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tletizm\Downloads\İlt__13-14_şubat_atletizm_gençler_b_sonuçları\"/>
    </mc:Choice>
  </mc:AlternateContent>
  <bookViews>
    <workbookView xWindow="0" yWindow="0" windowWidth="20730" windowHeight="9750" tabRatio="939" activeTab="13"/>
  </bookViews>
  <sheets>
    <sheet name="YARIŞMA BİLGİLERİ" sheetId="68" r:id="rId1"/>
    <sheet name="YARIŞMA PROGRAMI" sheetId="150" state="hidden" r:id="rId2"/>
    <sheet name="KAYIT LİSTESİ" sheetId="262" state="hidden" r:id="rId3"/>
    <sheet name="Start Listesi" sheetId="304" state="hidden" r:id="rId4"/>
    <sheet name="PUAN" sheetId="341" state="hidden" r:id="rId5"/>
    <sheet name="100M." sheetId="285" r:id="rId6"/>
    <sheet name="1500m." sheetId="322" r:id="rId7"/>
    <sheet name="Üçadım" sheetId="343" r:id="rId8"/>
    <sheet name="Uzun" sheetId="288" r:id="rId9"/>
    <sheet name="Ciritt" sheetId="340" r:id="rId10"/>
    <sheet name="Genel Puan Tablosu" sheetId="307" state="hidden" r:id="rId11"/>
    <sheet name="110m.Eng" sheetId="309" r:id="rId12"/>
    <sheet name="200m." sheetId="342" r:id="rId13"/>
    <sheet name="800m." sheetId="284" r:id="rId14"/>
    <sheet name="Yüksek" sheetId="287" r:id="rId15"/>
    <sheet name="Gülle" sheetId="298" r:id="rId16"/>
    <sheet name="Sayfa1" sheetId="344" state="hidden" r:id="rId17"/>
    <sheet name="4x100m." sheetId="329" state="hidden" r:id="rId18"/>
    <sheet name="ALMANAK TOPLU SONUÇ" sheetId="268" state="hidden" r:id="rId19"/>
  </sheets>
  <definedNames>
    <definedName name="_10Excel_BuiltIn_Print_Area_9_1">#N/A</definedName>
    <definedName name="_1Excel_BuiltIn_Print_Area_11_1">#N/A</definedName>
    <definedName name="_2Excel_BuiltIn_Print_Area_12_1">#N/A</definedName>
    <definedName name="_3Excel_BuiltIn_Print_Area_13_1">#N/A</definedName>
    <definedName name="_4Excel_BuiltIn_Print_Area_16_1">#N/A</definedName>
    <definedName name="_5Excel_BuiltIn_Print_Area_19_1">#N/A</definedName>
    <definedName name="_6Excel_BuiltIn_Print_Area_20_1">#N/A</definedName>
    <definedName name="_7Excel_BuiltIn_Print_Area_21_1">#N/A</definedName>
    <definedName name="_8Excel_BuiltIn_Print_Area_4_1">#N/A</definedName>
    <definedName name="_9Excel_BuiltIn_Print_Area_5_1">#N/A</definedName>
    <definedName name="_xlnm._FilterDatabase" localSheetId="18" hidden="1">'ALMANAK TOPLU SONUÇ'!$A$2:$M$256</definedName>
    <definedName name="_xlnm._FilterDatabase" localSheetId="2" hidden="1">'KAYIT LİSTESİ'!$A$3:$M$573</definedName>
    <definedName name="_xlnm._FilterDatabase" localSheetId="1" hidden="1">'YARIŞMA PROGRAMI'!$A$6:$F$22</definedName>
    <definedName name="Excel_BuiltIn__FilterDatabase_3" localSheetId="12">#REF!</definedName>
    <definedName name="Excel_BuiltIn__FilterDatabase_3" localSheetId="9">#REF!</definedName>
    <definedName name="Excel_BuiltIn__FilterDatabase_3" localSheetId="2">#REF!</definedName>
    <definedName name="Excel_BuiltIn__FilterDatabase_3" localSheetId="7">#REF!</definedName>
    <definedName name="Excel_BuiltIn__FilterDatabase_3">#REF!</definedName>
    <definedName name="Excel_BuiltIn__FilterDatabase_3_1">#N/A</definedName>
    <definedName name="Excel_BuiltIn_Print_Area_11" localSheetId="5">#REF!</definedName>
    <definedName name="Excel_BuiltIn_Print_Area_11" localSheetId="11">#REF!</definedName>
    <definedName name="Excel_BuiltIn_Print_Area_11" localSheetId="6">#REF!</definedName>
    <definedName name="Excel_BuiltIn_Print_Area_11" localSheetId="12">#REF!</definedName>
    <definedName name="Excel_BuiltIn_Print_Area_11" localSheetId="17">#REF!</definedName>
    <definedName name="Excel_BuiltIn_Print_Area_11" localSheetId="13">#REF!</definedName>
    <definedName name="Excel_BuiltIn_Print_Area_11" localSheetId="9">#REF!</definedName>
    <definedName name="Excel_BuiltIn_Print_Area_11" localSheetId="10">#REF!</definedName>
    <definedName name="Excel_BuiltIn_Print_Area_11" localSheetId="15">#REF!</definedName>
    <definedName name="Excel_BuiltIn_Print_Area_11" localSheetId="2">#REF!</definedName>
    <definedName name="Excel_BuiltIn_Print_Area_11" localSheetId="8">#REF!</definedName>
    <definedName name="Excel_BuiltIn_Print_Area_11" localSheetId="7">#REF!</definedName>
    <definedName name="Excel_BuiltIn_Print_Area_11" localSheetId="14">#REF!</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11">#REF!</definedName>
    <definedName name="Excel_BuiltIn_Print_Area_12" localSheetId="6">#REF!</definedName>
    <definedName name="Excel_BuiltIn_Print_Area_12" localSheetId="12">#REF!</definedName>
    <definedName name="Excel_BuiltIn_Print_Area_12" localSheetId="17">#REF!</definedName>
    <definedName name="Excel_BuiltIn_Print_Area_12" localSheetId="13">#REF!</definedName>
    <definedName name="Excel_BuiltIn_Print_Area_12" localSheetId="9">#REF!</definedName>
    <definedName name="Excel_BuiltIn_Print_Area_12" localSheetId="10">#REF!</definedName>
    <definedName name="Excel_BuiltIn_Print_Area_12" localSheetId="15">#REF!</definedName>
    <definedName name="Excel_BuiltIn_Print_Area_12" localSheetId="2">#REF!</definedName>
    <definedName name="Excel_BuiltIn_Print_Area_12" localSheetId="8">#REF!</definedName>
    <definedName name="Excel_BuiltIn_Print_Area_12" localSheetId="7">#REF!</definedName>
    <definedName name="Excel_BuiltIn_Print_Area_12" localSheetId="14">#REF!</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11">#REF!</definedName>
    <definedName name="Excel_BuiltIn_Print_Area_13" localSheetId="6">#REF!</definedName>
    <definedName name="Excel_BuiltIn_Print_Area_13" localSheetId="12">#REF!</definedName>
    <definedName name="Excel_BuiltIn_Print_Area_13" localSheetId="17">#REF!</definedName>
    <definedName name="Excel_BuiltIn_Print_Area_13" localSheetId="13">#REF!</definedName>
    <definedName name="Excel_BuiltIn_Print_Area_13" localSheetId="9">#REF!</definedName>
    <definedName name="Excel_BuiltIn_Print_Area_13" localSheetId="10">#REF!</definedName>
    <definedName name="Excel_BuiltIn_Print_Area_13" localSheetId="15">#REF!</definedName>
    <definedName name="Excel_BuiltIn_Print_Area_13" localSheetId="2">#REF!</definedName>
    <definedName name="Excel_BuiltIn_Print_Area_13" localSheetId="8">#REF!</definedName>
    <definedName name="Excel_BuiltIn_Print_Area_13" localSheetId="7">#REF!</definedName>
    <definedName name="Excel_BuiltIn_Print_Area_13" localSheetId="14">#REF!</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11">#REF!</definedName>
    <definedName name="Excel_BuiltIn_Print_Area_16" localSheetId="6">#REF!</definedName>
    <definedName name="Excel_BuiltIn_Print_Area_16" localSheetId="12">#REF!</definedName>
    <definedName name="Excel_BuiltIn_Print_Area_16" localSheetId="17">#REF!</definedName>
    <definedName name="Excel_BuiltIn_Print_Area_16" localSheetId="13">#REF!</definedName>
    <definedName name="Excel_BuiltIn_Print_Area_16" localSheetId="9">#REF!</definedName>
    <definedName name="Excel_BuiltIn_Print_Area_16" localSheetId="10">#REF!</definedName>
    <definedName name="Excel_BuiltIn_Print_Area_16" localSheetId="15">#REF!</definedName>
    <definedName name="Excel_BuiltIn_Print_Area_16" localSheetId="2">#REF!</definedName>
    <definedName name="Excel_BuiltIn_Print_Area_16" localSheetId="8">#REF!</definedName>
    <definedName name="Excel_BuiltIn_Print_Area_16" localSheetId="7">#REF!</definedName>
    <definedName name="Excel_BuiltIn_Print_Area_16" localSheetId="14">#REF!</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11">#REF!</definedName>
    <definedName name="Excel_BuiltIn_Print_Area_19" localSheetId="6">#REF!</definedName>
    <definedName name="Excel_BuiltIn_Print_Area_19" localSheetId="12">#REF!</definedName>
    <definedName name="Excel_BuiltIn_Print_Area_19" localSheetId="17">#REF!</definedName>
    <definedName name="Excel_BuiltIn_Print_Area_19" localSheetId="13">#REF!</definedName>
    <definedName name="Excel_BuiltIn_Print_Area_19" localSheetId="9">#REF!</definedName>
    <definedName name="Excel_BuiltIn_Print_Area_19" localSheetId="10">#REF!</definedName>
    <definedName name="Excel_BuiltIn_Print_Area_19" localSheetId="15">#REF!</definedName>
    <definedName name="Excel_BuiltIn_Print_Area_19" localSheetId="2">#REF!</definedName>
    <definedName name="Excel_BuiltIn_Print_Area_19" localSheetId="8">#REF!</definedName>
    <definedName name="Excel_BuiltIn_Print_Area_19" localSheetId="7">#REF!</definedName>
    <definedName name="Excel_BuiltIn_Print_Area_19" localSheetId="14">#REF!</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11">#REF!</definedName>
    <definedName name="Excel_BuiltIn_Print_Area_20" localSheetId="6">#REF!</definedName>
    <definedName name="Excel_BuiltIn_Print_Area_20" localSheetId="12">#REF!</definedName>
    <definedName name="Excel_BuiltIn_Print_Area_20" localSheetId="17">#REF!</definedName>
    <definedName name="Excel_BuiltIn_Print_Area_20" localSheetId="13">#REF!</definedName>
    <definedName name="Excel_BuiltIn_Print_Area_20" localSheetId="9">#REF!</definedName>
    <definedName name="Excel_BuiltIn_Print_Area_20" localSheetId="10">#REF!</definedName>
    <definedName name="Excel_BuiltIn_Print_Area_20" localSheetId="15">#REF!</definedName>
    <definedName name="Excel_BuiltIn_Print_Area_20" localSheetId="2">#REF!</definedName>
    <definedName name="Excel_BuiltIn_Print_Area_20" localSheetId="8">#REF!</definedName>
    <definedName name="Excel_BuiltIn_Print_Area_20" localSheetId="7">#REF!</definedName>
    <definedName name="Excel_BuiltIn_Print_Area_20" localSheetId="14">#REF!</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11">#REF!</definedName>
    <definedName name="Excel_BuiltIn_Print_Area_21" localSheetId="6">#REF!</definedName>
    <definedName name="Excel_BuiltIn_Print_Area_21" localSheetId="12">#REF!</definedName>
    <definedName name="Excel_BuiltIn_Print_Area_21" localSheetId="17">#REF!</definedName>
    <definedName name="Excel_BuiltIn_Print_Area_21" localSheetId="13">#REF!</definedName>
    <definedName name="Excel_BuiltIn_Print_Area_21" localSheetId="9">#REF!</definedName>
    <definedName name="Excel_BuiltIn_Print_Area_21" localSheetId="10">#REF!</definedName>
    <definedName name="Excel_BuiltIn_Print_Area_21" localSheetId="15">#REF!</definedName>
    <definedName name="Excel_BuiltIn_Print_Area_21" localSheetId="2">#REF!</definedName>
    <definedName name="Excel_BuiltIn_Print_Area_21" localSheetId="8">#REF!</definedName>
    <definedName name="Excel_BuiltIn_Print_Area_21" localSheetId="7">#REF!</definedName>
    <definedName name="Excel_BuiltIn_Print_Area_21" localSheetId="14">#REF!</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11">#REF!</definedName>
    <definedName name="Excel_BuiltIn_Print_Area_4" localSheetId="6">#REF!</definedName>
    <definedName name="Excel_BuiltIn_Print_Area_4" localSheetId="12">#REF!</definedName>
    <definedName name="Excel_BuiltIn_Print_Area_4" localSheetId="17">#REF!</definedName>
    <definedName name="Excel_BuiltIn_Print_Area_4" localSheetId="13">#REF!</definedName>
    <definedName name="Excel_BuiltIn_Print_Area_4" localSheetId="9">#REF!</definedName>
    <definedName name="Excel_BuiltIn_Print_Area_4" localSheetId="10">#REF!</definedName>
    <definedName name="Excel_BuiltIn_Print_Area_4" localSheetId="15">#REF!</definedName>
    <definedName name="Excel_BuiltIn_Print_Area_4" localSheetId="2">#REF!</definedName>
    <definedName name="Excel_BuiltIn_Print_Area_4" localSheetId="8">#REF!</definedName>
    <definedName name="Excel_BuiltIn_Print_Area_4" localSheetId="7">#REF!</definedName>
    <definedName name="Excel_BuiltIn_Print_Area_4" localSheetId="14">#REF!</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11">#REF!</definedName>
    <definedName name="Excel_BuiltIn_Print_Area_5" localSheetId="6">#REF!</definedName>
    <definedName name="Excel_BuiltIn_Print_Area_5" localSheetId="12">#REF!</definedName>
    <definedName name="Excel_BuiltIn_Print_Area_5" localSheetId="17">#REF!</definedName>
    <definedName name="Excel_BuiltIn_Print_Area_5" localSheetId="13">#REF!</definedName>
    <definedName name="Excel_BuiltIn_Print_Area_5" localSheetId="9">#REF!</definedName>
    <definedName name="Excel_BuiltIn_Print_Area_5" localSheetId="10">#REF!</definedName>
    <definedName name="Excel_BuiltIn_Print_Area_5" localSheetId="15">#REF!</definedName>
    <definedName name="Excel_BuiltIn_Print_Area_5" localSheetId="2">#REF!</definedName>
    <definedName name="Excel_BuiltIn_Print_Area_5" localSheetId="8">#REF!</definedName>
    <definedName name="Excel_BuiltIn_Print_Area_5" localSheetId="7">#REF!</definedName>
    <definedName name="Excel_BuiltIn_Print_Area_5" localSheetId="14">#REF!</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11">#REF!</definedName>
    <definedName name="Excel_BuiltIn_Print_Area_9" localSheetId="6">#REF!</definedName>
    <definedName name="Excel_BuiltIn_Print_Area_9" localSheetId="12">#REF!</definedName>
    <definedName name="Excel_BuiltIn_Print_Area_9" localSheetId="17">#REF!</definedName>
    <definedName name="Excel_BuiltIn_Print_Area_9" localSheetId="13">#REF!</definedName>
    <definedName name="Excel_BuiltIn_Print_Area_9" localSheetId="9">#REF!</definedName>
    <definedName name="Excel_BuiltIn_Print_Area_9" localSheetId="10">#REF!</definedName>
    <definedName name="Excel_BuiltIn_Print_Area_9" localSheetId="15">#REF!</definedName>
    <definedName name="Excel_BuiltIn_Print_Area_9" localSheetId="2">#REF!</definedName>
    <definedName name="Excel_BuiltIn_Print_Area_9" localSheetId="8">#REF!</definedName>
    <definedName name="Excel_BuiltIn_Print_Area_9" localSheetId="7">#REF!</definedName>
    <definedName name="Excel_BuiltIn_Print_Area_9" localSheetId="14">#REF!</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5">'100M.'!$A$1:$S$36</definedName>
    <definedName name="_xlnm.Print_Area" localSheetId="11">'110m.Eng'!$A$1:$S$37</definedName>
    <definedName name="_xlnm.Print_Area" localSheetId="6">'1500m.'!$A$1:$Q$34</definedName>
    <definedName name="_xlnm.Print_Area" localSheetId="12">'200m.'!$A$1:$S$36</definedName>
    <definedName name="_xlnm.Print_Area" localSheetId="17">'4x100m.'!$A$1:$Q$27</definedName>
    <definedName name="_xlnm.Print_Area" localSheetId="13">'800m.'!$A$1:$Q$36</definedName>
    <definedName name="_xlnm.Print_Area" localSheetId="9">Ciritt!$A$1:$P$29</definedName>
    <definedName name="_xlnm.Print_Area" localSheetId="10">'Genel Puan Tablosu'!$A$1:$AA$24</definedName>
    <definedName name="_xlnm.Print_Area" localSheetId="15">Gülle!$A$1:$P$28</definedName>
    <definedName name="_xlnm.Print_Area" localSheetId="2">'KAYIT LİSTESİ'!$A$1:$M$555</definedName>
    <definedName name="_xlnm.Print_Area" localSheetId="3">'Start Listesi'!$A$1:$O$91</definedName>
    <definedName name="_xlnm.Print_Area" localSheetId="8">Uzun!$A$1:$P$24</definedName>
    <definedName name="_xlnm.Print_Area" localSheetId="7">Üçadım!$A$1:$P$24</definedName>
    <definedName name="_xlnm.Print_Area" localSheetId="1">'YARIŞMA PROGRAMI'!$A$1:$E$23</definedName>
    <definedName name="_xlnm.Print_Area" localSheetId="14">Yüksek!$A$1:$BQ$24</definedName>
    <definedName name="_xlnm.Print_Titles" localSheetId="2">'KAYIT LİSTESİ'!$1:$3</definedName>
    <definedName name="_xlnm.Print_Titles" localSheetId="3">'Start Listesi'!$1:$3</definedName>
  </definedNames>
  <calcPr calcId="152511"/>
</workbook>
</file>

<file path=xl/calcChain.xml><?xml version="1.0" encoding="utf-8"?>
<calcChain xmlns="http://schemas.openxmlformats.org/spreadsheetml/2006/main">
  <c r="N8" i="343" l="1"/>
  <c r="J10" i="343"/>
  <c r="N10" i="343" s="1"/>
  <c r="J9" i="343"/>
  <c r="N9" i="343" s="1"/>
  <c r="J8" i="343"/>
  <c r="M4" i="340" l="1"/>
  <c r="N15" i="288"/>
  <c r="O15" i="340" l="1"/>
  <c r="J10" i="340"/>
  <c r="N10" i="340" s="1"/>
  <c r="J11" i="340"/>
  <c r="J9" i="340"/>
  <c r="N9" i="340" s="1"/>
  <c r="J12" i="340"/>
  <c r="N12" i="340" s="1"/>
  <c r="J13" i="340"/>
  <c r="J14" i="340"/>
  <c r="J15" i="340"/>
  <c r="J16" i="340"/>
  <c r="J17" i="340"/>
  <c r="J18" i="340"/>
  <c r="J19" i="340"/>
  <c r="J20" i="340"/>
  <c r="J21" i="340"/>
  <c r="J22" i="340"/>
  <c r="J23" i="340"/>
  <c r="J24" i="340"/>
  <c r="J25" i="340"/>
  <c r="J26" i="340"/>
  <c r="B555" i="262" l="1"/>
  <c r="B554" i="262"/>
  <c r="B553" i="262"/>
  <c r="B552" i="262"/>
  <c r="B551" i="262"/>
  <c r="B550" i="262"/>
  <c r="B549" i="262"/>
  <c r="B548" i="262"/>
  <c r="B547" i="262"/>
  <c r="B546" i="262"/>
  <c r="B545" i="262"/>
  <c r="B544" i="262"/>
  <c r="B543" i="262"/>
  <c r="B542" i="262"/>
  <c r="B541" i="262"/>
  <c r="B540" i="262"/>
  <c r="B539" i="262"/>
  <c r="B538" i="262"/>
  <c r="B537" i="262"/>
  <c r="B536" i="262"/>
  <c r="B535" i="262"/>
  <c r="B534" i="262"/>
  <c r="B533" i="262"/>
  <c r="B532" i="262"/>
  <c r="B531" i="262"/>
  <c r="B530" i="262"/>
  <c r="B529" i="262"/>
  <c r="B528" i="262"/>
  <c r="B527" i="262"/>
  <c r="B526" i="262"/>
  <c r="B525" i="262"/>
  <c r="B524" i="262"/>
  <c r="B523" i="262"/>
  <c r="B522" i="262"/>
  <c r="B521" i="262"/>
  <c r="B520" i="262"/>
  <c r="B519" i="262"/>
  <c r="B518" i="262"/>
  <c r="B517" i="262"/>
  <c r="B516" i="262"/>
  <c r="B515" i="262"/>
  <c r="B514" i="262"/>
  <c r="B513" i="262"/>
  <c r="B512" i="262"/>
  <c r="B511" i="262"/>
  <c r="B510" i="262"/>
  <c r="B509" i="262"/>
  <c r="B508" i="262"/>
  <c r="B507" i="262"/>
  <c r="B506" i="262"/>
  <c r="B505" i="262"/>
  <c r="B504" i="262"/>
  <c r="B503" i="262"/>
  <c r="B502" i="262"/>
  <c r="B501" i="262"/>
  <c r="B500" i="262"/>
  <c r="B499" i="262"/>
  <c r="B498" i="262"/>
  <c r="B497" i="262"/>
  <c r="B496" i="262"/>
  <c r="B495" i="262"/>
  <c r="B494" i="262"/>
  <c r="B493" i="262"/>
  <c r="B492" i="262"/>
  <c r="B491" i="262"/>
  <c r="B490" i="262"/>
  <c r="B489" i="262"/>
  <c r="B488" i="262"/>
  <c r="B436" i="262"/>
  <c r="B435" i="262"/>
  <c r="B434" i="262"/>
  <c r="B433" i="262"/>
  <c r="B432" i="262"/>
  <c r="B431" i="262"/>
  <c r="B430" i="262"/>
  <c r="B429" i="262"/>
  <c r="B428" i="262"/>
  <c r="B427" i="262"/>
  <c r="B426" i="262"/>
  <c r="B425" i="262"/>
  <c r="B424" i="262"/>
  <c r="B423" i="262"/>
  <c r="B422" i="262"/>
  <c r="B421" i="262"/>
  <c r="B420" i="262"/>
  <c r="B370" i="262"/>
  <c r="B369" i="262"/>
  <c r="B368" i="262"/>
  <c r="B367" i="262"/>
  <c r="B366" i="262"/>
  <c r="B336" i="262"/>
  <c r="B335" i="262"/>
  <c r="B334" i="262"/>
  <c r="B333" i="262"/>
  <c r="B332" i="262"/>
  <c r="B319" i="262"/>
  <c r="B318" i="262"/>
  <c r="B317" i="262"/>
  <c r="B316" i="262"/>
  <c r="B315" i="262"/>
  <c r="B302" i="262"/>
  <c r="B301" i="262"/>
  <c r="B300" i="262"/>
  <c r="B299" i="262"/>
  <c r="B298" i="262"/>
  <c r="B285" i="262"/>
  <c r="B284" i="262"/>
  <c r="B283" i="262"/>
  <c r="B282" i="262"/>
  <c r="B281" i="262"/>
  <c r="B268" i="262"/>
  <c r="B267" i="262"/>
  <c r="B266" i="262"/>
  <c r="B265" i="262"/>
  <c r="B264" i="262"/>
  <c r="B251" i="262"/>
  <c r="B250" i="262"/>
  <c r="B249" i="262"/>
  <c r="B248" i="262"/>
  <c r="B247" i="262"/>
  <c r="B234" i="262"/>
  <c r="B233" i="262"/>
  <c r="B232" i="262"/>
  <c r="B231" i="262"/>
  <c r="B230" i="262"/>
  <c r="B217" i="262"/>
  <c r="B216" i="262"/>
  <c r="B215" i="262"/>
  <c r="B214" i="262"/>
  <c r="B213" i="262"/>
  <c r="B200" i="262"/>
  <c r="B199" i="262"/>
  <c r="B198" i="262"/>
  <c r="B197" i="262"/>
  <c r="B196" i="262"/>
  <c r="B183" i="262"/>
  <c r="B182" i="262"/>
  <c r="B181" i="262"/>
  <c r="B180" i="262"/>
  <c r="B179" i="262"/>
  <c r="B166" i="262"/>
  <c r="B165" i="262"/>
  <c r="B164" i="262"/>
  <c r="B163" i="262"/>
  <c r="B162" i="262"/>
  <c r="B149" i="262"/>
  <c r="B148" i="262"/>
  <c r="B147" i="262"/>
  <c r="B146" i="262"/>
  <c r="B145" i="262"/>
  <c r="B132" i="262"/>
  <c r="B131" i="262"/>
  <c r="B130" i="262"/>
  <c r="B129" i="262"/>
  <c r="B128" i="262"/>
  <c r="B115" i="262"/>
  <c r="B114" i="262"/>
  <c r="B113" i="262"/>
  <c r="B112" i="262"/>
  <c r="B111" i="262"/>
  <c r="B98" i="262"/>
  <c r="B97" i="262"/>
  <c r="B96" i="262"/>
  <c r="B95" i="262"/>
  <c r="B94" i="262"/>
  <c r="B81" i="262"/>
  <c r="B80" i="262"/>
  <c r="B79" i="262"/>
  <c r="B78" i="262"/>
  <c r="B77" i="262"/>
  <c r="B64" i="262"/>
  <c r="B63" i="262"/>
  <c r="B62" i="262"/>
  <c r="B61" i="262"/>
  <c r="B60" i="262"/>
  <c r="B47" i="262"/>
  <c r="B46" i="262"/>
  <c r="B45" i="262"/>
  <c r="B44" i="262"/>
  <c r="B43" i="262"/>
  <c r="B30" i="262"/>
  <c r="B29" i="262"/>
  <c r="B28" i="262"/>
  <c r="B27" i="262"/>
  <c r="B26" i="262"/>
  <c r="B13" i="262"/>
  <c r="B12" i="262"/>
  <c r="B11" i="262"/>
  <c r="B10" i="262"/>
  <c r="B9" i="262"/>
  <c r="B20" i="262" l="1"/>
  <c r="B35" i="262"/>
  <c r="B36" i="262"/>
  <c r="B37" i="262"/>
  <c r="B412" i="262" l="1"/>
  <c r="B413" i="262"/>
  <c r="B414" i="262"/>
  <c r="B415" i="262"/>
  <c r="B416" i="262"/>
  <c r="B417" i="262"/>
  <c r="B418" i="262"/>
  <c r="B419" i="262"/>
  <c r="B411" i="262"/>
  <c r="O15" i="298" l="1"/>
  <c r="O16" i="298"/>
  <c r="O17" i="298"/>
  <c r="O18" i="298"/>
  <c r="O19" i="298"/>
  <c r="Q21" i="284"/>
  <c r="Q22" i="284"/>
  <c r="Q23" i="284"/>
  <c r="Q24" i="284"/>
  <c r="Q25" i="284"/>
  <c r="Q26" i="284"/>
  <c r="O12" i="340"/>
  <c r="O13" i="340"/>
  <c r="O14" i="340"/>
  <c r="O16" i="340"/>
  <c r="J20" i="298" l="1"/>
  <c r="J21" i="298"/>
  <c r="J22" i="298"/>
  <c r="J23" i="298"/>
  <c r="J24" i="298"/>
  <c r="J25" i="298"/>
  <c r="J26" i="298"/>
  <c r="J27" i="298"/>
  <c r="J8" i="288"/>
  <c r="J19" i="288"/>
  <c r="J20" i="288"/>
  <c r="J21" i="288"/>
  <c r="J22" i="288"/>
  <c r="J23" i="288"/>
  <c r="BP12" i="287"/>
  <c r="BP13" i="287"/>
  <c r="BP14" i="287"/>
  <c r="BP15" i="287"/>
  <c r="BP16" i="287"/>
  <c r="BP17" i="287"/>
  <c r="BP18" i="287"/>
  <c r="BP19" i="287"/>
  <c r="BP20" i="287"/>
  <c r="BP21" i="287"/>
  <c r="BP22" i="287"/>
  <c r="BP23" i="287"/>
  <c r="BP11" i="287"/>
  <c r="J8" i="340"/>
  <c r="J27" i="340"/>
  <c r="J18" i="343"/>
  <c r="J19" i="343"/>
  <c r="J20" i="343"/>
  <c r="J21" i="343"/>
  <c r="J22" i="343"/>
  <c r="J23" i="343"/>
  <c r="C10" i="307"/>
  <c r="G10" i="307"/>
  <c r="L10" i="307"/>
  <c r="M10" i="307"/>
  <c r="N10" i="307"/>
  <c r="R10" i="307"/>
  <c r="X10" i="307"/>
  <c r="C8" i="307"/>
  <c r="G8" i="307"/>
  <c r="L8" i="307"/>
  <c r="N8" i="307"/>
  <c r="R8" i="307"/>
  <c r="X8" i="307"/>
  <c r="C11" i="307"/>
  <c r="G11" i="307"/>
  <c r="L11" i="307"/>
  <c r="N11" i="307"/>
  <c r="R11" i="307"/>
  <c r="X11" i="307"/>
  <c r="C9" i="307"/>
  <c r="G9" i="307"/>
  <c r="L9" i="307"/>
  <c r="N9" i="307"/>
  <c r="R9" i="307"/>
  <c r="X9" i="307"/>
  <c r="C12" i="307"/>
  <c r="G12" i="307"/>
  <c r="L12" i="307"/>
  <c r="N12" i="307"/>
  <c r="R12" i="307"/>
  <c r="X12" i="307"/>
  <c r="C13" i="307"/>
  <c r="D13" i="307"/>
  <c r="G13" i="307"/>
  <c r="H13" i="307"/>
  <c r="L13" i="307"/>
  <c r="N13" i="307"/>
  <c r="R13" i="307"/>
  <c r="X13" i="307"/>
  <c r="C15" i="307"/>
  <c r="D15" i="307"/>
  <c r="G15" i="307"/>
  <c r="H15" i="307"/>
  <c r="L15" i="307"/>
  <c r="M15" i="307"/>
  <c r="N15" i="307"/>
  <c r="O15" i="307"/>
  <c r="R15" i="307"/>
  <c r="S15" i="307"/>
  <c r="X15" i="307"/>
  <c r="Y15" i="307"/>
  <c r="C16" i="307"/>
  <c r="D16" i="307"/>
  <c r="G16" i="307"/>
  <c r="H16" i="307"/>
  <c r="L16" i="307"/>
  <c r="M16" i="307"/>
  <c r="N16" i="307"/>
  <c r="O16" i="307"/>
  <c r="R16" i="307"/>
  <c r="S16" i="307"/>
  <c r="X16" i="307"/>
  <c r="Y16" i="307"/>
  <c r="C17" i="307"/>
  <c r="D17" i="307"/>
  <c r="G17" i="307"/>
  <c r="H17" i="307"/>
  <c r="L17" i="307"/>
  <c r="M17" i="307"/>
  <c r="N17" i="307"/>
  <c r="O17" i="307"/>
  <c r="R17" i="307"/>
  <c r="S17" i="307"/>
  <c r="X17" i="307"/>
  <c r="Y17" i="307"/>
  <c r="C18" i="307"/>
  <c r="D18" i="307"/>
  <c r="G18" i="307"/>
  <c r="H18" i="307"/>
  <c r="L18" i="307"/>
  <c r="M18" i="307"/>
  <c r="N18" i="307"/>
  <c r="O18" i="307"/>
  <c r="R18" i="307"/>
  <c r="S18" i="307"/>
  <c r="X18" i="307"/>
  <c r="Y18" i="307"/>
  <c r="C19" i="307"/>
  <c r="D19" i="307"/>
  <c r="G19" i="307"/>
  <c r="H19" i="307"/>
  <c r="L19" i="307"/>
  <c r="M19" i="307"/>
  <c r="N19" i="307"/>
  <c r="O19" i="307"/>
  <c r="R19" i="307"/>
  <c r="S19" i="307"/>
  <c r="X19" i="307"/>
  <c r="Y19" i="307"/>
  <c r="C20" i="307"/>
  <c r="D20" i="307"/>
  <c r="G20" i="307"/>
  <c r="H20" i="307"/>
  <c r="L20" i="307"/>
  <c r="M20" i="307"/>
  <c r="N20" i="307"/>
  <c r="O20" i="307"/>
  <c r="R20" i="307"/>
  <c r="S20" i="307"/>
  <c r="X20" i="307"/>
  <c r="Y20" i="307"/>
  <c r="C21" i="307"/>
  <c r="D21" i="307"/>
  <c r="G21" i="307"/>
  <c r="H21" i="307"/>
  <c r="L21" i="307"/>
  <c r="M21" i="307"/>
  <c r="N21" i="307"/>
  <c r="O21" i="307"/>
  <c r="R21" i="307"/>
  <c r="S21" i="307"/>
  <c r="X21" i="307"/>
  <c r="Y21" i="307"/>
  <c r="C22" i="307"/>
  <c r="D22" i="307"/>
  <c r="G22" i="307"/>
  <c r="H22" i="307"/>
  <c r="L22" i="307"/>
  <c r="M22" i="307"/>
  <c r="N22" i="307"/>
  <c r="O22" i="307"/>
  <c r="R22" i="307"/>
  <c r="S22" i="307"/>
  <c r="X22" i="307"/>
  <c r="Y22" i="307"/>
  <c r="C23" i="307"/>
  <c r="D23" i="307"/>
  <c r="G23" i="307"/>
  <c r="H23" i="307"/>
  <c r="L23" i="307"/>
  <c r="M23" i="307"/>
  <c r="N23" i="307"/>
  <c r="O23" i="307"/>
  <c r="R23" i="307"/>
  <c r="S23" i="307"/>
  <c r="X23" i="307"/>
  <c r="Y23" i="307"/>
  <c r="C24" i="307"/>
  <c r="D24" i="307"/>
  <c r="G24" i="307"/>
  <c r="H24" i="307"/>
  <c r="L24" i="307"/>
  <c r="M24" i="307"/>
  <c r="N24" i="307"/>
  <c r="O24" i="307"/>
  <c r="R24" i="307"/>
  <c r="S24" i="307"/>
  <c r="X24" i="307"/>
  <c r="Y24" i="307"/>
  <c r="M4" i="343"/>
  <c r="M3" i="343"/>
  <c r="G3" i="343"/>
  <c r="D3" i="343"/>
  <c r="B365" i="262"/>
  <c r="B364" i="262"/>
  <c r="B363" i="262"/>
  <c r="B362" i="262"/>
  <c r="B361" i="262"/>
  <c r="B353" i="262"/>
  <c r="B352" i="262"/>
  <c r="B351" i="262"/>
  <c r="B350" i="262"/>
  <c r="B349" i="262"/>
  <c r="B348" i="262"/>
  <c r="B347" i="262"/>
  <c r="B346" i="262"/>
  <c r="B345" i="262"/>
  <c r="B344" i="262"/>
  <c r="B331" i="262"/>
  <c r="B330" i="262"/>
  <c r="B329" i="262"/>
  <c r="B328" i="262"/>
  <c r="B327" i="262"/>
  <c r="B314" i="262"/>
  <c r="B313" i="262"/>
  <c r="B312" i="262"/>
  <c r="B311" i="262"/>
  <c r="B310" i="262"/>
  <c r="B297" i="262"/>
  <c r="B296" i="262"/>
  <c r="B295" i="262"/>
  <c r="B294" i="262"/>
  <c r="B293" i="262"/>
  <c r="B280" i="262"/>
  <c r="B279" i="262"/>
  <c r="B278" i="262"/>
  <c r="B277" i="262"/>
  <c r="B276" i="262"/>
  <c r="B263" i="262"/>
  <c r="B262" i="262"/>
  <c r="B261" i="262"/>
  <c r="B260" i="262"/>
  <c r="B259" i="262"/>
  <c r="B246" i="262"/>
  <c r="B245" i="262"/>
  <c r="B244" i="262"/>
  <c r="B243" i="262"/>
  <c r="B242" i="262"/>
  <c r="B229" i="262"/>
  <c r="B228" i="262"/>
  <c r="B227" i="262"/>
  <c r="B226" i="262"/>
  <c r="B225" i="262"/>
  <c r="B212" i="262"/>
  <c r="B211" i="262"/>
  <c r="B210" i="262"/>
  <c r="B209" i="262"/>
  <c r="B208" i="262"/>
  <c r="B195" i="262"/>
  <c r="B194" i="262"/>
  <c r="B193" i="262"/>
  <c r="B192" i="262"/>
  <c r="B191" i="262"/>
  <c r="B178" i="262"/>
  <c r="B177" i="262"/>
  <c r="B176" i="262"/>
  <c r="B175" i="262"/>
  <c r="B174" i="262"/>
  <c r="B161" i="262"/>
  <c r="B160" i="262"/>
  <c r="B159" i="262"/>
  <c r="B158" i="262"/>
  <c r="B157" i="262"/>
  <c r="B144" i="262"/>
  <c r="B143" i="262"/>
  <c r="B142" i="262"/>
  <c r="B141" i="262"/>
  <c r="B140" i="262"/>
  <c r="B127" i="262"/>
  <c r="B126" i="262"/>
  <c r="B125" i="262"/>
  <c r="B124" i="262"/>
  <c r="B123" i="262"/>
  <c r="B110" i="262"/>
  <c r="B109" i="262"/>
  <c r="B108" i="262"/>
  <c r="B107" i="262"/>
  <c r="B106" i="262"/>
  <c r="B93" i="262"/>
  <c r="B92" i="262"/>
  <c r="B91" i="262"/>
  <c r="B90" i="262"/>
  <c r="B89" i="262"/>
  <c r="B76" i="262"/>
  <c r="B75" i="262"/>
  <c r="B74" i="262"/>
  <c r="B73" i="262"/>
  <c r="B72" i="262"/>
  <c r="B59" i="262"/>
  <c r="B58" i="262"/>
  <c r="B57" i="262"/>
  <c r="B56" i="262"/>
  <c r="B55" i="262"/>
  <c r="B42" i="262"/>
  <c r="B41" i="262"/>
  <c r="B40" i="262"/>
  <c r="B39" i="262"/>
  <c r="B38" i="262"/>
  <c r="B25" i="262"/>
  <c r="B24" i="262"/>
  <c r="B23" i="262"/>
  <c r="B22" i="262"/>
  <c r="B21" i="262"/>
  <c r="X14" i="307"/>
  <c r="R14" i="307"/>
  <c r="N14" i="307"/>
  <c r="L14" i="307"/>
  <c r="N5" i="343" l="1"/>
  <c r="D4" i="343"/>
  <c r="A1" i="343"/>
  <c r="H3" i="342" l="1"/>
  <c r="H8" i="307" l="1"/>
  <c r="H12" i="307"/>
  <c r="H11" i="307"/>
  <c r="H10" i="307"/>
  <c r="Q19" i="322"/>
  <c r="Q20" i="322"/>
  <c r="Q21" i="322"/>
  <c r="Q22" i="322"/>
  <c r="Q23" i="322"/>
  <c r="Q24" i="322"/>
  <c r="Q25" i="322"/>
  <c r="Q26" i="322"/>
  <c r="Q27" i="322"/>
  <c r="Q28" i="322"/>
  <c r="H9" i="307"/>
  <c r="B8" i="262" l="1"/>
  <c r="B7" i="262"/>
  <c r="B6" i="262"/>
  <c r="B5" i="262"/>
  <c r="B4" i="262"/>
  <c r="G14" i="307" l="1"/>
  <c r="H14" i="307"/>
  <c r="O3" i="342"/>
  <c r="O4" i="342"/>
  <c r="D3" i="342"/>
  <c r="S8" i="307"/>
  <c r="S12" i="307"/>
  <c r="S13" i="307"/>
  <c r="S14" i="307"/>
  <c r="S11" i="307"/>
  <c r="S10" i="307"/>
  <c r="S24" i="342"/>
  <c r="S25" i="342"/>
  <c r="S26" i="342"/>
  <c r="S27" i="342"/>
  <c r="S28" i="342"/>
  <c r="S29" i="342"/>
  <c r="S30" i="342"/>
  <c r="S31" i="342"/>
  <c r="S32" i="342"/>
  <c r="S33" i="342"/>
  <c r="S34" i="342"/>
  <c r="S35" i="342"/>
  <c r="S9" i="307"/>
  <c r="Q5" i="342"/>
  <c r="D4" i="342"/>
  <c r="A2" i="342"/>
  <c r="A1" i="342"/>
  <c r="Q8" i="329" l="1"/>
  <c r="Y8" i="307" s="1"/>
  <c r="Q11" i="329"/>
  <c r="Y12" i="307" s="1"/>
  <c r="Q13" i="329"/>
  <c r="Y13" i="307" s="1"/>
  <c r="Q14" i="329"/>
  <c r="Y14" i="307" s="1"/>
  <c r="Q12" i="329"/>
  <c r="Y11" i="307" s="1"/>
  <c r="Q10" i="329"/>
  <c r="Y10" i="307" s="1"/>
  <c r="Q15" i="329"/>
  <c r="Q16" i="329"/>
  <c r="Q17" i="329"/>
  <c r="Q18" i="329"/>
  <c r="Q19" i="329"/>
  <c r="Q20" i="329"/>
  <c r="Q21" i="329"/>
  <c r="Q22" i="329"/>
  <c r="Q23" i="329"/>
  <c r="Q24" i="329"/>
  <c r="Q25" i="329"/>
  <c r="Q9" i="329"/>
  <c r="Y9" i="307" s="1"/>
  <c r="M8" i="307"/>
  <c r="M12" i="307"/>
  <c r="M13" i="307"/>
  <c r="M14" i="307"/>
  <c r="M11" i="307"/>
  <c r="Q27" i="284"/>
  <c r="Q28" i="284"/>
  <c r="Q29" i="284"/>
  <c r="Q30" i="284"/>
  <c r="Q31" i="284"/>
  <c r="Q32" i="284"/>
  <c r="Q33" i="284"/>
  <c r="Q34" i="284"/>
  <c r="Q35" i="284"/>
  <c r="M9" i="307"/>
  <c r="D8" i="307"/>
  <c r="D12" i="307"/>
  <c r="D11" i="307"/>
  <c r="D10" i="307"/>
  <c r="S22" i="285"/>
  <c r="S23" i="285"/>
  <c r="S24" i="285"/>
  <c r="S25" i="285"/>
  <c r="S26" i="285"/>
  <c r="S27" i="285"/>
  <c r="S28" i="285"/>
  <c r="S29" i="285"/>
  <c r="S30" i="285"/>
  <c r="S31" i="285"/>
  <c r="S32" i="285"/>
  <c r="S33" i="285"/>
  <c r="S34" i="285"/>
  <c r="D9" i="307"/>
  <c r="S35" i="309"/>
  <c r="S15" i="309"/>
  <c r="O12" i="307"/>
  <c r="S16" i="309"/>
  <c r="S17" i="309"/>
  <c r="S18" i="309"/>
  <c r="S19" i="309"/>
  <c r="S20" i="309"/>
  <c r="S21" i="309"/>
  <c r="S22" i="309"/>
  <c r="S23" i="309"/>
  <c r="S24" i="309"/>
  <c r="S25" i="309"/>
  <c r="S26" i="309"/>
  <c r="S27" i="309"/>
  <c r="S28" i="309"/>
  <c r="S29" i="309"/>
  <c r="S30" i="309"/>
  <c r="S31" i="309"/>
  <c r="S32" i="309"/>
  <c r="S33" i="309"/>
  <c r="S34" i="309"/>
  <c r="O14" i="307" l="1"/>
  <c r="O13" i="307"/>
  <c r="O9" i="307"/>
  <c r="O8" i="307"/>
  <c r="O10" i="307"/>
  <c r="O11" i="307" l="1"/>
  <c r="B487" i="262"/>
  <c r="B486" i="262"/>
  <c r="B485" i="262"/>
  <c r="B484" i="262"/>
  <c r="B483" i="262"/>
  <c r="B482" i="262"/>
  <c r="B481" i="262"/>
  <c r="B480" i="262"/>
  <c r="B479" i="262"/>
  <c r="B478" i="262"/>
  <c r="B477" i="262"/>
  <c r="B476" i="262"/>
  <c r="B475" i="262"/>
  <c r="B474" i="262"/>
  <c r="B473" i="262"/>
  <c r="B472" i="262"/>
  <c r="B471" i="262"/>
  <c r="B470" i="262"/>
  <c r="B469" i="262"/>
  <c r="B468" i="262"/>
  <c r="B467" i="262"/>
  <c r="B466" i="262"/>
  <c r="B465" i="262"/>
  <c r="B464" i="262"/>
  <c r="B463" i="262"/>
  <c r="B462" i="262"/>
  <c r="B461" i="262"/>
  <c r="B460" i="262"/>
  <c r="B459" i="262"/>
  <c r="B458" i="262"/>
  <c r="B457" i="262"/>
  <c r="B456" i="262"/>
  <c r="B455" i="262"/>
  <c r="B454" i="262"/>
  <c r="B453" i="262"/>
  <c r="B452" i="262"/>
  <c r="B451" i="262"/>
  <c r="B450" i="262"/>
  <c r="B449" i="262"/>
  <c r="B448" i="262"/>
  <c r="B447" i="262"/>
  <c r="B446" i="262"/>
  <c r="B445" i="262"/>
  <c r="B444" i="262"/>
  <c r="B443" i="262"/>
  <c r="B442" i="262"/>
  <c r="B441" i="262"/>
  <c r="B440" i="262"/>
  <c r="B439" i="262"/>
  <c r="B438" i="262"/>
  <c r="B437" i="262"/>
  <c r="B410" i="262"/>
  <c r="B409" i="262"/>
  <c r="B408" i="262"/>
  <c r="B407" i="262"/>
  <c r="B406" i="262"/>
  <c r="B405" i="262"/>
  <c r="B404" i="262"/>
  <c r="B403" i="262"/>
  <c r="B402" i="262"/>
  <c r="B401" i="262"/>
  <c r="B400" i="262"/>
  <c r="B399" i="262"/>
  <c r="B398" i="262"/>
  <c r="B397" i="262"/>
  <c r="B396" i="262"/>
  <c r="B395" i="262"/>
  <c r="B394" i="262"/>
  <c r="B393" i="262"/>
  <c r="B392" i="262"/>
  <c r="B391" i="262"/>
  <c r="B390" i="262"/>
  <c r="B389" i="262"/>
  <c r="B388" i="262"/>
  <c r="B387" i="262"/>
  <c r="B386" i="262"/>
  <c r="B385" i="262"/>
  <c r="B384" i="262"/>
  <c r="B383" i="262"/>
  <c r="B382" i="262"/>
  <c r="B381" i="262"/>
  <c r="B380" i="262"/>
  <c r="B379" i="262"/>
  <c r="C14" i="307" l="1"/>
  <c r="D14" i="307"/>
  <c r="D3" i="329"/>
  <c r="H3" i="329"/>
  <c r="N3" i="329"/>
  <c r="N4" i="329"/>
  <c r="M3" i="298"/>
  <c r="M3" i="288"/>
  <c r="N3" i="284"/>
  <c r="BC3" i="287"/>
  <c r="D3" i="340"/>
  <c r="G3" i="340"/>
  <c r="M3" i="340"/>
  <c r="P4" i="285"/>
  <c r="P3" i="285"/>
  <c r="B378" i="262"/>
  <c r="B377" i="262"/>
  <c r="B376" i="262"/>
  <c r="B375" i="262"/>
  <c r="B374" i="262"/>
  <c r="B373" i="262"/>
  <c r="B372" i="262"/>
  <c r="B371" i="262"/>
  <c r="B360" i="262"/>
  <c r="B359" i="262"/>
  <c r="B358" i="262"/>
  <c r="B357" i="262"/>
  <c r="B356" i="262"/>
  <c r="B355" i="262"/>
  <c r="B354" i="262"/>
  <c r="B343" i="262"/>
  <c r="B342" i="262"/>
  <c r="B341" i="262"/>
  <c r="B340" i="262"/>
  <c r="B339" i="262"/>
  <c r="B338" i="262"/>
  <c r="B337" i="262"/>
  <c r="B326" i="262"/>
  <c r="B325" i="262"/>
  <c r="B324" i="262"/>
  <c r="B323" i="262"/>
  <c r="B322" i="262"/>
  <c r="B321" i="262"/>
  <c r="B320" i="262"/>
  <c r="B309" i="262"/>
  <c r="B308" i="262"/>
  <c r="B307" i="262"/>
  <c r="B306" i="262"/>
  <c r="B305" i="262"/>
  <c r="B304" i="262"/>
  <c r="B303" i="262"/>
  <c r="B292" i="262"/>
  <c r="B291" i="262"/>
  <c r="B290" i="262"/>
  <c r="B289" i="262"/>
  <c r="B288" i="262"/>
  <c r="B287" i="262"/>
  <c r="B286" i="262"/>
  <c r="B275" i="262"/>
  <c r="B274" i="262"/>
  <c r="B273" i="262"/>
  <c r="B272" i="262"/>
  <c r="B271" i="262"/>
  <c r="B270" i="262"/>
  <c r="B269" i="262"/>
  <c r="B258" i="262"/>
  <c r="B257" i="262"/>
  <c r="B256" i="262"/>
  <c r="B255" i="262"/>
  <c r="B254" i="262"/>
  <c r="B253" i="262"/>
  <c r="B252" i="262"/>
  <c r="B241" i="262"/>
  <c r="B240" i="262"/>
  <c r="B239" i="262"/>
  <c r="B238" i="262"/>
  <c r="B237" i="262"/>
  <c r="B236" i="262"/>
  <c r="B235" i="262"/>
  <c r="B224" i="262"/>
  <c r="B223" i="262"/>
  <c r="B222" i="262"/>
  <c r="B221" i="262"/>
  <c r="B220" i="262"/>
  <c r="B219" i="262"/>
  <c r="B218" i="262"/>
  <c r="B207" i="262"/>
  <c r="B206" i="262"/>
  <c r="B205" i="262"/>
  <c r="B204" i="262"/>
  <c r="B203" i="262"/>
  <c r="B202" i="262"/>
  <c r="B201" i="262"/>
  <c r="B190" i="262"/>
  <c r="B189" i="262"/>
  <c r="B188" i="262"/>
  <c r="B187" i="262"/>
  <c r="B186" i="262"/>
  <c r="B185" i="262"/>
  <c r="B184" i="262"/>
  <c r="B173" i="262"/>
  <c r="B172" i="262"/>
  <c r="B171" i="262"/>
  <c r="B170" i="262"/>
  <c r="B169" i="262"/>
  <c r="B168" i="262"/>
  <c r="B167" i="262"/>
  <c r="B156" i="262"/>
  <c r="B155" i="262"/>
  <c r="B154" i="262"/>
  <c r="B153" i="262"/>
  <c r="B152" i="262"/>
  <c r="B151" i="262"/>
  <c r="B150" i="262"/>
  <c r="B139" i="262"/>
  <c r="B138" i="262"/>
  <c r="B137" i="262"/>
  <c r="B136" i="262"/>
  <c r="B135" i="262"/>
  <c r="B134" i="262"/>
  <c r="B133" i="262"/>
  <c r="B122" i="262"/>
  <c r="B121" i="262"/>
  <c r="B120" i="262"/>
  <c r="B119" i="262"/>
  <c r="B118" i="262"/>
  <c r="B117" i="262"/>
  <c r="B116" i="262"/>
  <c r="B105" i="262"/>
  <c r="B104" i="262"/>
  <c r="B103" i="262"/>
  <c r="B102" i="262"/>
  <c r="B101" i="262"/>
  <c r="B100" i="262"/>
  <c r="B99" i="262"/>
  <c r="B88" i="262"/>
  <c r="B87" i="262"/>
  <c r="B86" i="262"/>
  <c r="B85" i="262"/>
  <c r="B84" i="262"/>
  <c r="B83" i="262"/>
  <c r="B82" i="262"/>
  <c r="B71" i="262"/>
  <c r="B70" i="262"/>
  <c r="B69" i="262"/>
  <c r="B68" i="262"/>
  <c r="B67" i="262"/>
  <c r="B66" i="262"/>
  <c r="B65" i="262"/>
  <c r="B54" i="262"/>
  <c r="B53" i="262"/>
  <c r="B52" i="262"/>
  <c r="B51" i="262"/>
  <c r="B50" i="262"/>
  <c r="B49" i="262"/>
  <c r="B48" i="262"/>
  <c r="B34" i="262"/>
  <c r="B33" i="262"/>
  <c r="B32" i="262"/>
  <c r="B31" i="262"/>
  <c r="C15" i="288" l="1"/>
  <c r="C20" i="288"/>
  <c r="C16" i="288"/>
  <c r="C21" i="288"/>
  <c r="E18" i="340"/>
  <c r="D24" i="340"/>
  <c r="D17" i="340"/>
  <c r="D21" i="340"/>
  <c r="C15" i="309"/>
  <c r="F17" i="340"/>
  <c r="D20" i="340"/>
  <c r="F18" i="340"/>
  <c r="D22" i="340"/>
  <c r="E17" i="340"/>
  <c r="C18" i="288"/>
  <c r="C22" i="288"/>
  <c r="C19" i="288"/>
  <c r="C23" i="288"/>
  <c r="D16" i="340"/>
  <c r="E19" i="340"/>
  <c r="D25" i="340"/>
  <c r="D18" i="340"/>
  <c r="D19" i="340"/>
  <c r="F16" i="340"/>
  <c r="D15" i="309"/>
  <c r="E16" i="340"/>
  <c r="F19" i="340"/>
  <c r="D23" i="340"/>
  <c r="T5" i="307"/>
  <c r="N5" i="340"/>
  <c r="D4" i="340"/>
  <c r="A1" i="340"/>
  <c r="R5" i="285"/>
  <c r="P3" i="309" l="1"/>
  <c r="N3" i="322"/>
  <c r="I2" i="304" l="1"/>
  <c r="D20" i="298" l="1"/>
  <c r="D21" i="298"/>
  <c r="D22" i="298"/>
  <c r="C21" i="298"/>
  <c r="C20" i="298"/>
  <c r="E21" i="298"/>
  <c r="F20" i="298"/>
  <c r="F21" i="298"/>
  <c r="F22" i="298"/>
  <c r="E22" i="298"/>
  <c r="E20" i="298"/>
  <c r="C22" i="298"/>
  <c r="E9" i="329"/>
  <c r="D14" i="329"/>
  <c r="C9" i="329"/>
  <c r="D15" i="329"/>
  <c r="D9" i="329"/>
  <c r="E14" i="329"/>
  <c r="F9" i="329"/>
  <c r="F16" i="287"/>
  <c r="E17" i="287"/>
  <c r="E16" i="287"/>
  <c r="C8" i="288"/>
  <c r="D11" i="287"/>
  <c r="F8" i="340"/>
  <c r="E16" i="288"/>
  <c r="C16" i="340"/>
  <c r="E11" i="287"/>
  <c r="E15" i="287"/>
  <c r="E8" i="288"/>
  <c r="D8" i="340"/>
  <c r="C18" i="287"/>
  <c r="F12" i="287"/>
  <c r="E13" i="287"/>
  <c r="F21" i="288"/>
  <c r="F18" i="287"/>
  <c r="E8" i="340"/>
  <c r="F21" i="340"/>
  <c r="D15" i="287"/>
  <c r="D14" i="287"/>
  <c r="D12" i="287"/>
  <c r="E18" i="287"/>
  <c r="C19" i="340"/>
  <c r="E21" i="288"/>
  <c r="E20" i="288"/>
  <c r="F15" i="287"/>
  <c r="F14" i="287"/>
  <c r="D17" i="287"/>
  <c r="C9" i="287"/>
  <c r="D18" i="287"/>
  <c r="E19" i="288"/>
  <c r="F15" i="288"/>
  <c r="D13" i="287"/>
  <c r="F8" i="288"/>
  <c r="F13" i="287"/>
  <c r="F16" i="288"/>
  <c r="C20" i="340"/>
  <c r="F11" i="287"/>
  <c r="F20" i="340"/>
  <c r="F17" i="287"/>
  <c r="F20" i="288"/>
  <c r="E12" i="287"/>
  <c r="E21" i="340"/>
  <c r="C21" i="340"/>
  <c r="C8" i="340"/>
  <c r="F19" i="288"/>
  <c r="D8" i="288"/>
  <c r="C17" i="340"/>
  <c r="D16" i="287"/>
  <c r="E18" i="288"/>
  <c r="E20" i="340"/>
  <c r="E15" i="288"/>
  <c r="C18" i="340"/>
  <c r="E14" i="287"/>
  <c r="F18" i="288"/>
  <c r="E21" i="343"/>
  <c r="E23" i="343"/>
  <c r="C18" i="343"/>
  <c r="D19" i="343"/>
  <c r="D23" i="343"/>
  <c r="F26" i="340"/>
  <c r="E22" i="343"/>
  <c r="F23" i="343"/>
  <c r="F22" i="340"/>
  <c r="E20" i="343"/>
  <c r="C23" i="343"/>
  <c r="E25" i="340"/>
  <c r="F27" i="340"/>
  <c r="C26" i="340"/>
  <c r="E23" i="340"/>
  <c r="F21" i="343"/>
  <c r="F20" i="343"/>
  <c r="D18" i="343"/>
  <c r="C25" i="340"/>
  <c r="F24" i="340"/>
  <c r="C21" i="343"/>
  <c r="E26" i="340"/>
  <c r="E27" i="340"/>
  <c r="F23" i="340"/>
  <c r="F22" i="343"/>
  <c r="C20" i="343"/>
  <c r="C22" i="343"/>
  <c r="C22" i="340"/>
  <c r="E22" i="340"/>
  <c r="C23" i="340"/>
  <c r="E24" i="340"/>
  <c r="C24" i="340"/>
  <c r="F25" i="340"/>
  <c r="D20" i="343"/>
  <c r="E18" i="343"/>
  <c r="D26" i="340"/>
  <c r="F18" i="343"/>
  <c r="D21" i="343"/>
  <c r="C19" i="343"/>
  <c r="D27" i="340"/>
  <c r="E19" i="343"/>
  <c r="F19" i="343"/>
  <c r="D22" i="343"/>
  <c r="C27" i="340"/>
  <c r="C29" i="304"/>
  <c r="D29" i="304"/>
  <c r="E29" i="304"/>
  <c r="E30" i="304"/>
  <c r="F29" i="304"/>
  <c r="C30" i="304"/>
  <c r="D30" i="304"/>
  <c r="F30" i="304"/>
  <c r="H3" i="309"/>
  <c r="H3" i="284"/>
  <c r="Y3" i="287"/>
  <c r="G3" i="288"/>
  <c r="G3" i="298"/>
  <c r="H3" i="322"/>
  <c r="H3" i="285"/>
  <c r="A3" i="304"/>
  <c r="N4" i="322"/>
  <c r="D3" i="322"/>
  <c r="Q5" i="329"/>
  <c r="D4" i="329"/>
  <c r="A2" i="329"/>
  <c r="A1" i="329"/>
  <c r="P5" i="322"/>
  <c r="D4" i="322"/>
  <c r="A2" i="322"/>
  <c r="A1" i="322"/>
  <c r="L108" i="268"/>
  <c r="F359" i="268"/>
  <c r="F355" i="268"/>
  <c r="F353" i="268"/>
  <c r="F371" i="268"/>
  <c r="F370" i="268"/>
  <c r="F241"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G206" i="268"/>
  <c r="F206" i="268"/>
  <c r="E206" i="268"/>
  <c r="D206" i="268"/>
  <c r="C206" i="268"/>
  <c r="J231" i="268"/>
  <c r="J230" i="268"/>
  <c r="J229" i="268"/>
  <c r="J228" i="268"/>
  <c r="J227" i="268"/>
  <c r="J226" i="268"/>
  <c r="J225" i="268"/>
  <c r="J224" i="268"/>
  <c r="J223" i="268"/>
  <c r="J222" i="268"/>
  <c r="J221" i="268"/>
  <c r="J220" i="268"/>
  <c r="J219" i="268"/>
  <c r="J218" i="268"/>
  <c r="J217" i="268"/>
  <c r="J216" i="268"/>
  <c r="J215" i="268"/>
  <c r="J214" i="268"/>
  <c r="J213" i="268"/>
  <c r="J212" i="268"/>
  <c r="J211" i="268"/>
  <c r="J210" i="268"/>
  <c r="J209" i="268"/>
  <c r="J208" i="268"/>
  <c r="J207" i="268"/>
  <c r="J206" i="268"/>
  <c r="J132" i="268"/>
  <c r="G132" i="268"/>
  <c r="F132" i="268"/>
  <c r="E132" i="268"/>
  <c r="D132" i="268"/>
  <c r="C132" i="268"/>
  <c r="J131" i="268"/>
  <c r="G131" i="268"/>
  <c r="F131" i="268"/>
  <c r="E131" i="268"/>
  <c r="D131" i="268"/>
  <c r="C131" i="268"/>
  <c r="J130" i="268"/>
  <c r="G130" i="268"/>
  <c r="F130" i="268"/>
  <c r="E130" i="268"/>
  <c r="D130" i="268"/>
  <c r="C130" i="268"/>
  <c r="J129" i="268"/>
  <c r="G129" i="268"/>
  <c r="F129" i="268"/>
  <c r="E129" i="268"/>
  <c r="D129" i="268"/>
  <c r="C129" i="268"/>
  <c r="J128" i="268"/>
  <c r="G128" i="268"/>
  <c r="F128" i="268"/>
  <c r="E128" i="268"/>
  <c r="D128" i="268"/>
  <c r="C128" i="268"/>
  <c r="J127" i="268"/>
  <c r="G127" i="268"/>
  <c r="F127" i="268"/>
  <c r="E127" i="268"/>
  <c r="D127" i="268"/>
  <c r="C127" i="268"/>
  <c r="C94" i="268"/>
  <c r="D94" i="268"/>
  <c r="E94" i="268"/>
  <c r="F94" i="268"/>
  <c r="G94" i="268"/>
  <c r="C95" i="268"/>
  <c r="D95" i="268"/>
  <c r="E95" i="268"/>
  <c r="F95" i="268"/>
  <c r="G95" i="268"/>
  <c r="C96" i="268"/>
  <c r="D96" i="268"/>
  <c r="E96" i="268"/>
  <c r="F96" i="268"/>
  <c r="G96" i="268"/>
  <c r="C97" i="268"/>
  <c r="D97" i="268"/>
  <c r="E97" i="268"/>
  <c r="F97" i="268"/>
  <c r="G97" i="268"/>
  <c r="C98" i="268"/>
  <c r="D98" i="268"/>
  <c r="E98" i="268"/>
  <c r="F98" i="268"/>
  <c r="G98" i="268"/>
  <c r="C99" i="268"/>
  <c r="D99" i="268"/>
  <c r="E99" i="268"/>
  <c r="F99" i="268"/>
  <c r="G99" i="268"/>
  <c r="C100" i="268"/>
  <c r="D100" i="268"/>
  <c r="E100" i="268"/>
  <c r="F100" i="268"/>
  <c r="G100" i="268"/>
  <c r="C101" i="268"/>
  <c r="D101" i="268"/>
  <c r="E101" i="268"/>
  <c r="F101" i="268"/>
  <c r="G101" i="268"/>
  <c r="C102" i="268"/>
  <c r="D102" i="268"/>
  <c r="E102" i="268"/>
  <c r="F102" i="268"/>
  <c r="G102" i="268"/>
  <c r="C103" i="268"/>
  <c r="D103" i="268"/>
  <c r="E103" i="268"/>
  <c r="F103" i="268"/>
  <c r="G103" i="268"/>
  <c r="C104" i="268"/>
  <c r="D104" i="268"/>
  <c r="E104" i="268"/>
  <c r="F104" i="268"/>
  <c r="G104" i="268"/>
  <c r="C105" i="268"/>
  <c r="D105" i="268"/>
  <c r="E105" i="268"/>
  <c r="F105" i="268"/>
  <c r="G105" i="268"/>
  <c r="C106" i="268"/>
  <c r="D106" i="268"/>
  <c r="E106" i="268"/>
  <c r="F106" i="268"/>
  <c r="G106" i="268"/>
  <c r="C107" i="268"/>
  <c r="D107" i="268"/>
  <c r="E107" i="268"/>
  <c r="F107" i="268"/>
  <c r="G107" i="268"/>
  <c r="C108" i="268"/>
  <c r="D108" i="268"/>
  <c r="E108" i="268"/>
  <c r="F108" i="268"/>
  <c r="G108" i="268"/>
  <c r="C109" i="268"/>
  <c r="D109" i="268"/>
  <c r="E109" i="268"/>
  <c r="F109" i="268"/>
  <c r="G109" i="268"/>
  <c r="C110" i="268"/>
  <c r="D110" i="268"/>
  <c r="E110" i="268"/>
  <c r="F110" i="268"/>
  <c r="G110" i="268"/>
  <c r="C111" i="268"/>
  <c r="D111" i="268"/>
  <c r="E111" i="268"/>
  <c r="F111" i="268"/>
  <c r="G111" i="268"/>
  <c r="C112" i="268"/>
  <c r="D112" i="268"/>
  <c r="E112" i="268"/>
  <c r="F112" i="268"/>
  <c r="G112" i="268"/>
  <c r="C113" i="268"/>
  <c r="D113" i="268"/>
  <c r="E113" i="268"/>
  <c r="F113" i="268"/>
  <c r="G113" i="268"/>
  <c r="C114" i="268"/>
  <c r="D114" i="268"/>
  <c r="E114" i="268"/>
  <c r="F114" i="268"/>
  <c r="G114" i="268"/>
  <c r="C115" i="268"/>
  <c r="D115" i="268"/>
  <c r="E115" i="268"/>
  <c r="F115" i="268"/>
  <c r="G115" i="268"/>
  <c r="C116" i="268"/>
  <c r="D116" i="268"/>
  <c r="E116" i="268"/>
  <c r="F116" i="268"/>
  <c r="G116" i="268"/>
  <c r="C117" i="268"/>
  <c r="D117" i="268"/>
  <c r="E117" i="268"/>
  <c r="F117" i="268"/>
  <c r="G117" i="268"/>
  <c r="C118" i="268"/>
  <c r="D118" i="268"/>
  <c r="E118" i="268"/>
  <c r="F118" i="268"/>
  <c r="G118" i="268"/>
  <c r="C119" i="268"/>
  <c r="D119" i="268"/>
  <c r="E119" i="268"/>
  <c r="F119" i="268"/>
  <c r="G119" i="268"/>
  <c r="C120" i="268"/>
  <c r="D120" i="268"/>
  <c r="E120" i="268"/>
  <c r="F120" i="268"/>
  <c r="G120" i="268"/>
  <c r="C121" i="268"/>
  <c r="D121" i="268"/>
  <c r="E121" i="268"/>
  <c r="F121" i="268"/>
  <c r="G121" i="268"/>
  <c r="C122" i="268"/>
  <c r="D122" i="268"/>
  <c r="E122" i="268"/>
  <c r="F122" i="268"/>
  <c r="G122" i="268"/>
  <c r="C123" i="268"/>
  <c r="D123" i="268"/>
  <c r="E123" i="268"/>
  <c r="F123" i="268"/>
  <c r="G123" i="268"/>
  <c r="C124" i="268"/>
  <c r="D124" i="268"/>
  <c r="E124" i="268"/>
  <c r="F124" i="268"/>
  <c r="G124" i="268"/>
  <c r="C125" i="268"/>
  <c r="D125" i="268"/>
  <c r="E125" i="268"/>
  <c r="F125" i="268"/>
  <c r="G125" i="268"/>
  <c r="C126" i="268"/>
  <c r="D126" i="268"/>
  <c r="E126" i="268"/>
  <c r="F126" i="268"/>
  <c r="G126" i="268"/>
  <c r="G93" i="268"/>
  <c r="F93" i="268"/>
  <c r="E93" i="268"/>
  <c r="D93" i="268"/>
  <c r="C93" i="268"/>
  <c r="J126" i="268"/>
  <c r="J125" i="268"/>
  <c r="J124" i="268"/>
  <c r="J123" i="268"/>
  <c r="J122" i="268"/>
  <c r="J121" i="268"/>
  <c r="J120" i="268"/>
  <c r="J119" i="268"/>
  <c r="J118" i="268"/>
  <c r="J117" i="268"/>
  <c r="J116" i="268"/>
  <c r="J115" i="268"/>
  <c r="J114" i="268"/>
  <c r="J113" i="268"/>
  <c r="J112" i="268"/>
  <c r="J111" i="268"/>
  <c r="J110" i="268"/>
  <c r="J109" i="268"/>
  <c r="J108" i="268"/>
  <c r="J107" i="268"/>
  <c r="J106" i="268"/>
  <c r="J105" i="268"/>
  <c r="J104" i="268"/>
  <c r="J103" i="268"/>
  <c r="J102" i="268"/>
  <c r="J101" i="268"/>
  <c r="J100" i="268"/>
  <c r="J99" i="268"/>
  <c r="J98" i="268"/>
  <c r="J97" i="268"/>
  <c r="J96" i="268"/>
  <c r="J95" i="268"/>
  <c r="J94" i="268"/>
  <c r="J93"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G188" i="268"/>
  <c r="F188" i="268"/>
  <c r="E188" i="268"/>
  <c r="D188" i="268"/>
  <c r="C188" i="268"/>
  <c r="J205" i="268"/>
  <c r="J204" i="268"/>
  <c r="J203" i="268"/>
  <c r="J202" i="268"/>
  <c r="J201" i="268"/>
  <c r="J200" i="268"/>
  <c r="J199" i="268"/>
  <c r="J198" i="268"/>
  <c r="J197" i="268"/>
  <c r="J196" i="268"/>
  <c r="J195" i="268"/>
  <c r="J194" i="268"/>
  <c r="J193" i="268"/>
  <c r="J192" i="268"/>
  <c r="J191" i="268"/>
  <c r="J190" i="268"/>
  <c r="J189" i="268"/>
  <c r="J188" i="268"/>
  <c r="I233" i="268"/>
  <c r="I234" i="268"/>
  <c r="I235" i="268"/>
  <c r="I236" i="268"/>
  <c r="I237" i="268"/>
  <c r="I238" i="268"/>
  <c r="I239" i="268"/>
  <c r="I240" i="268"/>
  <c r="I241" i="268"/>
  <c r="G233" i="268"/>
  <c r="F234" i="268"/>
  <c r="G234" i="268"/>
  <c r="G235" i="268"/>
  <c r="F236" i="268"/>
  <c r="G236" i="268"/>
  <c r="G237" i="268"/>
  <c r="F238" i="268"/>
  <c r="G238" i="268"/>
  <c r="G239" i="268"/>
  <c r="F240" i="268"/>
  <c r="G240" i="268"/>
  <c r="G241" i="268"/>
  <c r="I232" i="268"/>
  <c r="G232" i="268"/>
  <c r="F232" i="268"/>
  <c r="J241" i="268"/>
  <c r="J240" i="268"/>
  <c r="J239" i="268"/>
  <c r="J238" i="268"/>
  <c r="J237" i="268"/>
  <c r="J236" i="268"/>
  <c r="J235" i="268"/>
  <c r="J234" i="268"/>
  <c r="J233" i="268"/>
  <c r="J232" i="268"/>
  <c r="C134" i="268"/>
  <c r="D134" i="268"/>
  <c r="E134" i="268"/>
  <c r="F134" i="268"/>
  <c r="G134" i="268"/>
  <c r="C135" i="268"/>
  <c r="D135" i="268"/>
  <c r="E135" i="268"/>
  <c r="F135" i="268"/>
  <c r="G135" i="268"/>
  <c r="C136" i="268"/>
  <c r="D136" i="268"/>
  <c r="E136" i="268"/>
  <c r="F136" i="268"/>
  <c r="G136" i="268"/>
  <c r="C137" i="268"/>
  <c r="D137" i="268"/>
  <c r="E137" i="268"/>
  <c r="F137" i="268"/>
  <c r="G137" i="268"/>
  <c r="C138" i="268"/>
  <c r="D138" i="268"/>
  <c r="E138" i="268"/>
  <c r="F138" i="268"/>
  <c r="G138" i="268"/>
  <c r="C139" i="268"/>
  <c r="D139" i="268"/>
  <c r="E139" i="268"/>
  <c r="F139" i="268"/>
  <c r="G139" i="268"/>
  <c r="C140" i="268"/>
  <c r="D140" i="268"/>
  <c r="E140" i="268"/>
  <c r="F140" i="268"/>
  <c r="G140" i="268"/>
  <c r="C141" i="268"/>
  <c r="D141" i="268"/>
  <c r="E141" i="268"/>
  <c r="F141" i="268"/>
  <c r="G141" i="268"/>
  <c r="C142" i="268"/>
  <c r="D142" i="268"/>
  <c r="E142" i="268"/>
  <c r="F142" i="268"/>
  <c r="G142" i="268"/>
  <c r="C143" i="268"/>
  <c r="D143" i="268"/>
  <c r="E143" i="268"/>
  <c r="F143" i="268"/>
  <c r="G143" i="268"/>
  <c r="C144" i="268"/>
  <c r="D144" i="268"/>
  <c r="E144" i="268"/>
  <c r="F144" i="268"/>
  <c r="G144" i="268"/>
  <c r="C145" i="268"/>
  <c r="D145" i="268"/>
  <c r="E145" i="268"/>
  <c r="F145" i="268"/>
  <c r="G145" i="268"/>
  <c r="C146" i="268"/>
  <c r="D146" i="268"/>
  <c r="E146" i="268"/>
  <c r="F146" i="268"/>
  <c r="G146" i="268"/>
  <c r="C147" i="268"/>
  <c r="D147" i="268"/>
  <c r="E147" i="268"/>
  <c r="F147" i="268"/>
  <c r="G147" i="268"/>
  <c r="C148" i="268"/>
  <c r="D148" i="268"/>
  <c r="E148" i="268"/>
  <c r="F148" i="268"/>
  <c r="G148" i="268"/>
  <c r="C149" i="268"/>
  <c r="D149" i="268"/>
  <c r="E149" i="268"/>
  <c r="F149" i="268"/>
  <c r="G149" i="268"/>
  <c r="C150" i="268"/>
  <c r="D150" i="268"/>
  <c r="E150" i="268"/>
  <c r="F150" i="268"/>
  <c r="G150"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G133" i="268"/>
  <c r="F133" i="268"/>
  <c r="E133" i="268"/>
  <c r="D133" i="268"/>
  <c r="C133" i="268"/>
  <c r="J159" i="268"/>
  <c r="J158" i="268"/>
  <c r="J157" i="268"/>
  <c r="J156" i="268"/>
  <c r="J155" i="268"/>
  <c r="J154" i="268"/>
  <c r="J153" i="268"/>
  <c r="J152" i="268"/>
  <c r="J151" i="268"/>
  <c r="J150" i="268"/>
  <c r="J149" i="268"/>
  <c r="J148" i="268"/>
  <c r="J147" i="268"/>
  <c r="J146" i="268"/>
  <c r="J145" i="268"/>
  <c r="J144" i="268"/>
  <c r="J143" i="268"/>
  <c r="J142" i="268"/>
  <c r="J141" i="268"/>
  <c r="J140" i="268"/>
  <c r="J139" i="268"/>
  <c r="J138" i="268"/>
  <c r="J137" i="268"/>
  <c r="J136" i="268"/>
  <c r="J135" i="268"/>
  <c r="J134" i="268"/>
  <c r="J133" i="268"/>
  <c r="L198" i="268"/>
  <c r="L235" i="268"/>
  <c r="L133" i="268"/>
  <c r="L218" i="268"/>
  <c r="L10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306" i="268"/>
  <c r="D306" i="268"/>
  <c r="E306" i="268"/>
  <c r="F306" i="268"/>
  <c r="G30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G290" i="268"/>
  <c r="F290" i="268"/>
  <c r="E290" i="268"/>
  <c r="D290" i="268"/>
  <c r="C290"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G262" i="268"/>
  <c r="F262" i="268"/>
  <c r="E262" i="268"/>
  <c r="D262" i="268"/>
  <c r="C262" i="268"/>
  <c r="I353" i="268"/>
  <c r="I354" i="268"/>
  <c r="I355" i="268"/>
  <c r="I356" i="268"/>
  <c r="I357" i="268"/>
  <c r="I358" i="268"/>
  <c r="I359" i="268"/>
  <c r="I360" i="268"/>
  <c r="I361" i="268"/>
  <c r="I352" i="268"/>
  <c r="I363" i="268"/>
  <c r="I364" i="268"/>
  <c r="I365" i="268"/>
  <c r="I366" i="268"/>
  <c r="I367" i="268"/>
  <c r="I368" i="268"/>
  <c r="I369" i="268"/>
  <c r="I370" i="268"/>
  <c r="I371" i="268"/>
  <c r="I362" i="268"/>
  <c r="I243" i="268"/>
  <c r="I244" i="268"/>
  <c r="I245" i="268"/>
  <c r="I246" i="268"/>
  <c r="I247" i="268"/>
  <c r="I248" i="268"/>
  <c r="I249" i="268"/>
  <c r="I250" i="268"/>
  <c r="I251" i="268"/>
  <c r="I242" i="268"/>
  <c r="A1" i="288"/>
  <c r="A1" i="298"/>
  <c r="J261" i="268"/>
  <c r="J260" i="268"/>
  <c r="J259" i="268"/>
  <c r="J258" i="268"/>
  <c r="J257" i="268"/>
  <c r="J256" i="268"/>
  <c r="J255" i="268"/>
  <c r="J254" i="268"/>
  <c r="J253" i="268"/>
  <c r="F253" i="268"/>
  <c r="G253" i="268"/>
  <c r="F254" i="268"/>
  <c r="G254" i="268"/>
  <c r="F255" i="268"/>
  <c r="G255" i="268"/>
  <c r="F256" i="268"/>
  <c r="G256" i="268"/>
  <c r="F257" i="268"/>
  <c r="G257" i="268"/>
  <c r="F258" i="268"/>
  <c r="G258" i="268"/>
  <c r="F259" i="268"/>
  <c r="G259" i="268"/>
  <c r="F260" i="268"/>
  <c r="G260" i="268"/>
  <c r="F261" i="268"/>
  <c r="G261" i="268"/>
  <c r="G252" i="268"/>
  <c r="F252" i="268"/>
  <c r="J252" i="268"/>
  <c r="J317" i="268"/>
  <c r="J316" i="268"/>
  <c r="J315" i="268"/>
  <c r="J314" i="268"/>
  <c r="J313" i="268"/>
  <c r="J312" i="268"/>
  <c r="J311" i="268"/>
  <c r="J310" i="268"/>
  <c r="J309" i="268"/>
  <c r="J308" i="268"/>
  <c r="J307" i="268"/>
  <c r="J306" i="268"/>
  <c r="J305" i="268"/>
  <c r="J304" i="268"/>
  <c r="J303" i="268"/>
  <c r="J302" i="268"/>
  <c r="J301" i="268"/>
  <c r="J300" i="268"/>
  <c r="J299" i="268"/>
  <c r="J298" i="268"/>
  <c r="J297" i="268"/>
  <c r="J296" i="268"/>
  <c r="J295" i="268"/>
  <c r="J294" i="268"/>
  <c r="J293" i="268"/>
  <c r="J292" i="268"/>
  <c r="J291" i="268"/>
  <c r="J290" i="268"/>
  <c r="J289" i="268"/>
  <c r="J288" i="268"/>
  <c r="J287" i="268"/>
  <c r="J286" i="268"/>
  <c r="J285" i="268"/>
  <c r="J284" i="268"/>
  <c r="J283" i="268"/>
  <c r="J282" i="268"/>
  <c r="J281" i="268"/>
  <c r="J280" i="268"/>
  <c r="J279" i="268"/>
  <c r="J278" i="268"/>
  <c r="J277" i="268"/>
  <c r="J276" i="268"/>
  <c r="J275" i="268"/>
  <c r="J274" i="268"/>
  <c r="J273" i="268"/>
  <c r="J272" i="268"/>
  <c r="J271" i="268"/>
  <c r="J270" i="268"/>
  <c r="J269" i="268"/>
  <c r="J268" i="268"/>
  <c r="J267" i="268"/>
  <c r="J266" i="268"/>
  <c r="J265" i="268"/>
  <c r="J264" i="268"/>
  <c r="J263" i="268"/>
  <c r="J262" i="268"/>
  <c r="BC4" i="287"/>
  <c r="L391" i="268" s="1"/>
  <c r="E3" i="287"/>
  <c r="L315" i="268"/>
  <c r="L179" i="268"/>
  <c r="L267" i="268"/>
  <c r="L257" i="268"/>
  <c r="G353" i="268"/>
  <c r="G354" i="268"/>
  <c r="G355" i="268"/>
  <c r="G356" i="268"/>
  <c r="G357" i="268"/>
  <c r="G358" i="268"/>
  <c r="G359" i="268"/>
  <c r="G360" i="268"/>
  <c r="G361" i="268"/>
  <c r="G352" i="268"/>
  <c r="G363" i="268"/>
  <c r="G364" i="268"/>
  <c r="G365" i="268"/>
  <c r="G366" i="268"/>
  <c r="G367" i="268"/>
  <c r="G368" i="268"/>
  <c r="G369" i="268"/>
  <c r="G370" i="268"/>
  <c r="G371" i="268"/>
  <c r="G362" i="268"/>
  <c r="G161" i="268"/>
  <c r="G162" i="268"/>
  <c r="G163" i="268"/>
  <c r="G164"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G170" i="268"/>
  <c r="G171" i="268"/>
  <c r="G172" i="268"/>
  <c r="G173" i="268"/>
  <c r="G174"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60" i="268"/>
  <c r="C60" i="268"/>
  <c r="D60" i="268"/>
  <c r="E60" i="268"/>
  <c r="F60" i="268"/>
  <c r="G60" i="268"/>
  <c r="C61" i="268"/>
  <c r="D61" i="268"/>
  <c r="E61" i="268"/>
  <c r="F61" i="268"/>
  <c r="G61" i="268"/>
  <c r="C62" i="268"/>
  <c r="D62" i="268"/>
  <c r="E62" i="268"/>
  <c r="F62" i="268"/>
  <c r="G62"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72" i="268"/>
  <c r="D72" i="268"/>
  <c r="E72" i="268"/>
  <c r="F72" i="268"/>
  <c r="G72" i="268"/>
  <c r="C73" i="268"/>
  <c r="D73" i="268"/>
  <c r="E73" i="268"/>
  <c r="F73" i="268"/>
  <c r="G73" i="268"/>
  <c r="C74" i="268"/>
  <c r="D74" i="268"/>
  <c r="E74" i="268"/>
  <c r="F74" i="268"/>
  <c r="G74" i="268"/>
  <c r="C75" i="268"/>
  <c r="D75" i="268"/>
  <c r="E75" i="268"/>
  <c r="F75" i="268"/>
  <c r="G75" i="268"/>
  <c r="C76" i="268"/>
  <c r="D76" i="268"/>
  <c r="E76" i="268"/>
  <c r="F76" i="268"/>
  <c r="G76" i="268"/>
  <c r="C77" i="268"/>
  <c r="D77" i="268"/>
  <c r="E77" i="268"/>
  <c r="F77" i="268"/>
  <c r="G77"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C85" i="268"/>
  <c r="D85" i="268"/>
  <c r="E85" i="268"/>
  <c r="F85" i="268"/>
  <c r="G85" i="268"/>
  <c r="C86" i="268"/>
  <c r="D86" i="268"/>
  <c r="E86" i="268"/>
  <c r="F86" i="268"/>
  <c r="G86" i="268"/>
  <c r="C87" i="268"/>
  <c r="D87" i="268"/>
  <c r="E87" i="268"/>
  <c r="F87" i="268"/>
  <c r="G87" i="268"/>
  <c r="C88" i="268"/>
  <c r="D88" i="268"/>
  <c r="E88" i="268"/>
  <c r="F88" i="268"/>
  <c r="G88" i="268"/>
  <c r="C89" i="268"/>
  <c r="D89" i="268"/>
  <c r="E89" i="268"/>
  <c r="F89" i="268"/>
  <c r="G89" i="268"/>
  <c r="C90" i="268"/>
  <c r="D90" i="268"/>
  <c r="E90" i="268"/>
  <c r="F90" i="268"/>
  <c r="G90" i="268"/>
  <c r="C91" i="268"/>
  <c r="D91" i="268"/>
  <c r="E91" i="268"/>
  <c r="F91" i="268"/>
  <c r="G91" i="268"/>
  <c r="C92" i="268"/>
  <c r="D92" i="268"/>
  <c r="E92" i="268"/>
  <c r="F92" i="268"/>
  <c r="G92" i="268"/>
  <c r="G59" i="268"/>
  <c r="F59" i="268"/>
  <c r="E59" i="268"/>
  <c r="D59" i="268"/>
  <c r="C59"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G31" i="268"/>
  <c r="F31" i="268"/>
  <c r="E31" i="268"/>
  <c r="D31" i="268"/>
  <c r="C31"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362" i="268"/>
  <c r="J363" i="268"/>
  <c r="J364" i="268"/>
  <c r="J365" i="268"/>
  <c r="J366" i="268"/>
  <c r="J367" i="268"/>
  <c r="J368" i="268"/>
  <c r="J369" i="268"/>
  <c r="J370" i="268"/>
  <c r="J371" i="268"/>
  <c r="J352" i="268"/>
  <c r="J353" i="268"/>
  <c r="J354" i="268"/>
  <c r="J355" i="268"/>
  <c r="J356" i="268"/>
  <c r="J357" i="268"/>
  <c r="J358" i="268"/>
  <c r="J359" i="268"/>
  <c r="J360" i="268"/>
  <c r="J361" i="268"/>
  <c r="L356" i="268"/>
  <c r="L370" i="268"/>
  <c r="P4" i="309"/>
  <c r="L53" i="268" s="1"/>
  <c r="D3" i="309"/>
  <c r="R5" i="309"/>
  <c r="D4" i="309"/>
  <c r="A2" i="309"/>
  <c r="A1" i="309"/>
  <c r="L82"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G318" i="268"/>
  <c r="F318" i="268"/>
  <c r="E318" i="268"/>
  <c r="D318" i="268"/>
  <c r="C318" i="268"/>
  <c r="G243" i="268"/>
  <c r="G244" i="268"/>
  <c r="G245" i="268"/>
  <c r="G246" i="268"/>
  <c r="G247" i="268"/>
  <c r="G248" i="268"/>
  <c r="G249" i="268"/>
  <c r="G250" i="268"/>
  <c r="G251" i="268"/>
  <c r="G242" i="268"/>
  <c r="G4" i="268"/>
  <c r="G5" i="268"/>
  <c r="G6" i="268"/>
  <c r="G7" i="268"/>
  <c r="G8" i="268"/>
  <c r="G9" i="268"/>
  <c r="G10" i="268"/>
  <c r="C11" i="268"/>
  <c r="D11" i="268"/>
  <c r="E11" i="268"/>
  <c r="F11" i="268"/>
  <c r="G11" i="268"/>
  <c r="C12" i="268"/>
  <c r="D12" i="268"/>
  <c r="E12" i="268"/>
  <c r="F12" i="268"/>
  <c r="G12" i="268"/>
  <c r="G13" i="268"/>
  <c r="G14" i="268"/>
  <c r="G15" i="268"/>
  <c r="G16" i="268"/>
  <c r="G17" i="268"/>
  <c r="G18" i="268"/>
  <c r="G19" i="268"/>
  <c r="G20" i="268"/>
  <c r="C21" i="268"/>
  <c r="D21" i="268"/>
  <c r="E21" i="268"/>
  <c r="F21" i="268"/>
  <c r="G21" i="268"/>
  <c r="C22" i="268"/>
  <c r="D22" i="268"/>
  <c r="E22" i="268"/>
  <c r="F22" i="268"/>
  <c r="G22" i="268"/>
  <c r="G23" i="268"/>
  <c r="G24" i="268"/>
  <c r="G25" i="268"/>
  <c r="G26" i="268"/>
  <c r="G27" i="268"/>
  <c r="G28" i="268"/>
  <c r="G29" i="268"/>
  <c r="G30" i="268"/>
  <c r="G3" i="268"/>
  <c r="A4" i="307"/>
  <c r="A2" i="307"/>
  <c r="A1" i="307"/>
  <c r="A2" i="304"/>
  <c r="A1" i="304"/>
  <c r="N5" i="298"/>
  <c r="L333" i="268"/>
  <c r="N4" i="284"/>
  <c r="L341" i="268" s="1"/>
  <c r="D3" i="284"/>
  <c r="N5" i="288"/>
  <c r="M4" i="298"/>
  <c r="L251" i="268" s="1"/>
  <c r="L29" i="268"/>
  <c r="D3" i="285"/>
  <c r="M4" i="288"/>
  <c r="L376" i="268" s="1"/>
  <c r="D3" i="288"/>
  <c r="D4" i="298"/>
  <c r="J243" i="268"/>
  <c r="J244" i="268"/>
  <c r="J245" i="268"/>
  <c r="J246" i="268"/>
  <c r="J247" i="268"/>
  <c r="J248" i="268"/>
  <c r="J249" i="268"/>
  <c r="J250" i="268"/>
  <c r="J251" i="268"/>
  <c r="J242" i="268"/>
  <c r="C337" i="268"/>
  <c r="D337" i="268"/>
  <c r="E337" i="268"/>
  <c r="F337" i="268"/>
  <c r="G337" i="268"/>
  <c r="J337" i="268"/>
  <c r="C338" i="268"/>
  <c r="D338" i="268"/>
  <c r="E338" i="268"/>
  <c r="F338" i="268"/>
  <c r="G338" i="268"/>
  <c r="J338" i="268"/>
  <c r="C339" i="268"/>
  <c r="D339" i="268"/>
  <c r="E339" i="268"/>
  <c r="F339" i="268"/>
  <c r="G339" i="268"/>
  <c r="J339" i="268"/>
  <c r="C340" i="268"/>
  <c r="D340" i="268"/>
  <c r="E340" i="268"/>
  <c r="F340" i="268"/>
  <c r="G340" i="268"/>
  <c r="J340" i="268"/>
  <c r="C341" i="268"/>
  <c r="D341" i="268"/>
  <c r="E341" i="268"/>
  <c r="F341" i="268"/>
  <c r="G341" i="268"/>
  <c r="J341" i="268"/>
  <c r="C342" i="268"/>
  <c r="D342" i="268"/>
  <c r="E342" i="268"/>
  <c r="F342" i="268"/>
  <c r="G342" i="268"/>
  <c r="J342" i="268"/>
  <c r="C343" i="268"/>
  <c r="D343" i="268"/>
  <c r="E343" i="268"/>
  <c r="F343" i="268"/>
  <c r="G343" i="268"/>
  <c r="J343" i="268"/>
  <c r="C344" i="268"/>
  <c r="D344" i="268"/>
  <c r="E344" i="268"/>
  <c r="F344" i="268"/>
  <c r="G344" i="268"/>
  <c r="J344" i="268"/>
  <c r="C345" i="268"/>
  <c r="D345" i="268"/>
  <c r="E345" i="268"/>
  <c r="F345" i="268"/>
  <c r="G345" i="268"/>
  <c r="J345" i="268"/>
  <c r="C346" i="268"/>
  <c r="D346" i="268"/>
  <c r="E346" i="268"/>
  <c r="F346" i="268"/>
  <c r="G346" i="268"/>
  <c r="J346" i="268"/>
  <c r="C347" i="268"/>
  <c r="D347" i="268"/>
  <c r="E347" i="268"/>
  <c r="F347" i="268"/>
  <c r="G347" i="268"/>
  <c r="J347" i="268"/>
  <c r="C348" i="268"/>
  <c r="D348" i="268"/>
  <c r="E348" i="268"/>
  <c r="F348" i="268"/>
  <c r="G348" i="268"/>
  <c r="J348" i="268"/>
  <c r="C349" i="268"/>
  <c r="D349" i="268"/>
  <c r="E349" i="268"/>
  <c r="F349" i="268"/>
  <c r="G349" i="268"/>
  <c r="J349" i="268"/>
  <c r="C350" i="268"/>
  <c r="D350" i="268"/>
  <c r="E350" i="268"/>
  <c r="F350" i="268"/>
  <c r="G350" i="268"/>
  <c r="J350" i="268"/>
  <c r="C351" i="268"/>
  <c r="D351" i="268"/>
  <c r="E351" i="268"/>
  <c r="F351" i="268"/>
  <c r="G351" i="268"/>
  <c r="J351" i="268"/>
  <c r="G336" i="268"/>
  <c r="F336" i="268"/>
  <c r="E336" i="268"/>
  <c r="D336" i="268"/>
  <c r="C336" i="268"/>
  <c r="J336" i="268"/>
  <c r="F383" i="268"/>
  <c r="G383" i="268"/>
  <c r="J383" i="268"/>
  <c r="F384" i="268"/>
  <c r="G384" i="268"/>
  <c r="J384" i="268"/>
  <c r="F385" i="268"/>
  <c r="G385" i="268"/>
  <c r="J385" i="268"/>
  <c r="F386" i="268"/>
  <c r="G386" i="268"/>
  <c r="J386" i="268"/>
  <c r="F387" i="268"/>
  <c r="G387" i="268"/>
  <c r="J387" i="268"/>
  <c r="F388" i="268"/>
  <c r="G388" i="268"/>
  <c r="J388" i="268"/>
  <c r="F389" i="268"/>
  <c r="G389" i="268"/>
  <c r="J389" i="268"/>
  <c r="F390" i="268"/>
  <c r="G390" i="268"/>
  <c r="J390" i="268"/>
  <c r="F391" i="268"/>
  <c r="G391" i="268"/>
  <c r="J391" i="268"/>
  <c r="G382" i="268"/>
  <c r="F382" i="268"/>
  <c r="J382" i="268"/>
  <c r="G373" i="268"/>
  <c r="J373" i="268"/>
  <c r="G374" i="268"/>
  <c r="J374" i="268"/>
  <c r="G375" i="268"/>
  <c r="J375" i="268"/>
  <c r="G376" i="268"/>
  <c r="J376" i="268"/>
  <c r="G377" i="268"/>
  <c r="J377" i="268"/>
  <c r="G378" i="268"/>
  <c r="J378" i="268"/>
  <c r="G379" i="268"/>
  <c r="J379" i="268"/>
  <c r="G380" i="268"/>
  <c r="J380" i="268"/>
  <c r="G381" i="268"/>
  <c r="J381" i="268"/>
  <c r="G372" i="268"/>
  <c r="J372" i="268"/>
  <c r="BO5" i="287"/>
  <c r="P5" i="284"/>
  <c r="I2" i="262"/>
  <c r="K1" i="268"/>
  <c r="A1" i="268"/>
  <c r="K185" i="268" s="1"/>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8" i="268"/>
  <c r="J319" i="268"/>
  <c r="J320" i="268"/>
  <c r="J321" i="268"/>
  <c r="J322" i="268"/>
  <c r="J323" i="268"/>
  <c r="J324" i="268"/>
  <c r="J325" i="268"/>
  <c r="J326" i="268"/>
  <c r="J327" i="268"/>
  <c r="J328" i="268"/>
  <c r="J329" i="268"/>
  <c r="J330" i="268"/>
  <c r="J331" i="268"/>
  <c r="J332" i="268"/>
  <c r="J333" i="268"/>
  <c r="J334" i="268"/>
  <c r="J335" i="268"/>
  <c r="J4" i="268"/>
  <c r="J3" i="268"/>
  <c r="D4" i="288"/>
  <c r="E4" i="287"/>
  <c r="A2" i="287"/>
  <c r="A1" i="287"/>
  <c r="D4" i="285"/>
  <c r="A2" i="285"/>
  <c r="A1" i="285"/>
  <c r="D4" i="284"/>
  <c r="A2" i="284"/>
  <c r="A1" i="284"/>
  <c r="B5" i="150"/>
  <c r="A2" i="262"/>
  <c r="A1" i="262"/>
  <c r="B2" i="150"/>
  <c r="A14" i="68"/>
  <c r="A2" i="288" s="1"/>
  <c r="L240" i="268"/>
  <c r="F363" i="268"/>
  <c r="F367" i="268"/>
  <c r="F364" i="268"/>
  <c r="F368" i="268"/>
  <c r="F365" i="268"/>
  <c r="F369" i="268"/>
  <c r="F362" i="268"/>
  <c r="F366" i="268"/>
  <c r="F233" i="268"/>
  <c r="F239" i="268"/>
  <c r="F237" i="268"/>
  <c r="F235" i="268"/>
  <c r="L230" i="268"/>
  <c r="L221" i="268"/>
  <c r="L227" i="268"/>
  <c r="L212" i="268"/>
  <c r="L226" i="268"/>
  <c r="L206" i="268"/>
  <c r="L209" i="268"/>
  <c r="L234" i="268"/>
  <c r="L213" i="268"/>
  <c r="L207" i="268"/>
  <c r="L216" i="268"/>
  <c r="L220" i="268"/>
  <c r="L224" i="268"/>
  <c r="D370" i="268"/>
  <c r="D261" i="268"/>
  <c r="E370" i="268"/>
  <c r="C232" i="268"/>
  <c r="D362" i="268"/>
  <c r="E240" i="268"/>
  <c r="D232" i="268"/>
  <c r="C362" i="268"/>
  <c r="C370" i="268"/>
  <c r="C255" i="268"/>
  <c r="C253" i="268"/>
  <c r="D367" i="268"/>
  <c r="E238" i="268"/>
  <c r="D259" i="268"/>
  <c r="E237" i="268"/>
  <c r="E363" i="268"/>
  <c r="E253" i="268"/>
  <c r="D258" i="268"/>
  <c r="E236" i="268"/>
  <c r="C256" i="268"/>
  <c r="E367" i="268"/>
  <c r="D368" i="268"/>
  <c r="E255" i="268"/>
  <c r="E257" i="268"/>
  <c r="D253" i="268"/>
  <c r="D257" i="268"/>
  <c r="C238" i="268"/>
  <c r="C236" i="268"/>
  <c r="D234" i="268"/>
  <c r="D366" i="268"/>
  <c r="E239" i="268"/>
  <c r="E260" i="268"/>
  <c r="C252" i="268"/>
  <c r="E235" i="268"/>
  <c r="D363" i="268"/>
  <c r="E365" i="268"/>
  <c r="D236" i="268"/>
  <c r="D237" i="268"/>
  <c r="C369" i="268"/>
  <c r="C363" i="268"/>
  <c r="C240" i="268"/>
  <c r="E371" i="268"/>
  <c r="D240" i="268"/>
  <c r="E241" i="268"/>
  <c r="C371" i="268"/>
  <c r="E368" i="268"/>
  <c r="D371" i="268"/>
  <c r="C261" i="268"/>
  <c r="C260" i="268"/>
  <c r="E261" i="268"/>
  <c r="D241" i="268"/>
  <c r="D260" i="268"/>
  <c r="C241" i="268"/>
  <c r="D255" i="268"/>
  <c r="C368" i="268"/>
  <c r="C234" i="268"/>
  <c r="C258" i="268"/>
  <c r="D235" i="268"/>
  <c r="D365" i="268"/>
  <c r="C367" i="268"/>
  <c r="C257" i="268"/>
  <c r="C259" i="268"/>
  <c r="C366" i="268"/>
  <c r="E234" i="268"/>
  <c r="D256" i="268"/>
  <c r="C233" i="268"/>
  <c r="C235" i="268"/>
  <c r="E259" i="268"/>
  <c r="C237" i="268"/>
  <c r="C364" i="268"/>
  <c r="D364" i="268"/>
  <c r="E258" i="268"/>
  <c r="C254" i="268"/>
  <c r="D233" i="268"/>
  <c r="D254" i="268"/>
  <c r="E369" i="268"/>
  <c r="D252" i="268"/>
  <c r="E256" i="268"/>
  <c r="C239" i="268"/>
  <c r="E366" i="268"/>
  <c r="D238" i="268"/>
  <c r="D239" i="268"/>
  <c r="D369" i="268"/>
  <c r="C365" i="268"/>
  <c r="L275" i="268"/>
  <c r="L274" i="268"/>
  <c r="L296" i="268"/>
  <c r="L291" i="268"/>
  <c r="L304" i="268"/>
  <c r="L294" i="268"/>
  <c r="L308" i="268"/>
  <c r="L302" i="268"/>
  <c r="L305" i="268"/>
  <c r="L310" i="268"/>
  <c r="L321" i="268"/>
  <c r="L284" i="268"/>
  <c r="L281" i="268"/>
  <c r="L256" i="268"/>
  <c r="L270" i="268"/>
  <c r="L278" i="268"/>
  <c r="L317" i="268"/>
  <c r="L219" i="268"/>
  <c r="L277" i="268"/>
  <c r="L87" i="268"/>
  <c r="L366" i="268"/>
  <c r="L325" i="268"/>
  <c r="L63" i="268"/>
  <c r="L72" i="268"/>
  <c r="L70" i="268"/>
  <c r="L320" i="268"/>
  <c r="L367" i="268"/>
  <c r="L283" i="268"/>
  <c r="L190" i="268"/>
  <c r="L59" i="268"/>
  <c r="L217" i="268"/>
  <c r="L78" i="268"/>
  <c r="L225" i="268"/>
  <c r="L90" i="268"/>
  <c r="L271" i="268"/>
  <c r="L285" i="268"/>
  <c r="L228" i="268"/>
  <c r="L229" i="268"/>
  <c r="L211" i="268"/>
  <c r="L210" i="268"/>
  <c r="L293" i="268"/>
  <c r="L292" i="268"/>
  <c r="L312" i="268"/>
  <c r="L266" i="268"/>
  <c r="L146" i="268"/>
  <c r="L362" i="268"/>
  <c r="L154" i="268"/>
  <c r="L261" i="268"/>
  <c r="L151" i="268"/>
  <c r="L252" i="268"/>
  <c r="L223" i="268"/>
  <c r="L208" i="268"/>
  <c r="L215" i="268"/>
  <c r="L231" i="268"/>
  <c r="L264" i="268"/>
  <c r="L222" i="268"/>
  <c r="L214" i="268"/>
  <c r="L259" i="268"/>
  <c r="L313" i="268"/>
  <c r="L303" i="268"/>
  <c r="L311" i="268"/>
  <c r="L289" i="268"/>
  <c r="L363" i="268"/>
  <c r="L316" i="268"/>
  <c r="L153" i="268"/>
  <c r="L204" i="268"/>
  <c r="L159" i="268"/>
  <c r="L112" i="268"/>
  <c r="L254" i="268"/>
  <c r="L148" i="268"/>
  <c r="L135" i="268"/>
  <c r="L118" i="268"/>
  <c r="L360" i="268"/>
  <c r="L167" i="268"/>
  <c r="L255" i="268"/>
  <c r="L258" i="268"/>
  <c r="L156" i="268"/>
  <c r="L158" i="268"/>
  <c r="L200" i="268"/>
  <c r="L138" i="268"/>
  <c r="L260" i="268"/>
  <c r="L253" i="268"/>
  <c r="L191" i="268"/>
  <c r="L143" i="268"/>
  <c r="L149" i="268"/>
  <c r="L152" i="268"/>
  <c r="L142" i="268"/>
  <c r="L329" i="268"/>
  <c r="L335" i="268"/>
  <c r="L328" i="268"/>
  <c r="L365" i="268"/>
  <c r="L265" i="268"/>
  <c r="L288" i="268"/>
  <c r="L263" i="268"/>
  <c r="L301" i="268"/>
  <c r="L314" i="268"/>
  <c r="L299" i="268"/>
  <c r="L290" i="268"/>
  <c r="L300" i="268"/>
  <c r="L298" i="268"/>
  <c r="L272" i="268"/>
  <c r="L286" i="268"/>
  <c r="L280" i="268"/>
  <c r="L324" i="268"/>
  <c r="L323" i="268"/>
  <c r="L330" i="268"/>
  <c r="L318" i="268"/>
  <c r="L364" i="268"/>
  <c r="L331" i="268"/>
  <c r="L276" i="268"/>
  <c r="L268" i="268"/>
  <c r="L334" i="268"/>
  <c r="L371" i="268"/>
  <c r="L282" i="268"/>
  <c r="L279" i="268"/>
  <c r="L262" i="268"/>
  <c r="L287" i="268"/>
  <c r="L369" i="268"/>
  <c r="L306" i="268"/>
  <c r="L307" i="268"/>
  <c r="L309" i="268"/>
  <c r="L297" i="268"/>
  <c r="L295" i="268"/>
  <c r="L273" i="268"/>
  <c r="L269" i="268"/>
  <c r="L327" i="268"/>
  <c r="L319" i="268"/>
  <c r="L332" i="268"/>
  <c r="L322" i="268"/>
  <c r="L368" i="268"/>
  <c r="L326" i="268"/>
  <c r="L88" i="268"/>
  <c r="L61" i="268"/>
  <c r="L130" i="268"/>
  <c r="L65" i="268"/>
  <c r="L69" i="268"/>
  <c r="L188" i="268"/>
  <c r="L85" i="268"/>
  <c r="L109" i="268"/>
  <c r="L111" i="268"/>
  <c r="L239" i="268"/>
  <c r="L131" i="268"/>
  <c r="L136" i="268"/>
  <c r="L77" i="268"/>
  <c r="L86" i="268"/>
  <c r="L193" i="268"/>
  <c r="L205" i="268"/>
  <c r="L155" i="268"/>
  <c r="L147" i="268"/>
  <c r="L145" i="268"/>
  <c r="L237" i="268"/>
  <c r="L189" i="268"/>
  <c r="L192" i="268"/>
  <c r="L140" i="268"/>
  <c r="L134" i="268"/>
  <c r="L199" i="268"/>
  <c r="L144" i="268"/>
  <c r="L71" i="268"/>
  <c r="L236" i="268"/>
  <c r="L194" i="268"/>
  <c r="L79" i="268"/>
  <c r="L80" i="268"/>
  <c r="L75" i="268"/>
  <c r="L66" i="268"/>
  <c r="L73" i="268"/>
  <c r="L67" i="268"/>
  <c r="L233" i="268"/>
  <c r="L123" i="268"/>
  <c r="L64" i="268"/>
  <c r="L201" i="268"/>
  <c r="L232" i="268"/>
  <c r="L197" i="268"/>
  <c r="L241" i="268"/>
  <c r="L91" i="268"/>
  <c r="L68" i="268"/>
  <c r="L121" i="268"/>
  <c r="L89" i="268"/>
  <c r="L74" i="268"/>
  <c r="L81" i="268"/>
  <c r="L83" i="268"/>
  <c r="L62" i="268"/>
  <c r="L60" i="268"/>
  <c r="L238" i="268"/>
  <c r="L92" i="268"/>
  <c r="L84" i="268"/>
  <c r="L195" i="268"/>
  <c r="L137" i="268"/>
  <c r="L157" i="268"/>
  <c r="L139" i="268"/>
  <c r="L203" i="268"/>
  <c r="L196" i="268"/>
  <c r="L150" i="268"/>
  <c r="L141" i="268"/>
  <c r="L202" i="268"/>
  <c r="L76" i="268"/>
  <c r="E362" i="268"/>
  <c r="E232" i="268"/>
  <c r="E252" i="268"/>
  <c r="E364" i="268"/>
  <c r="E233" i="268"/>
  <c r="E254" i="268"/>
  <c r="L359" i="268"/>
  <c r="L354" i="268"/>
  <c r="L358" i="268"/>
  <c r="L170" i="268"/>
  <c r="L172" i="268"/>
  <c r="K33" i="268"/>
  <c r="K158" i="268"/>
  <c r="L355" i="268"/>
  <c r="D361" i="268"/>
  <c r="D355" i="268"/>
  <c r="D358" i="268"/>
  <c r="C356" i="268"/>
  <c r="D352" i="268"/>
  <c r="L361" i="268"/>
  <c r="L353" i="268"/>
  <c r="L352" i="268"/>
  <c r="L357" i="268"/>
  <c r="C354" i="268"/>
  <c r="D360" i="268"/>
  <c r="F357" i="268"/>
  <c r="D353" i="268"/>
  <c r="C360" i="268"/>
  <c r="K41" i="268"/>
  <c r="K336" i="268"/>
  <c r="K111" i="268"/>
  <c r="C359" i="268"/>
  <c r="E357" i="268"/>
  <c r="E353" i="268"/>
  <c r="E360" i="268"/>
  <c r="E352" i="268"/>
  <c r="E358" i="268"/>
  <c r="E354" i="268"/>
  <c r="C357" i="268"/>
  <c r="C352" i="268"/>
  <c r="C361" i="268"/>
  <c r="D356" i="268"/>
  <c r="E356" i="268"/>
  <c r="E355" i="268"/>
  <c r="D354" i="268"/>
  <c r="D357" i="268"/>
  <c r="F361" i="268"/>
  <c r="F352" i="268"/>
  <c r="E359" i="268"/>
  <c r="E361" i="268"/>
  <c r="D359" i="268"/>
  <c r="F354" i="268"/>
  <c r="C355" i="268"/>
  <c r="C353" i="268"/>
  <c r="C358" i="268"/>
  <c r="F360" i="268"/>
  <c r="F358" i="268"/>
  <c r="F356" i="268"/>
  <c r="K65" i="268" l="1"/>
  <c r="K286" i="268"/>
  <c r="K102" i="268"/>
  <c r="K127" i="268"/>
  <c r="K359" i="268"/>
  <c r="K383" i="268"/>
  <c r="K155" i="268"/>
  <c r="K375" i="268"/>
  <c r="K141" i="268"/>
  <c r="K280" i="268"/>
  <c r="K320" i="268"/>
  <c r="K90" i="268"/>
  <c r="K131" i="268"/>
  <c r="K42" i="268"/>
  <c r="K18" i="268"/>
  <c r="K204" i="268"/>
  <c r="K22" i="268"/>
  <c r="K342" i="268"/>
  <c r="K256" i="268"/>
  <c r="K108" i="268"/>
  <c r="K312" i="268"/>
  <c r="K150" i="268"/>
  <c r="K369" i="268"/>
  <c r="K73" i="268"/>
  <c r="K388" i="268"/>
  <c r="K14" i="268"/>
  <c r="K339" i="268"/>
  <c r="K137" i="268"/>
  <c r="K144" i="268"/>
  <c r="K181" i="268"/>
  <c r="K281" i="268"/>
  <c r="K273" i="268"/>
  <c r="K214" i="268"/>
  <c r="K316" i="268"/>
  <c r="K319" i="268"/>
  <c r="K9" i="268"/>
  <c r="K275" i="268"/>
  <c r="K384" i="268"/>
  <c r="K284" i="268"/>
  <c r="K139" i="268"/>
  <c r="K17" i="268"/>
  <c r="K82" i="268"/>
  <c r="K263" i="268"/>
  <c r="K97" i="268"/>
  <c r="K199" i="268"/>
  <c r="K93" i="268"/>
  <c r="K366" i="268"/>
  <c r="K313" i="268"/>
  <c r="K165" i="268"/>
  <c r="K37" i="268"/>
  <c r="K47" i="268"/>
  <c r="K94" i="268"/>
  <c r="K79" i="268"/>
  <c r="K252" i="268"/>
  <c r="K64" i="268"/>
  <c r="K16" i="268"/>
  <c r="K121" i="268"/>
  <c r="K182" i="268"/>
  <c r="K15" i="268"/>
  <c r="K261" i="268"/>
  <c r="K145" i="268"/>
  <c r="K153" i="268"/>
  <c r="K24" i="268"/>
  <c r="K303" i="268"/>
  <c r="K142" i="268"/>
  <c r="K83" i="268"/>
  <c r="K58" i="268"/>
  <c r="K230" i="268"/>
  <c r="K168" i="268"/>
  <c r="K120" i="268"/>
  <c r="K314" i="268"/>
  <c r="K205" i="268"/>
  <c r="K34" i="268"/>
  <c r="K95" i="268"/>
  <c r="K149" i="268"/>
  <c r="K242" i="268"/>
  <c r="K364" i="268"/>
  <c r="K304" i="268"/>
  <c r="K206" i="268"/>
  <c r="K294" i="268"/>
  <c r="K239" i="268"/>
  <c r="K167" i="268"/>
  <c r="K232" i="268"/>
  <c r="K135" i="268"/>
  <c r="K213" i="268"/>
  <c r="K114" i="268"/>
  <c r="K100" i="268"/>
  <c r="K194" i="268"/>
  <c r="K289" i="268"/>
  <c r="K80" i="268"/>
  <c r="K221" i="268"/>
  <c r="K372" i="268"/>
  <c r="K222" i="268"/>
  <c r="K299" i="268"/>
  <c r="K51" i="268"/>
  <c r="K250" i="268"/>
  <c r="K172" i="268"/>
  <c r="K229" i="268"/>
  <c r="K391" i="268"/>
  <c r="K70" i="268"/>
  <c r="K11" i="268"/>
  <c r="K390" i="268"/>
  <c r="K48" i="268"/>
  <c r="K179" i="268"/>
  <c r="K330" i="268"/>
  <c r="K321" i="268"/>
  <c r="K311" i="268"/>
  <c r="K84" i="268"/>
  <c r="K307" i="268"/>
  <c r="K278" i="268"/>
  <c r="K331" i="268"/>
  <c r="K386" i="268"/>
  <c r="K77" i="268"/>
  <c r="K337" i="268"/>
  <c r="K125" i="268"/>
  <c r="K85" i="268"/>
  <c r="K197" i="268"/>
  <c r="K231" i="268"/>
  <c r="K21" i="268"/>
  <c r="K210" i="268"/>
  <c r="K282" i="268"/>
  <c r="K243" i="268"/>
  <c r="K160" i="268"/>
  <c r="K30" i="268"/>
  <c r="K106" i="268"/>
  <c r="K89" i="268"/>
  <c r="K171" i="268"/>
  <c r="K66" i="268"/>
  <c r="K163" i="268"/>
  <c r="K226" i="268"/>
  <c r="K174" i="268"/>
  <c r="K358" i="268"/>
  <c r="K74" i="268"/>
  <c r="K309" i="268"/>
  <c r="K195" i="268"/>
  <c r="K32" i="268"/>
  <c r="K389" i="268"/>
  <c r="K192" i="268"/>
  <c r="K380" i="268"/>
  <c r="K387" i="268"/>
  <c r="K44" i="268"/>
  <c r="K201" i="268"/>
  <c r="K157" i="268"/>
  <c r="K301" i="268"/>
  <c r="K361" i="268"/>
  <c r="K223" i="268"/>
  <c r="K13" i="268"/>
  <c r="K354" i="268"/>
  <c r="K98" i="268"/>
  <c r="K332" i="268"/>
  <c r="K218" i="268"/>
  <c r="K353" i="268"/>
  <c r="K338" i="268"/>
  <c r="K86" i="268"/>
  <c r="K156" i="268"/>
  <c r="K373" i="268"/>
  <c r="K268" i="268"/>
  <c r="K237" i="268"/>
  <c r="K50" i="268"/>
  <c r="K212" i="268"/>
  <c r="J16" i="307"/>
  <c r="I17" i="307"/>
  <c r="I18" i="307"/>
  <c r="I19" i="307"/>
  <c r="I20" i="307"/>
  <c r="I13" i="307"/>
  <c r="J17" i="307"/>
  <c r="J18" i="307"/>
  <c r="J19" i="307"/>
  <c r="J20" i="307"/>
  <c r="I21" i="307"/>
  <c r="I22" i="307"/>
  <c r="I23" i="307"/>
  <c r="I24" i="307"/>
  <c r="I16" i="307"/>
  <c r="J21" i="307"/>
  <c r="J22" i="307"/>
  <c r="J23" i="307"/>
  <c r="J24" i="307"/>
  <c r="I15" i="307"/>
  <c r="J15" i="307"/>
  <c r="J13" i="307"/>
  <c r="F15" i="307"/>
  <c r="E23" i="307"/>
  <c r="F21" i="307"/>
  <c r="F23" i="307"/>
  <c r="E16" i="307"/>
  <c r="E24" i="307"/>
  <c r="F16" i="307"/>
  <c r="F24" i="307"/>
  <c r="E21" i="307"/>
  <c r="F13" i="307"/>
  <c r="E17" i="307"/>
  <c r="F17" i="307"/>
  <c r="E18" i="307"/>
  <c r="F18" i="307"/>
  <c r="E19" i="307"/>
  <c r="E15" i="307"/>
  <c r="F19" i="307"/>
  <c r="E22" i="307"/>
  <c r="E20" i="307"/>
  <c r="F20" i="307"/>
  <c r="E13" i="307"/>
  <c r="F22" i="307"/>
  <c r="A2" i="340"/>
  <c r="A2" i="343"/>
  <c r="L248" i="268"/>
  <c r="C35" i="342"/>
  <c r="C15" i="342"/>
  <c r="D8" i="342"/>
  <c r="F34" i="342"/>
  <c r="F32" i="342"/>
  <c r="F30" i="342"/>
  <c r="F28" i="342"/>
  <c r="E34" i="342"/>
  <c r="E32" i="342"/>
  <c r="E30" i="342"/>
  <c r="E28" i="342"/>
  <c r="E8" i="342"/>
  <c r="D34" i="342"/>
  <c r="D32" i="342"/>
  <c r="D30" i="342"/>
  <c r="D28" i="342"/>
  <c r="C8" i="342"/>
  <c r="C34" i="342"/>
  <c r="C32" i="342"/>
  <c r="C30" i="342"/>
  <c r="C28" i="342"/>
  <c r="F35" i="342"/>
  <c r="F33" i="342"/>
  <c r="F31" i="342"/>
  <c r="F29" i="342"/>
  <c r="F15" i="342"/>
  <c r="E35" i="342"/>
  <c r="E33" i="342"/>
  <c r="E31" i="342"/>
  <c r="E29" i="342"/>
  <c r="E15" i="342"/>
  <c r="C31" i="342"/>
  <c r="C29" i="342"/>
  <c r="D18" i="342"/>
  <c r="D35" i="342"/>
  <c r="D33" i="342"/>
  <c r="D31" i="342"/>
  <c r="D29" i="342"/>
  <c r="D15" i="342"/>
  <c r="C33" i="342"/>
  <c r="C25" i="342"/>
  <c r="F8" i="342"/>
  <c r="K259" i="268"/>
  <c r="L246" i="268"/>
  <c r="C36" i="304"/>
  <c r="M28" i="304"/>
  <c r="K13" i="304"/>
  <c r="L29" i="304"/>
  <c r="M27" i="304"/>
  <c r="F17" i="304"/>
  <c r="N19" i="304"/>
  <c r="N33" i="304"/>
  <c r="F39" i="304"/>
  <c r="E35" i="304"/>
  <c r="D35" i="304"/>
  <c r="F16" i="304"/>
  <c r="C34" i="304"/>
  <c r="M26" i="304"/>
  <c r="K11" i="304"/>
  <c r="D37" i="304"/>
  <c r="D36" i="304"/>
  <c r="N22" i="304"/>
  <c r="K27" i="304"/>
  <c r="L31" i="304"/>
  <c r="M29" i="304"/>
  <c r="F19" i="304"/>
  <c r="N21" i="304"/>
  <c r="F38" i="304"/>
  <c r="D16" i="304"/>
  <c r="E34" i="304"/>
  <c r="E16" i="304"/>
  <c r="D34" i="304"/>
  <c r="F18" i="304"/>
  <c r="C33" i="304"/>
  <c r="K12" i="304"/>
  <c r="E36" i="304"/>
  <c r="N32" i="304"/>
  <c r="K29" i="304"/>
  <c r="D17" i="304"/>
  <c r="L19" i="304"/>
  <c r="L33" i="304"/>
  <c r="M31" i="304"/>
  <c r="N23" i="304"/>
  <c r="F37" i="304"/>
  <c r="K28" i="304"/>
  <c r="D18" i="304"/>
  <c r="E33" i="304"/>
  <c r="L20" i="304"/>
  <c r="E18" i="304"/>
  <c r="D33" i="304"/>
  <c r="M20" i="304"/>
  <c r="F15" i="304"/>
  <c r="N30" i="304"/>
  <c r="L30" i="304"/>
  <c r="L27" i="304"/>
  <c r="M13" i="304"/>
  <c r="L32" i="304"/>
  <c r="F36" i="304"/>
  <c r="N28" i="304"/>
  <c r="L28" i="304"/>
  <c r="K31" i="304"/>
  <c r="D19" i="304"/>
  <c r="L21" i="304"/>
  <c r="K26" i="304"/>
  <c r="E17" i="304"/>
  <c r="M19" i="304"/>
  <c r="M33" i="304"/>
  <c r="K22" i="304"/>
  <c r="N11" i="304"/>
  <c r="F35" i="304"/>
  <c r="K32" i="304"/>
  <c r="D15" i="304"/>
  <c r="L22" i="304"/>
  <c r="E15" i="304"/>
  <c r="M22" i="304"/>
  <c r="C40" i="304"/>
  <c r="M12" i="304"/>
  <c r="N31" i="304"/>
  <c r="E37" i="304"/>
  <c r="L26" i="304"/>
  <c r="N10" i="304"/>
  <c r="N20" i="304"/>
  <c r="C17" i="304"/>
  <c r="K19" i="304"/>
  <c r="K33" i="304"/>
  <c r="K10" i="304"/>
  <c r="L23" i="304"/>
  <c r="K30" i="304"/>
  <c r="E19" i="304"/>
  <c r="M21" i="304"/>
  <c r="N13" i="304"/>
  <c r="C16" i="304"/>
  <c r="F34" i="304"/>
  <c r="E40" i="304"/>
  <c r="L10" i="304"/>
  <c r="D40" i="304"/>
  <c r="M10" i="304"/>
  <c r="C39" i="304"/>
  <c r="N26" i="304"/>
  <c r="C19" i="304"/>
  <c r="K21" i="304"/>
  <c r="L11" i="304"/>
  <c r="M23" i="304"/>
  <c r="N27" i="304"/>
  <c r="C18" i="304"/>
  <c r="F33" i="304"/>
  <c r="E39" i="304"/>
  <c r="L12" i="304"/>
  <c r="D39" i="304"/>
  <c r="C38" i="304"/>
  <c r="M30" i="304"/>
  <c r="F40" i="304"/>
  <c r="M32" i="304"/>
  <c r="K23" i="304"/>
  <c r="L13" i="304"/>
  <c r="M11" i="304"/>
  <c r="N29" i="304"/>
  <c r="K20" i="304"/>
  <c r="C15" i="304"/>
  <c r="E38" i="304"/>
  <c r="D38" i="304"/>
  <c r="C37" i="304"/>
  <c r="N12" i="304"/>
  <c r="C35" i="304"/>
  <c r="C20" i="287"/>
  <c r="C22" i="287"/>
  <c r="D20" i="287"/>
  <c r="D22" i="287"/>
  <c r="E20" i="287"/>
  <c r="E22" i="287"/>
  <c r="F20" i="287"/>
  <c r="F22" i="287"/>
  <c r="C19" i="287"/>
  <c r="C21" i="287"/>
  <c r="C23" i="287"/>
  <c r="D19" i="287"/>
  <c r="D21" i="287"/>
  <c r="D23" i="287"/>
  <c r="E19" i="287"/>
  <c r="E21" i="287"/>
  <c r="E23" i="287"/>
  <c r="F19" i="287"/>
  <c r="F21" i="287"/>
  <c r="F23" i="287"/>
  <c r="L384" i="268"/>
  <c r="K382" i="268"/>
  <c r="K3" i="268"/>
  <c r="K61" i="268"/>
  <c r="K20" i="268"/>
  <c r="K266" i="268"/>
  <c r="K87" i="268"/>
  <c r="K318" i="268"/>
  <c r="K56" i="268"/>
  <c r="K328" i="268"/>
  <c r="K323" i="268"/>
  <c r="K298" i="268"/>
  <c r="K25" i="268"/>
  <c r="K173" i="268"/>
  <c r="K279" i="268"/>
  <c r="K325" i="268"/>
  <c r="K217" i="268"/>
  <c r="K124" i="268"/>
  <c r="K8" i="268"/>
  <c r="K238" i="268"/>
  <c r="K292" i="268"/>
  <c r="K357" i="268"/>
  <c r="K288" i="268"/>
  <c r="K19" i="268"/>
  <c r="K72" i="268"/>
  <c r="K340" i="268"/>
  <c r="K363" i="268"/>
  <c r="K69" i="268"/>
  <c r="K133" i="268"/>
  <c r="K92" i="268"/>
  <c r="K81" i="268"/>
  <c r="L20" i="268"/>
  <c r="L4" i="268"/>
  <c r="D247" i="268"/>
  <c r="A2" i="298"/>
  <c r="L177" i="268"/>
  <c r="L171" i="268"/>
  <c r="L175" i="268"/>
  <c r="L183" i="268"/>
  <c r="K109" i="268"/>
  <c r="K264" i="268"/>
  <c r="K166" i="268"/>
  <c r="K385" i="268"/>
  <c r="K184" i="268"/>
  <c r="K54" i="268"/>
  <c r="F23" i="298"/>
  <c r="D24" i="298"/>
  <c r="F25" i="298"/>
  <c r="D26" i="298"/>
  <c r="F27" i="298"/>
  <c r="C23" i="298"/>
  <c r="E24" i="298"/>
  <c r="C25" i="298"/>
  <c r="E26" i="298"/>
  <c r="C27" i="298"/>
  <c r="D23" i="298"/>
  <c r="F24" i="298"/>
  <c r="D25" i="298"/>
  <c r="F26" i="298"/>
  <c r="D27" i="298"/>
  <c r="E23" i="298"/>
  <c r="C24" i="298"/>
  <c r="E25" i="298"/>
  <c r="C26" i="298"/>
  <c r="E27" i="298"/>
  <c r="K42" i="304"/>
  <c r="K43" i="304"/>
  <c r="K44" i="304"/>
  <c r="K45" i="304"/>
  <c r="K46" i="304"/>
  <c r="K47" i="304"/>
  <c r="K48" i="304"/>
  <c r="K49" i="304"/>
  <c r="C11" i="304"/>
  <c r="C12" i="304"/>
  <c r="C13" i="304"/>
  <c r="C14" i="304"/>
  <c r="L42" i="304"/>
  <c r="L43" i="304"/>
  <c r="L44" i="304"/>
  <c r="L45" i="304"/>
  <c r="L46" i="304"/>
  <c r="L47" i="304"/>
  <c r="L48" i="304"/>
  <c r="L49" i="304"/>
  <c r="D11" i="304"/>
  <c r="D12" i="304"/>
  <c r="D13" i="304"/>
  <c r="D14" i="304"/>
  <c r="M42" i="304"/>
  <c r="M43" i="304"/>
  <c r="M44" i="304"/>
  <c r="M45" i="304"/>
  <c r="M46" i="304"/>
  <c r="M47" i="304"/>
  <c r="M48" i="304"/>
  <c r="M49" i="304"/>
  <c r="E11" i="304"/>
  <c r="E12" i="304"/>
  <c r="E13" i="304"/>
  <c r="E14" i="304"/>
  <c r="N42" i="304"/>
  <c r="N43" i="304"/>
  <c r="N44" i="304"/>
  <c r="N45" i="304"/>
  <c r="N46" i="304"/>
  <c r="N47" i="304"/>
  <c r="N48" i="304"/>
  <c r="N49" i="304"/>
  <c r="F11" i="304"/>
  <c r="F12" i="304"/>
  <c r="F13" i="304"/>
  <c r="F14" i="304"/>
  <c r="F35" i="309"/>
  <c r="F34" i="309"/>
  <c r="F33" i="309"/>
  <c r="F32" i="309"/>
  <c r="F31" i="309"/>
  <c r="F30" i="309"/>
  <c r="F29" i="309"/>
  <c r="F28" i="309"/>
  <c r="F25" i="309"/>
  <c r="F24" i="309"/>
  <c r="F23" i="309"/>
  <c r="F22" i="309"/>
  <c r="F21" i="309"/>
  <c r="E35" i="309"/>
  <c r="E34" i="309"/>
  <c r="E33" i="309"/>
  <c r="E32" i="309"/>
  <c r="E31" i="309"/>
  <c r="E30" i="309"/>
  <c r="E29" i="309"/>
  <c r="E28" i="309"/>
  <c r="E25" i="309"/>
  <c r="E24" i="309"/>
  <c r="E23" i="309"/>
  <c r="E22" i="309"/>
  <c r="E21" i="309"/>
  <c r="D35" i="309"/>
  <c r="D34" i="309"/>
  <c r="D33" i="309"/>
  <c r="D32" i="309"/>
  <c r="D31" i="309"/>
  <c r="D30" i="309"/>
  <c r="D29" i="309"/>
  <c r="D28" i="309"/>
  <c r="D25" i="309"/>
  <c r="D24" i="309"/>
  <c r="D23" i="309"/>
  <c r="D22" i="309"/>
  <c r="D21" i="309"/>
  <c r="C35" i="309"/>
  <c r="C34" i="309"/>
  <c r="C33" i="309"/>
  <c r="C32" i="309"/>
  <c r="C31" i="309"/>
  <c r="C30" i="309"/>
  <c r="C29" i="309"/>
  <c r="C28" i="309"/>
  <c r="C25" i="309"/>
  <c r="C24" i="309"/>
  <c r="C23" i="309"/>
  <c r="C22" i="309"/>
  <c r="C21" i="309"/>
  <c r="L337" i="268"/>
  <c r="L351" i="268"/>
  <c r="F175" i="268"/>
  <c r="F174" i="268"/>
  <c r="F173" i="268"/>
  <c r="F172" i="268"/>
  <c r="F171" i="268"/>
  <c r="F170" i="268"/>
  <c r="F165" i="268"/>
  <c r="F164" i="268"/>
  <c r="F163" i="268"/>
  <c r="F162" i="268"/>
  <c r="F161" i="268"/>
  <c r="F160" i="268"/>
  <c r="F33" i="322"/>
  <c r="F32" i="322"/>
  <c r="F31" i="322"/>
  <c r="F30" i="322"/>
  <c r="F29" i="322"/>
  <c r="F28" i="322"/>
  <c r="F27" i="322"/>
  <c r="F26" i="322"/>
  <c r="E175" i="268"/>
  <c r="E174" i="268"/>
  <c r="E173" i="268"/>
  <c r="E172" i="268"/>
  <c r="E171" i="268"/>
  <c r="E170" i="268"/>
  <c r="E165" i="268"/>
  <c r="E164" i="268"/>
  <c r="E163" i="268"/>
  <c r="E162" i="268"/>
  <c r="E161" i="268"/>
  <c r="E33" i="322"/>
  <c r="E32" i="322"/>
  <c r="E31" i="322"/>
  <c r="E30" i="322"/>
  <c r="E29" i="322"/>
  <c r="E28" i="322"/>
  <c r="E27" i="322"/>
  <c r="E26" i="322"/>
  <c r="D175" i="268"/>
  <c r="D174" i="268"/>
  <c r="D173" i="268"/>
  <c r="D172" i="268"/>
  <c r="D171" i="268"/>
  <c r="D170" i="268"/>
  <c r="D165" i="268"/>
  <c r="D164" i="268"/>
  <c r="D163" i="268"/>
  <c r="D162" i="268"/>
  <c r="D161" i="268"/>
  <c r="D160" i="268"/>
  <c r="D33" i="322"/>
  <c r="D32" i="322"/>
  <c r="D31" i="322"/>
  <c r="D30" i="322"/>
  <c r="D29" i="322"/>
  <c r="D28" i="322"/>
  <c r="D27" i="322"/>
  <c r="D26" i="322"/>
  <c r="D25" i="322"/>
  <c r="D24" i="322"/>
  <c r="D23" i="322"/>
  <c r="C175" i="268"/>
  <c r="C174" i="268"/>
  <c r="C173" i="268"/>
  <c r="C172" i="268"/>
  <c r="C171" i="268"/>
  <c r="C170" i="268"/>
  <c r="C165" i="268"/>
  <c r="C164" i="268"/>
  <c r="C163" i="268"/>
  <c r="C162" i="268"/>
  <c r="C161" i="268"/>
  <c r="C160" i="268"/>
  <c r="C33" i="322"/>
  <c r="C32" i="322"/>
  <c r="C31" i="322"/>
  <c r="C30" i="322"/>
  <c r="C29" i="322"/>
  <c r="C28" i="322"/>
  <c r="C27" i="322"/>
  <c r="C26" i="322"/>
  <c r="C22" i="322"/>
  <c r="F30" i="268"/>
  <c r="F29" i="268"/>
  <c r="F28" i="268"/>
  <c r="F27" i="268"/>
  <c r="F26" i="268"/>
  <c r="F25" i="268"/>
  <c r="F24" i="268"/>
  <c r="F23" i="268"/>
  <c r="F20" i="268"/>
  <c r="F19" i="268"/>
  <c r="F18" i="268"/>
  <c r="F17" i="268"/>
  <c r="F16" i="268"/>
  <c r="F15" i="268"/>
  <c r="F14" i="268"/>
  <c r="F13" i="268"/>
  <c r="F10" i="268"/>
  <c r="F9" i="268"/>
  <c r="F8" i="268"/>
  <c r="F7" i="268"/>
  <c r="F6" i="268"/>
  <c r="F5" i="268"/>
  <c r="F4" i="268"/>
  <c r="F3" i="268"/>
  <c r="E30" i="268"/>
  <c r="E29" i="268"/>
  <c r="E28" i="268"/>
  <c r="E27" i="268"/>
  <c r="E26" i="268"/>
  <c r="E25" i="268"/>
  <c r="E24" i="268"/>
  <c r="E23" i="268"/>
  <c r="E20" i="268"/>
  <c r="E19" i="268"/>
  <c r="E18" i="268"/>
  <c r="E17" i="268"/>
  <c r="E16" i="268"/>
  <c r="E15" i="268"/>
  <c r="E14" i="268"/>
  <c r="E13" i="268"/>
  <c r="E10" i="268"/>
  <c r="E9" i="268"/>
  <c r="E8" i="268"/>
  <c r="E7" i="268"/>
  <c r="E6" i="268"/>
  <c r="E5" i="268"/>
  <c r="E4" i="268"/>
  <c r="D30" i="268"/>
  <c r="D29" i="268"/>
  <c r="D28" i="268"/>
  <c r="D27" i="268"/>
  <c r="D26" i="268"/>
  <c r="D25" i="268"/>
  <c r="D24" i="268"/>
  <c r="D23" i="268"/>
  <c r="D20" i="268"/>
  <c r="D19" i="268"/>
  <c r="D18" i="268"/>
  <c r="D17" i="268"/>
  <c r="D16" i="268"/>
  <c r="D15" i="268"/>
  <c r="D14" i="268"/>
  <c r="D13" i="268"/>
  <c r="D10" i="268"/>
  <c r="D9" i="268"/>
  <c r="D8" i="268"/>
  <c r="D7" i="268"/>
  <c r="D6" i="268"/>
  <c r="D5" i="268"/>
  <c r="D4" i="268"/>
  <c r="D3" i="268"/>
  <c r="C30" i="268"/>
  <c r="C29" i="268"/>
  <c r="C28" i="268"/>
  <c r="C27" i="268"/>
  <c r="C26" i="268"/>
  <c r="C25" i="268"/>
  <c r="C24" i="268"/>
  <c r="C23" i="268"/>
  <c r="C20" i="268"/>
  <c r="C19" i="268"/>
  <c r="C18" i="268"/>
  <c r="C17" i="268"/>
  <c r="C16" i="268"/>
  <c r="C15" i="268"/>
  <c r="C14" i="268"/>
  <c r="C13" i="268"/>
  <c r="C10" i="268"/>
  <c r="C9" i="268"/>
  <c r="C8" i="268"/>
  <c r="C7" i="268"/>
  <c r="C6" i="268"/>
  <c r="C5" i="268"/>
  <c r="C4" i="268"/>
  <c r="C3" i="268"/>
  <c r="L336" i="268"/>
  <c r="L348" i="268"/>
  <c r="L346" i="268"/>
  <c r="L18" i="304"/>
  <c r="L17" i="304"/>
  <c r="L16" i="304"/>
  <c r="K18" i="304"/>
  <c r="N16" i="304"/>
  <c r="N17" i="304"/>
  <c r="M16" i="304"/>
  <c r="N18" i="304"/>
  <c r="M17" i="304"/>
  <c r="K16" i="304"/>
  <c r="M18" i="304"/>
  <c r="K17" i="304"/>
  <c r="L37" i="268"/>
  <c r="L383" i="268"/>
  <c r="L389" i="268"/>
  <c r="L36" i="268"/>
  <c r="L21" i="268"/>
  <c r="L387" i="268"/>
  <c r="L390" i="268"/>
  <c r="L338" i="268"/>
  <c r="L32" i="268"/>
  <c r="L55" i="268"/>
  <c r="L50" i="268"/>
  <c r="L45" i="268"/>
  <c r="L38" i="268"/>
  <c r="L41" i="268"/>
  <c r="L56" i="268"/>
  <c r="L386" i="268"/>
  <c r="L35" i="268"/>
  <c r="L52" i="268"/>
  <c r="L40" i="268"/>
  <c r="L382" i="268"/>
  <c r="L42" i="268"/>
  <c r="L388" i="268"/>
  <c r="L385" i="268"/>
  <c r="L115" i="268"/>
  <c r="L132" i="268"/>
  <c r="L126" i="268"/>
  <c r="L122" i="268"/>
  <c r="L101" i="268"/>
  <c r="L116" i="268"/>
  <c r="L107" i="268"/>
  <c r="L99" i="268"/>
  <c r="L104" i="268"/>
  <c r="L119" i="268"/>
  <c r="L93" i="268"/>
  <c r="L114" i="268"/>
  <c r="L129" i="268"/>
  <c r="L120" i="268"/>
  <c r="L94" i="268"/>
  <c r="L124" i="268"/>
  <c r="L125" i="268"/>
  <c r="L103" i="268"/>
  <c r="L97" i="268"/>
  <c r="L128" i="268"/>
  <c r="L98" i="268"/>
  <c r="L106" i="268"/>
  <c r="L105" i="268"/>
  <c r="L102" i="268"/>
  <c r="L117" i="268"/>
  <c r="L110" i="268"/>
  <c r="L95" i="268"/>
  <c r="L127" i="268"/>
  <c r="L113" i="268"/>
  <c r="L96" i="268"/>
  <c r="L244" i="268"/>
  <c r="L243" i="268"/>
  <c r="L54" i="268"/>
  <c r="L47" i="268"/>
  <c r="L34" i="268"/>
  <c r="L39" i="268"/>
  <c r="L43" i="268"/>
  <c r="L49" i="268"/>
  <c r="L44" i="268"/>
  <c r="L57" i="268"/>
  <c r="L48" i="268"/>
  <c r="L51" i="268"/>
  <c r="L58" i="268"/>
  <c r="L46" i="268"/>
  <c r="L33" i="268"/>
  <c r="L31" i="268"/>
  <c r="L379" i="268"/>
  <c r="L176" i="268"/>
  <c r="L180" i="268"/>
  <c r="L187" i="268"/>
  <c r="L165" i="268"/>
  <c r="L160" i="268"/>
  <c r="L173" i="268"/>
  <c r="L166" i="268"/>
  <c r="L168" i="268"/>
  <c r="L185" i="268"/>
  <c r="L181" i="268"/>
  <c r="L184" i="268"/>
  <c r="L182" i="268"/>
  <c r="L174" i="268"/>
  <c r="L163" i="268"/>
  <c r="L164" i="268"/>
  <c r="L178" i="268"/>
  <c r="L162" i="268"/>
  <c r="L186" i="268"/>
  <c r="L169" i="268"/>
  <c r="L161" i="268"/>
  <c r="L372" i="268"/>
  <c r="L381" i="268"/>
  <c r="L378" i="268"/>
  <c r="L373" i="268"/>
  <c r="L377" i="268"/>
  <c r="L375" i="268"/>
  <c r="L380" i="268"/>
  <c r="L374" i="268"/>
  <c r="L7" i="268"/>
  <c r="L15" i="268"/>
  <c r="L16" i="268"/>
  <c r="L10" i="268"/>
  <c r="L12" i="268"/>
  <c r="L5" i="268"/>
  <c r="L11" i="268"/>
  <c r="L28" i="268"/>
  <c r="L23" i="268"/>
  <c r="L19" i="268"/>
  <c r="L14" i="268"/>
  <c r="L22" i="268"/>
  <c r="L26" i="268"/>
  <c r="L17" i="268"/>
  <c r="F32" i="284"/>
  <c r="D18" i="322"/>
  <c r="F18" i="285"/>
  <c r="D15" i="322"/>
  <c r="E32" i="285"/>
  <c r="F25" i="304"/>
  <c r="D23" i="304"/>
  <c r="N9" i="304"/>
  <c r="F19" i="329"/>
  <c r="D31" i="284"/>
  <c r="F24" i="329"/>
  <c r="C11" i="322"/>
  <c r="E33" i="284"/>
  <c r="L39" i="304"/>
  <c r="F11" i="285"/>
  <c r="F8" i="304"/>
  <c r="C34" i="285"/>
  <c r="E27" i="304"/>
  <c r="C22" i="329"/>
  <c r="D18" i="329"/>
  <c r="D12" i="329"/>
  <c r="C13" i="329"/>
  <c r="D27" i="285"/>
  <c r="E35" i="284"/>
  <c r="D28" i="285"/>
  <c r="D29" i="285"/>
  <c r="F22" i="284"/>
  <c r="F17" i="285"/>
  <c r="D30" i="285"/>
  <c r="E23" i="288"/>
  <c r="E34" i="284"/>
  <c r="C31" i="285"/>
  <c r="C25" i="284"/>
  <c r="D25" i="284"/>
  <c r="C14" i="322"/>
  <c r="M6" i="304"/>
  <c r="E28" i="285"/>
  <c r="C25" i="329"/>
  <c r="F15" i="329"/>
  <c r="C8" i="322"/>
  <c r="E29" i="284"/>
  <c r="E33" i="285"/>
  <c r="E22" i="329"/>
  <c r="E20" i="329"/>
  <c r="F9" i="304"/>
  <c r="E15" i="329"/>
  <c r="D10" i="329"/>
  <c r="E16" i="322"/>
  <c r="E14" i="285"/>
  <c r="M7" i="304"/>
  <c r="E24" i="304"/>
  <c r="D24" i="285"/>
  <c r="F6" i="304"/>
  <c r="K6" i="304"/>
  <c r="E23" i="284"/>
  <c r="L36" i="304"/>
  <c r="F24" i="285"/>
  <c r="L38" i="304"/>
  <c r="F10" i="329"/>
  <c r="E17" i="322"/>
  <c r="C15" i="322"/>
  <c r="C10" i="304"/>
  <c r="M37" i="304"/>
  <c r="D26" i="304"/>
  <c r="D17" i="322"/>
  <c r="D390" i="268"/>
  <c r="N39" i="304"/>
  <c r="E29" i="285"/>
  <c r="C26" i="304"/>
  <c r="F28" i="285"/>
  <c r="F8" i="329"/>
  <c r="K36" i="304"/>
  <c r="E25" i="304"/>
  <c r="C15" i="329"/>
  <c r="E18" i="329"/>
  <c r="C24" i="284"/>
  <c r="C28" i="285"/>
  <c r="C11" i="329"/>
  <c r="F18" i="329"/>
  <c r="D20" i="329"/>
  <c r="N7" i="304"/>
  <c r="C391" i="268"/>
  <c r="N41" i="304"/>
  <c r="E6" i="304"/>
  <c r="C12" i="322"/>
  <c r="F23" i="329"/>
  <c r="C10" i="329"/>
  <c r="N37" i="304"/>
  <c r="C14" i="329"/>
  <c r="F13" i="329"/>
  <c r="E13" i="285"/>
  <c r="E17" i="285"/>
  <c r="M39" i="304"/>
  <c r="C8" i="329"/>
  <c r="D32" i="285"/>
  <c r="K37" i="304"/>
  <c r="N38" i="304"/>
  <c r="K8" i="304"/>
  <c r="D13" i="329"/>
  <c r="E25" i="329"/>
  <c r="F11" i="329"/>
  <c r="C18" i="329"/>
  <c r="D11" i="322"/>
  <c r="D9" i="304"/>
  <c r="D13" i="322"/>
  <c r="E23" i="329"/>
  <c r="E19" i="329"/>
  <c r="D32" i="284"/>
  <c r="F18" i="322"/>
  <c r="K41" i="304"/>
  <c r="D33" i="285"/>
  <c r="C21" i="329"/>
  <c r="D34" i="285"/>
  <c r="D19" i="322"/>
  <c r="F24" i="304"/>
  <c r="F24" i="284"/>
  <c r="N8" i="304"/>
  <c r="D25" i="329"/>
  <c r="C12" i="329"/>
  <c r="F27" i="285"/>
  <c r="F12" i="285"/>
  <c r="D8" i="329"/>
  <c r="D11" i="329"/>
  <c r="C8" i="304"/>
  <c r="D23" i="329"/>
  <c r="D22" i="284"/>
  <c r="D9" i="322"/>
  <c r="C13" i="322"/>
  <c r="K7" i="304"/>
  <c r="C23" i="304"/>
  <c r="E18" i="322"/>
  <c r="D24" i="329"/>
  <c r="C9" i="322"/>
  <c r="E22" i="288"/>
  <c r="C23" i="329"/>
  <c r="C33" i="285"/>
  <c r="E12" i="329"/>
  <c r="E30" i="285"/>
  <c r="C17" i="322"/>
  <c r="E15" i="309"/>
  <c r="D16" i="322"/>
  <c r="F34" i="285"/>
  <c r="C10" i="322"/>
  <c r="F12" i="329"/>
  <c r="F21" i="329"/>
  <c r="F25" i="329"/>
  <c r="E13" i="329"/>
  <c r="D21" i="329"/>
  <c r="F7" i="304"/>
  <c r="E28" i="284"/>
  <c r="F19" i="322"/>
  <c r="C30" i="285"/>
  <c r="E19" i="322"/>
  <c r="F32" i="285"/>
  <c r="E34" i="285"/>
  <c r="E31" i="285"/>
  <c r="D25" i="304"/>
  <c r="F34" i="284"/>
  <c r="E18" i="285"/>
  <c r="C30" i="284"/>
  <c r="F17" i="322"/>
  <c r="F22" i="329"/>
  <c r="E28" i="304"/>
  <c r="D8" i="322"/>
  <c r="E21" i="329"/>
  <c r="C18" i="322"/>
  <c r="F14" i="329"/>
  <c r="D34" i="284"/>
  <c r="E26" i="304"/>
  <c r="D19" i="329"/>
  <c r="D12" i="322"/>
  <c r="N40" i="304"/>
  <c r="E8" i="329"/>
  <c r="C29" i="284"/>
  <c r="D14" i="322"/>
  <c r="D6" i="304"/>
  <c r="D22" i="329"/>
  <c r="L6" i="304"/>
  <c r="D22" i="304"/>
  <c r="F31" i="284"/>
  <c r="F29" i="285"/>
  <c r="E11" i="329"/>
  <c r="D31" i="285"/>
  <c r="E12" i="285"/>
  <c r="F30" i="285"/>
  <c r="E22" i="304"/>
  <c r="F13" i="285"/>
  <c r="C19" i="322"/>
  <c r="F23" i="304"/>
  <c r="C20" i="329"/>
  <c r="E10" i="329"/>
  <c r="F22" i="304"/>
  <c r="C7" i="304"/>
  <c r="E24" i="329"/>
  <c r="C24" i="304"/>
  <c r="C24" i="329"/>
  <c r="K38" i="304"/>
  <c r="F35" i="284"/>
  <c r="D33" i="284"/>
  <c r="E22" i="284"/>
  <c r="N36" i="304"/>
  <c r="C33" i="284"/>
  <c r="E25" i="284"/>
  <c r="F23" i="288"/>
  <c r="C27" i="285"/>
  <c r="F29" i="284"/>
  <c r="F30" i="284"/>
  <c r="M36" i="304"/>
  <c r="E11" i="285"/>
  <c r="D391" i="268"/>
  <c r="L9" i="304"/>
  <c r="E23" i="304"/>
  <c r="F33" i="285"/>
  <c r="D27" i="304"/>
  <c r="D28" i="284"/>
  <c r="F28" i="284"/>
  <c r="F28" i="304"/>
  <c r="D7" i="304"/>
  <c r="E390" i="268"/>
  <c r="D23" i="284"/>
  <c r="L8" i="304"/>
  <c r="E7" i="304"/>
  <c r="F16" i="322"/>
  <c r="D29" i="284"/>
  <c r="M9" i="304"/>
  <c r="E9" i="304"/>
  <c r="C28" i="284"/>
  <c r="D22" i="288"/>
  <c r="F33" i="284"/>
  <c r="E31" i="284"/>
  <c r="E391" i="268"/>
  <c r="M40" i="304"/>
  <c r="C34" i="284"/>
  <c r="F31" i="285"/>
  <c r="C18" i="284"/>
  <c r="E27" i="285"/>
  <c r="K39" i="304"/>
  <c r="C22" i="284"/>
  <c r="E32" i="284"/>
  <c r="D28" i="304"/>
  <c r="C22" i="304"/>
  <c r="F14" i="285"/>
  <c r="C390" i="268"/>
  <c r="D24" i="304"/>
  <c r="L7" i="304"/>
  <c r="F23" i="284"/>
  <c r="C35" i="284"/>
  <c r="F26" i="304"/>
  <c r="C29" i="285"/>
  <c r="F27" i="304"/>
  <c r="D23" i="288"/>
  <c r="N6" i="304"/>
  <c r="L41" i="304"/>
  <c r="K40" i="304"/>
  <c r="L37" i="304"/>
  <c r="D35" i="284"/>
  <c r="M38" i="304"/>
  <c r="E10" i="304"/>
  <c r="D24" i="284"/>
  <c r="K9" i="304"/>
  <c r="C9" i="304"/>
  <c r="M8" i="304"/>
  <c r="C19" i="329"/>
  <c r="C16" i="322"/>
  <c r="F22" i="288"/>
  <c r="E30" i="284"/>
  <c r="D30" i="284"/>
  <c r="C31" i="284"/>
  <c r="C32" i="284"/>
  <c r="C6" i="304"/>
  <c r="C25" i="304"/>
  <c r="C24" i="285"/>
  <c r="F25" i="284"/>
  <c r="D8" i="304"/>
  <c r="C23" i="284"/>
  <c r="F20" i="329"/>
  <c r="E24" i="285"/>
  <c r="F15" i="309"/>
  <c r="L40" i="304"/>
  <c r="M41" i="304"/>
  <c r="D10" i="304"/>
  <c r="E8" i="304"/>
  <c r="F10" i="304"/>
  <c r="C27" i="304"/>
  <c r="C28" i="304"/>
  <c r="E24" i="284"/>
  <c r="C32" i="285"/>
  <c r="L250" i="268"/>
  <c r="L245" i="268"/>
  <c r="L247" i="268"/>
  <c r="L249" i="268"/>
  <c r="L242" i="268"/>
  <c r="K367" i="268"/>
  <c r="K7" i="268"/>
  <c r="K315" i="268"/>
  <c r="K40" i="268"/>
  <c r="K377" i="268"/>
  <c r="K107" i="268"/>
  <c r="K203" i="268"/>
  <c r="K29" i="268"/>
  <c r="K154" i="268"/>
  <c r="K189" i="268"/>
  <c r="K63" i="268"/>
  <c r="K351" i="268"/>
  <c r="K365" i="268"/>
  <c r="K132" i="268"/>
  <c r="K134" i="268"/>
  <c r="K200" i="268"/>
  <c r="K5" i="268"/>
  <c r="K10" i="268"/>
  <c r="K283" i="268"/>
  <c r="K140" i="268"/>
  <c r="K180" i="268"/>
  <c r="K186" i="268"/>
  <c r="K146" i="268"/>
  <c r="K123" i="268"/>
  <c r="K219" i="268"/>
  <c r="K270" i="268"/>
  <c r="K220" i="268"/>
  <c r="K26" i="268"/>
  <c r="K344" i="268"/>
  <c r="K215" i="268"/>
  <c r="K334" i="268"/>
  <c r="K246" i="268"/>
  <c r="K129" i="268"/>
  <c r="K169" i="268"/>
  <c r="K376" i="268"/>
  <c r="K143" i="268"/>
  <c r="K136" i="268"/>
  <c r="K188" i="268"/>
  <c r="K276" i="268"/>
  <c r="K227" i="268"/>
  <c r="K347" i="268"/>
  <c r="K60" i="268"/>
  <c r="K67" i="268"/>
  <c r="K329" i="268"/>
  <c r="K178" i="268"/>
  <c r="K260" i="268"/>
  <c r="K39" i="268"/>
  <c r="K110" i="268"/>
  <c r="K257" i="268"/>
  <c r="K251" i="268"/>
  <c r="K183" i="268"/>
  <c r="K253" i="268"/>
  <c r="K4" i="268"/>
  <c r="K248" i="268"/>
  <c r="K378" i="268"/>
  <c r="K249" i="268"/>
  <c r="K76" i="268"/>
  <c r="K78" i="268"/>
  <c r="K271" i="268"/>
  <c r="K370" i="268"/>
  <c r="K277" i="268"/>
  <c r="K88" i="268"/>
  <c r="K341" i="268"/>
  <c r="K6" i="268"/>
  <c r="K306" i="268"/>
  <c r="K374" i="268"/>
  <c r="K350" i="268"/>
  <c r="K27" i="268"/>
  <c r="K46" i="268"/>
  <c r="K161" i="268"/>
  <c r="K190" i="268"/>
  <c r="K240" i="268"/>
  <c r="K335" i="268"/>
  <c r="K91" i="268"/>
  <c r="K152" i="268"/>
  <c r="K317" i="268"/>
  <c r="K122" i="268"/>
  <c r="K52" i="268"/>
  <c r="K175" i="268"/>
  <c r="K327" i="268"/>
  <c r="K308" i="268"/>
  <c r="K302" i="268"/>
  <c r="K196" i="268"/>
  <c r="K57" i="268"/>
  <c r="K71" i="268"/>
  <c r="K360" i="268"/>
  <c r="K62" i="268"/>
  <c r="K290" i="268"/>
  <c r="K159" i="268"/>
  <c r="K269" i="268"/>
  <c r="K23" i="268"/>
  <c r="K103" i="268"/>
  <c r="K55" i="268"/>
  <c r="K245" i="268"/>
  <c r="K247" i="268"/>
  <c r="K322" i="268"/>
  <c r="K379" i="268"/>
  <c r="K36" i="268"/>
  <c r="K43" i="268"/>
  <c r="K202" i="268"/>
  <c r="K211" i="268"/>
  <c r="K297" i="268"/>
  <c r="K53" i="268"/>
  <c r="K254" i="268"/>
  <c r="K255" i="268"/>
  <c r="K99" i="268"/>
  <c r="K333" i="268"/>
  <c r="K176" i="268"/>
  <c r="K38" i="268"/>
  <c r="K119" i="268"/>
  <c r="K345" i="268"/>
  <c r="K118" i="268"/>
  <c r="K274" i="268"/>
  <c r="K187" i="268"/>
  <c r="K287" i="268"/>
  <c r="K170" i="268"/>
  <c r="K326" i="268"/>
  <c r="L25" i="268"/>
  <c r="L13" i="268"/>
  <c r="L18" i="268"/>
  <c r="L3" i="268"/>
  <c r="L6" i="268"/>
  <c r="L30" i="268"/>
  <c r="K68" i="268"/>
  <c r="K362" i="268"/>
  <c r="K105" i="268"/>
  <c r="K117" i="268"/>
  <c r="K228" i="268"/>
  <c r="K104" i="268"/>
  <c r="K45" i="268"/>
  <c r="K293" i="268"/>
  <c r="K305" i="268"/>
  <c r="K198" i="268"/>
  <c r="K151" i="268"/>
  <c r="K164" i="268"/>
  <c r="K296" i="268"/>
  <c r="K371" i="268"/>
  <c r="K265" i="268"/>
  <c r="K324" i="268"/>
  <c r="K216" i="268"/>
  <c r="K241" i="268"/>
  <c r="K235" i="268"/>
  <c r="K258" i="268"/>
  <c r="K381" i="268"/>
  <c r="K207" i="268"/>
  <c r="K130" i="268"/>
  <c r="K352" i="268"/>
  <c r="K234" i="268"/>
  <c r="K113" i="268"/>
  <c r="K115" i="268"/>
  <c r="K224" i="268"/>
  <c r="K285" i="268"/>
  <c r="L9" i="268"/>
  <c r="L24" i="268"/>
  <c r="L27" i="268"/>
  <c r="K343" i="268"/>
  <c r="K236" i="268"/>
  <c r="K112" i="268"/>
  <c r="K148" i="268"/>
  <c r="K31" i="268"/>
  <c r="K191" i="268"/>
  <c r="K225" i="268"/>
  <c r="K101" i="268"/>
  <c r="K162" i="268"/>
  <c r="K177" i="268"/>
  <c r="K128" i="268"/>
  <c r="K208" i="268"/>
  <c r="K368" i="268"/>
  <c r="K138" i="268"/>
  <c r="K126" i="268"/>
  <c r="K59" i="268"/>
  <c r="K75" i="268"/>
  <c r="K348" i="268"/>
  <c r="K310" i="268"/>
  <c r="K356" i="268"/>
  <c r="K233" i="268"/>
  <c r="K28" i="268"/>
  <c r="K267" i="268"/>
  <c r="K295" i="268"/>
  <c r="K244" i="268"/>
  <c r="K193" i="268"/>
  <c r="K300" i="268"/>
  <c r="L8" i="268"/>
  <c r="K96" i="268"/>
  <c r="K49" i="268"/>
  <c r="K35" i="268"/>
  <c r="K116" i="268"/>
  <c r="K291" i="268"/>
  <c r="K209" i="268"/>
  <c r="K147" i="268"/>
  <c r="K346" i="268"/>
  <c r="K349" i="268"/>
  <c r="K262" i="268"/>
  <c r="K272" i="268"/>
  <c r="K12" i="268"/>
  <c r="K355" i="268"/>
  <c r="L344" i="268"/>
  <c r="L340" i="268"/>
  <c r="L339" i="268"/>
  <c r="L350" i="268"/>
  <c r="L345" i="268"/>
  <c r="L342" i="268"/>
  <c r="L343" i="268"/>
  <c r="L349" i="268"/>
  <c r="L347" i="268"/>
  <c r="K15" i="307" l="1"/>
  <c r="K18" i="307"/>
  <c r="K19" i="307"/>
  <c r="U15" i="307"/>
  <c r="U22" i="307"/>
  <c r="U17" i="307"/>
  <c r="T20" i="307"/>
  <c r="T15" i="307"/>
  <c r="T23" i="307"/>
  <c r="T18" i="307"/>
  <c r="U24" i="307"/>
  <c r="U23" i="307"/>
  <c r="U21" i="307"/>
  <c r="U18" i="307"/>
  <c r="U16" i="307"/>
  <c r="T24" i="307"/>
  <c r="T21" i="307"/>
  <c r="T19" i="307"/>
  <c r="T16" i="307"/>
  <c r="T13" i="307"/>
  <c r="T22" i="307"/>
  <c r="T17" i="307"/>
  <c r="U19" i="307"/>
  <c r="U13" i="307"/>
  <c r="U20" i="307"/>
  <c r="P20" i="307"/>
  <c r="Q20" i="307"/>
  <c r="P23" i="307"/>
  <c r="Q23" i="307"/>
  <c r="P16" i="307"/>
  <c r="Q16" i="307"/>
  <c r="P19" i="307"/>
  <c r="Q19" i="307"/>
  <c r="P22" i="307"/>
  <c r="Q22" i="307"/>
  <c r="P15" i="307"/>
  <c r="Q15" i="307"/>
  <c r="P17" i="307"/>
  <c r="P18" i="307"/>
  <c r="Q18" i="307"/>
  <c r="P21" i="307"/>
  <c r="Q21" i="307"/>
  <c r="P24" i="307"/>
  <c r="Q24" i="307"/>
  <c r="Q17" i="307"/>
  <c r="V16" i="307"/>
  <c r="W16" i="307"/>
  <c r="V15" i="307"/>
  <c r="W15" i="307"/>
  <c r="V13" i="307"/>
  <c r="V24" i="307"/>
  <c r="W13" i="307"/>
  <c r="W24" i="307"/>
  <c r="V12" i="307"/>
  <c r="V23" i="307"/>
  <c r="W17" i="307"/>
  <c r="W12" i="307"/>
  <c r="W23" i="307"/>
  <c r="V9" i="307"/>
  <c r="V22" i="307"/>
  <c r="W9" i="307"/>
  <c r="W22" i="307"/>
  <c r="V11" i="307"/>
  <c r="V21" i="307"/>
  <c r="W11" i="307"/>
  <c r="W21" i="307"/>
  <c r="V8" i="307"/>
  <c r="V20" i="307"/>
  <c r="W8" i="307"/>
  <c r="W20" i="307"/>
  <c r="V10" i="307"/>
  <c r="V19" i="307"/>
  <c r="W10" i="307"/>
  <c r="W19" i="307"/>
  <c r="V18" i="307"/>
  <c r="W18" i="307"/>
  <c r="V17" i="307"/>
  <c r="K17" i="307"/>
  <c r="K16" i="307"/>
  <c r="K23" i="307"/>
  <c r="K21" i="307"/>
  <c r="K13" i="307"/>
  <c r="K22" i="307"/>
  <c r="K24" i="307"/>
  <c r="K20" i="307"/>
  <c r="D383" i="268"/>
  <c r="C248" i="268"/>
  <c r="D377" i="268"/>
  <c r="W14" i="307"/>
  <c r="V14" i="307"/>
  <c r="E243" i="268"/>
  <c r="D382" i="268"/>
  <c r="E377" i="268"/>
  <c r="E379" i="268"/>
  <c r="E383" i="268"/>
  <c r="C383" i="268"/>
  <c r="D374" i="268"/>
  <c r="C382" i="268"/>
  <c r="E248" i="268"/>
  <c r="D246" i="268"/>
  <c r="D388" i="268"/>
  <c r="C244" i="268"/>
  <c r="D251" i="268"/>
  <c r="E247" i="268"/>
  <c r="C246" i="268"/>
  <c r="C247" i="268"/>
  <c r="E249" i="268"/>
  <c r="D243" i="268"/>
  <c r="C242" i="268"/>
  <c r="D244" i="268"/>
  <c r="C250" i="268"/>
  <c r="E245" i="268"/>
  <c r="D248" i="268"/>
  <c r="C251" i="268"/>
  <c r="D245" i="268"/>
  <c r="C243" i="268"/>
  <c r="D249" i="268"/>
  <c r="E250" i="268"/>
  <c r="C245" i="268"/>
  <c r="E246" i="268"/>
  <c r="D242" i="268"/>
  <c r="D250" i="268"/>
  <c r="C249" i="268"/>
  <c r="E244" i="268"/>
  <c r="E251" i="268"/>
  <c r="C380" i="268"/>
  <c r="D385" i="268"/>
  <c r="C388" i="268"/>
  <c r="D380" i="268"/>
  <c r="C384" i="268"/>
  <c r="E388" i="268"/>
  <c r="E387" i="268"/>
  <c r="C387" i="268"/>
  <c r="C386" i="268"/>
  <c r="E385" i="268"/>
  <c r="D386" i="268"/>
  <c r="E386" i="268"/>
  <c r="E384" i="268"/>
  <c r="C385" i="268"/>
  <c r="D384" i="268"/>
  <c r="C389" i="268"/>
  <c r="D387" i="268"/>
  <c r="D389" i="268"/>
  <c r="E389" i="268"/>
  <c r="C381" i="268"/>
  <c r="E374" i="268"/>
  <c r="C378" i="268"/>
  <c r="D373" i="268"/>
  <c r="D378" i="268"/>
  <c r="C372" i="268"/>
  <c r="D372" i="268"/>
  <c r="E373" i="268"/>
  <c r="E380" i="268"/>
  <c r="C373" i="268"/>
  <c r="E378" i="268"/>
  <c r="C375" i="268"/>
  <c r="E376" i="268"/>
  <c r="D375" i="268"/>
  <c r="D376" i="268"/>
  <c r="E375" i="268"/>
  <c r="C377" i="268"/>
  <c r="E381" i="268"/>
  <c r="C376" i="268"/>
  <c r="C379" i="268"/>
  <c r="C374" i="268"/>
  <c r="D379" i="268"/>
  <c r="D381" i="268"/>
  <c r="E160" i="268"/>
  <c r="E3" i="268"/>
  <c r="E372" i="268"/>
  <c r="E382" i="268"/>
  <c r="E242" i="268"/>
  <c r="Z20" i="307" l="1"/>
  <c r="AA20" i="307" s="1"/>
  <c r="Z24" i="307"/>
  <c r="AA24" i="307" s="1"/>
  <c r="Z16" i="307"/>
  <c r="AA16" i="307" s="1"/>
  <c r="Z21" i="307"/>
  <c r="AA21" i="307" s="1"/>
  <c r="Z18" i="307"/>
  <c r="AA18" i="307" s="1"/>
  <c r="Z15" i="307"/>
  <c r="AA15" i="307" s="1"/>
  <c r="Z22" i="307"/>
  <c r="AA22" i="307" s="1"/>
  <c r="Z23" i="307"/>
  <c r="AA23" i="307" s="1"/>
  <c r="Z17" i="307"/>
  <c r="AA17" i="307" s="1"/>
  <c r="Z19" i="307"/>
  <c r="AA19" i="307" s="1"/>
  <c r="N23" i="343" l="1"/>
  <c r="O23" i="343" s="1"/>
  <c r="N21" i="343"/>
  <c r="O21" i="343" s="1"/>
  <c r="N18" i="343"/>
  <c r="O18" i="343" s="1"/>
  <c r="N22" i="343"/>
  <c r="O22" i="343" s="1"/>
  <c r="N19" i="343"/>
  <c r="O19" i="343" s="1"/>
  <c r="N20" i="343"/>
  <c r="O20" i="343" s="1"/>
  <c r="N19" i="340"/>
  <c r="O19" i="340" s="1"/>
  <c r="N23" i="340"/>
  <c r="O23" i="340" s="1"/>
  <c r="N24" i="340"/>
  <c r="O24" i="340" s="1"/>
  <c r="N8" i="340"/>
  <c r="O8" i="340" s="1"/>
  <c r="N21" i="340"/>
  <c r="O21" i="340" s="1"/>
  <c r="N26" i="340"/>
  <c r="O26" i="340" s="1"/>
  <c r="N27" i="340"/>
  <c r="O27" i="340" s="1"/>
  <c r="N22" i="340"/>
  <c r="O22" i="340" s="1"/>
  <c r="N17" i="340"/>
  <c r="O17" i="340" s="1"/>
  <c r="N18" i="340"/>
  <c r="O18" i="340" s="1"/>
  <c r="N25" i="340"/>
  <c r="O25" i="340" s="1"/>
  <c r="N20" i="340"/>
  <c r="O20" i="340" s="1"/>
  <c r="O22" i="288"/>
  <c r="O19" i="288"/>
  <c r="O20" i="288"/>
  <c r="O21" i="288"/>
  <c r="O23" i="288"/>
  <c r="N8" i="288"/>
  <c r="O8" i="288" s="1"/>
  <c r="U8" i="307"/>
  <c r="F380" i="268"/>
  <c r="F375" i="268"/>
  <c r="F10" i="307" l="1"/>
  <c r="E10" i="307"/>
  <c r="F11" i="307"/>
  <c r="E11" i="307"/>
  <c r="F372" i="268"/>
  <c r="F377" i="268"/>
  <c r="F376" i="268"/>
  <c r="T14" i="307"/>
  <c r="F373" i="268"/>
  <c r="T8" i="307"/>
  <c r="F378" i="268"/>
  <c r="T10" i="307"/>
  <c r="U11" i="307"/>
  <c r="T11" i="307"/>
  <c r="F374" i="268"/>
  <c r="T12" i="307"/>
  <c r="U12" i="307"/>
  <c r="U9" i="307"/>
  <c r="T9" i="307"/>
  <c r="F381" i="268"/>
  <c r="J11" i="307"/>
  <c r="I11" i="307"/>
  <c r="J14" i="307"/>
  <c r="I14" i="307"/>
  <c r="J12" i="307"/>
  <c r="I12" i="307"/>
  <c r="J10" i="307"/>
  <c r="I10" i="307"/>
  <c r="J8" i="307"/>
  <c r="I8" i="307"/>
  <c r="J9" i="307"/>
  <c r="I9" i="307"/>
  <c r="F8" i="307"/>
  <c r="E8" i="307"/>
  <c r="F14" i="307"/>
  <c r="E14" i="307"/>
  <c r="F12" i="307"/>
  <c r="E12" i="307"/>
  <c r="F9" i="307"/>
  <c r="E9" i="307"/>
  <c r="U14" i="307"/>
  <c r="F379" i="268"/>
  <c r="U10" i="307"/>
  <c r="K14" i="307" l="1"/>
  <c r="Q9" i="307"/>
  <c r="Z9" i="307" s="1"/>
  <c r="P9" i="307"/>
  <c r="K10" i="307"/>
  <c r="K11" i="307"/>
  <c r="K12" i="307"/>
  <c r="K9" i="307"/>
  <c r="K8" i="307"/>
  <c r="N24" i="298"/>
  <c r="O24" i="298" s="1"/>
  <c r="N20" i="298"/>
  <c r="O20" i="298" s="1"/>
  <c r="P8" i="307"/>
  <c r="N25" i="298"/>
  <c r="O25" i="298" s="1"/>
  <c r="P14" i="307"/>
  <c r="N27" i="298"/>
  <c r="O27" i="298" s="1"/>
  <c r="F249" i="268"/>
  <c r="N26" i="298"/>
  <c r="O26" i="298" s="1"/>
  <c r="N22" i="298"/>
  <c r="O22" i="298" s="1"/>
  <c r="Q11" i="307"/>
  <c r="Z11" i="307" s="1"/>
  <c r="N23" i="298"/>
  <c r="O23" i="298"/>
  <c r="N21" i="298"/>
  <c r="O21" i="298"/>
  <c r="F251" i="268" l="1"/>
  <c r="F242" i="268"/>
  <c r="Q10" i="307"/>
  <c r="Z10" i="307" s="1"/>
  <c r="AA10" i="307" s="1"/>
  <c r="P10" i="307"/>
  <c r="F248" i="268"/>
  <c r="F247" i="268"/>
  <c r="P11" i="307"/>
  <c r="AA11" i="307"/>
  <c r="F246" i="268"/>
  <c r="Q14" i="307"/>
  <c r="Z14" i="307" s="1"/>
  <c r="AA14" i="307" s="1"/>
  <c r="F245" i="268"/>
  <c r="P13" i="307"/>
  <c r="Q12" i="307"/>
  <c r="Z12" i="307" s="1"/>
  <c r="AA12" i="307" s="1"/>
  <c r="P12" i="307"/>
  <c r="Q8" i="307"/>
  <c r="Z8" i="307" s="1"/>
  <c r="AA8" i="307" s="1"/>
  <c r="F243" i="268"/>
  <c r="AA9" i="307"/>
  <c r="F250" i="268"/>
  <c r="Q13" i="307"/>
  <c r="Z13" i="307" s="1"/>
  <c r="AA13" i="307" s="1"/>
  <c r="F244" i="268"/>
</calcChain>
</file>

<file path=xl/sharedStrings.xml><?xml version="1.0" encoding="utf-8"?>
<sst xmlns="http://schemas.openxmlformats.org/spreadsheetml/2006/main" count="3454" uniqueCount="587">
  <si>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</si>
  <si>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</si>
  <si>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</si>
  <si>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</si>
  <si>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</si>
  <si>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</si>
  <si>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</si>
  <si>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</si>
  <si>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</si>
  <si>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</si>
  <si>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</si>
  <si>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</si>
  <si>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</si>
  <si>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</si>
  <si>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</si>
  <si>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</si>
  <si>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</si>
  <si>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</si>
  <si>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</si>
  <si>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</si>
  <si>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</si>
  <si>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</si>
  <si>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</si>
  <si>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</si>
  <si>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</si>
  <si>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</si>
  <si>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</si>
  <si>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</si>
  <si>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</si>
  <si>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</si>
  <si>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</si>
  <si>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</si>
  <si>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</si>
  <si>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</si>
  <si>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</si>
  <si>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</si>
  <si>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</si>
  <si>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</si>
  <si>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</si>
  <si>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</si>
  <si>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</si>
  <si>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</si>
  <si>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</si>
  <si>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BARAJ DERECESİ</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</si>
  <si>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</si>
  <si>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</si>
  <si>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</si>
  <si>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</si>
  <si>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</si>
  <si>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</si>
  <si>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</si>
  <si>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</si>
  <si>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</si>
  <si>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</si>
  <si>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</si>
  <si>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</si>
  <si>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</si>
  <si>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</si>
  <si>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</si>
  <si>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</si>
  <si>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</si>
  <si>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</si>
  <si>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</si>
  <si>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</si>
  <si>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GÖĞÜS NO</t>
  </si>
  <si>
    <t>Göğüs No</t>
  </si>
  <si>
    <t>Formül</t>
  </si>
  <si>
    <t>REKOR</t>
  </si>
  <si>
    <t>Yarışma Adı :</t>
  </si>
  <si>
    <t>Yarışmanın Yapıldığı İl :</t>
  </si>
  <si>
    <t>Kategori :</t>
  </si>
  <si>
    <t>Tarih :</t>
  </si>
  <si>
    <t>Yarışma Bilgileri</t>
  </si>
  <si>
    <t>Katılan Sporcu Sayısı :</t>
  </si>
  <si>
    <t>Kayıt Listesi</t>
  </si>
  <si>
    <r>
      <t xml:space="preserve">Doğum Tarihi
</t>
    </r>
    <r>
      <rPr>
        <sz val="10"/>
        <color indexed="56"/>
        <rFont val="Cambria"/>
        <family val="1"/>
        <charset val="162"/>
      </rPr>
      <t>Gün/Ay/Yıl</t>
    </r>
  </si>
  <si>
    <t>Tarih-Saat :</t>
  </si>
  <si>
    <t>Tarih-Saat  :</t>
  </si>
  <si>
    <t>Yarışma :</t>
  </si>
  <si>
    <t xml:space="preserve">Kategori :      </t>
  </si>
  <si>
    <t xml:space="preserve">Kategori : </t>
  </si>
  <si>
    <r>
      <t xml:space="preserve">DOĞUM TARİHİ
</t>
    </r>
    <r>
      <rPr>
        <sz val="8"/>
        <color indexed="56"/>
        <rFont val="Cambria"/>
        <family val="1"/>
        <charset val="162"/>
      </rPr>
      <t>Gün/Ay/Yıl</t>
    </r>
  </si>
  <si>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</si>
  <si>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</si>
  <si>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</si>
  <si>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</si>
  <si>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</si>
  <si>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</si>
  <si>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</si>
  <si>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</si>
  <si>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</si>
  <si>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</si>
  <si>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</si>
  <si>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</si>
  <si>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</si>
  <si>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</si>
  <si>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</si>
  <si>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r>
      <rPr>
        <b/>
        <sz val="9"/>
        <color indexed="9"/>
        <rFont val="Cambria"/>
        <family val="1"/>
        <charset val="162"/>
      </rPr>
      <t>Rüzgar</t>
    </r>
    <r>
      <rPr>
        <b/>
        <sz val="9"/>
        <color indexed="8"/>
        <rFont val="Cambria"/>
        <family val="1"/>
        <charset val="162"/>
      </rPr>
      <t xml:space="preserve">
ATMA KG.</t>
    </r>
  </si>
  <si>
    <t>800M</t>
  </si>
  <si>
    <t>SERİ</t>
  </si>
  <si>
    <t>KULVAR</t>
  </si>
  <si>
    <t>ATMA-ATLAMA SIRASI</t>
  </si>
  <si>
    <t>YARIŞACAĞI 
BRANŞ</t>
  </si>
  <si>
    <t>PUAN</t>
  </si>
  <si>
    <t>100 Metre</t>
  </si>
  <si>
    <t>800 Metre</t>
  </si>
  <si>
    <t>100M-1-1</t>
  </si>
  <si>
    <t>100M-1-2</t>
  </si>
  <si>
    <t>100M-1-3</t>
  </si>
  <si>
    <t>100M-1-4</t>
  </si>
  <si>
    <t>100M-1-6</t>
  </si>
  <si>
    <t>100M-2-1</t>
  </si>
  <si>
    <t>100M-2-2</t>
  </si>
  <si>
    <t>100M-2-3</t>
  </si>
  <si>
    <t>100M-2-4</t>
  </si>
  <si>
    <t>100M-2-5</t>
  </si>
  <si>
    <t>100M-2-6</t>
  </si>
  <si>
    <t>100M-2-7</t>
  </si>
  <si>
    <t>100M-2-8</t>
  </si>
  <si>
    <t>UZUN-1</t>
  </si>
  <si>
    <t>UZUN-2</t>
  </si>
  <si>
    <t>UZUN-3</t>
  </si>
  <si>
    <t>UZUN-4</t>
  </si>
  <si>
    <t>UZUN-5</t>
  </si>
  <si>
    <t>UZUN-6</t>
  </si>
  <si>
    <t>UZUN-7</t>
  </si>
  <si>
    <t>UZUN-8</t>
  </si>
  <si>
    <t>UZUN-9</t>
  </si>
  <si>
    <t>UZUN-11</t>
  </si>
  <si>
    <t>UZUN-12</t>
  </si>
  <si>
    <t>UZUN-13</t>
  </si>
  <si>
    <t>800M-1-7</t>
  </si>
  <si>
    <t>800M-1-8</t>
  </si>
  <si>
    <t>800M-2-7</t>
  </si>
  <si>
    <t>800M-2-8</t>
  </si>
  <si>
    <t>800M-3-7</t>
  </si>
  <si>
    <t>800M-3-8</t>
  </si>
  <si>
    <t>100 METRE</t>
  </si>
  <si>
    <t>Start Kontrol</t>
  </si>
  <si>
    <t>YÜKSEK ATLAMA</t>
  </si>
  <si>
    <t>800 METRE</t>
  </si>
  <si>
    <t>UZUN ATLAMA</t>
  </si>
  <si>
    <t>SIRA</t>
  </si>
  <si>
    <t>Puan</t>
  </si>
  <si>
    <t>100 metre</t>
  </si>
  <si>
    <t>100M.ENG</t>
  </si>
  <si>
    <t>1500M</t>
  </si>
  <si>
    <t>GÜLLE</t>
  </si>
  <si>
    <t>DİSK</t>
  </si>
  <si>
    <t>CİRİT</t>
  </si>
  <si>
    <t>Ağırlık</t>
  </si>
  <si>
    <t>100 METRE ENGELLİ</t>
  </si>
  <si>
    <t>1500 METRE</t>
  </si>
  <si>
    <t>GÜLLE ATMA</t>
  </si>
  <si>
    <t>GÜLLE-6</t>
  </si>
  <si>
    <t>GÜLLE-7</t>
  </si>
  <si>
    <t>GÜLLE-8</t>
  </si>
  <si>
    <t>GÜLLE-9</t>
  </si>
  <si>
    <t>GÜLLE-10</t>
  </si>
  <si>
    <t>GÜLLE-11</t>
  </si>
  <si>
    <t>GÜLLE-12</t>
  </si>
  <si>
    <t>GÜLLE-13</t>
  </si>
  <si>
    <t>GÜLLE-14</t>
  </si>
  <si>
    <t>GÜLLE-15</t>
  </si>
  <si>
    <t>GÜLLE-16</t>
  </si>
  <si>
    <t>GÜLLE-17</t>
  </si>
  <si>
    <t>GÜLLE-18</t>
  </si>
  <si>
    <t>GÜLLE-19</t>
  </si>
  <si>
    <t>GÜLLE-20</t>
  </si>
  <si>
    <t>CİRİT ATMA</t>
  </si>
  <si>
    <t>200M</t>
  </si>
  <si>
    <t>400M</t>
  </si>
  <si>
    <t>SIRIK</t>
  </si>
  <si>
    <t>400 METRE</t>
  </si>
  <si>
    <t>Yüksek Atlama</t>
  </si>
  <si>
    <t>200 METRE</t>
  </si>
  <si>
    <t>PİST</t>
  </si>
  <si>
    <t>A  T  M  A  L  A  R</t>
  </si>
  <si>
    <t>Rekor:</t>
  </si>
  <si>
    <t>400M.ENG</t>
  </si>
  <si>
    <t>3000M</t>
  </si>
  <si>
    <t>5000M</t>
  </si>
  <si>
    <t>3000M.ENG</t>
  </si>
  <si>
    <t>ÇEKİÇ</t>
  </si>
  <si>
    <t>4X100 METRE</t>
  </si>
  <si>
    <t>4X400 METRE</t>
  </si>
  <si>
    <t>400 METRE ENGELLİ</t>
  </si>
  <si>
    <t>3000 METRE</t>
  </si>
  <si>
    <t>5000 METRE</t>
  </si>
  <si>
    <t>3000 METRE ENGELLİ</t>
  </si>
  <si>
    <t>İli-Takımı</t>
  </si>
  <si>
    <t>İLİ-TAKIMI</t>
  </si>
  <si>
    <t xml:space="preserve"> </t>
  </si>
  <si>
    <t>Katılan Takım Sayısı :</t>
  </si>
  <si>
    <t>Kulvar No</t>
  </si>
  <si>
    <t>-</t>
  </si>
  <si>
    <t>GENEL PUAN TABLOSU</t>
  </si>
  <si>
    <t>START LİSTESİ</t>
  </si>
  <si>
    <t>SONUÇ LİSTESİ</t>
  </si>
  <si>
    <t>PRINT TIME:</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</si>
  <si>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</si>
  <si>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</si>
  <si>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</si>
  <si>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</si>
  <si>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</si>
  <si>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</si>
  <si>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</si>
  <si>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</si>
  <si>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</si>
  <si>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</si>
  <si>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</si>
  <si>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</si>
  <si>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</si>
  <si>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</si>
  <si>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</si>
  <si>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</si>
  <si>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110 METRE ENGEL</t>
  </si>
  <si>
    <t>YÜKSEK-1</t>
  </si>
  <si>
    <t>YÜKSEK-2</t>
  </si>
  <si>
    <t>YÜKSEK-3</t>
  </si>
  <si>
    <t>YÜKSEK-4</t>
  </si>
  <si>
    <t>YÜKSEK-5</t>
  </si>
  <si>
    <t>1.GÜN YARIŞMA SONUÇLARI</t>
  </si>
  <si>
    <t>2.GÜN YARIŞMA SONUÇLARI</t>
  </si>
  <si>
    <t>2.GÜN PUANI</t>
  </si>
  <si>
    <t>1.GÜN PUANI</t>
  </si>
  <si>
    <t>TOPLAM PUAN</t>
  </si>
  <si>
    <t>PB</t>
  </si>
  <si>
    <t>SB</t>
  </si>
  <si>
    <t>START LİSTELERİ</t>
  </si>
  <si>
    <t>Baraj Derecesi:</t>
  </si>
  <si>
    <t>1.SERİ</t>
  </si>
  <si>
    <t>2.SERİ</t>
  </si>
  <si>
    <t>3.SERİ</t>
  </si>
  <si>
    <t>Yüksek-9</t>
  </si>
  <si>
    <t>Yüksek-11</t>
  </si>
  <si>
    <t>UZUN-14</t>
  </si>
  <si>
    <t>UZUN-15</t>
  </si>
  <si>
    <t>UZUN-16</t>
  </si>
  <si>
    <t>YÜKSEK-6</t>
  </si>
  <si>
    <t>YÜKSEK-7</t>
  </si>
  <si>
    <t>YÜKSEK-8</t>
  </si>
  <si>
    <t>YÜKSEK-9</t>
  </si>
  <si>
    <t>YÜKSEK-10</t>
  </si>
  <si>
    <t>YÜKSEK-11</t>
  </si>
  <si>
    <t>800 METRE 1.SERİ</t>
  </si>
  <si>
    <t>GTR : Gençler Türkiye Rekoru</t>
  </si>
  <si>
    <t>YTR : Yıldızlar Türkiye Rekoru</t>
  </si>
  <si>
    <t>Reaksiyon Zamanı</t>
  </si>
  <si>
    <r>
      <t xml:space="preserve">Doğum Tarihi
</t>
    </r>
    <r>
      <rPr>
        <sz val="11"/>
        <color indexed="56"/>
        <rFont val="Cambria"/>
        <family val="1"/>
        <charset val="162"/>
      </rPr>
      <t>Gün/Ay/Yıl</t>
    </r>
  </si>
  <si>
    <t>4 kg.</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</si>
  <si>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</si>
  <si>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</si>
  <si>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</si>
  <si>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</si>
  <si>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</si>
  <si>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</si>
  <si>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</si>
  <si>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</si>
  <si>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</si>
  <si>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</si>
  <si>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</si>
  <si>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</si>
  <si>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</si>
  <si>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</si>
  <si>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</si>
  <si>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</si>
  <si>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</si>
  <si>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</si>
  <si>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</si>
  <si>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</si>
  <si>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Hava Durumu ve Sıcaklığı:</t>
  </si>
  <si>
    <t>Cirit Atma</t>
  </si>
  <si>
    <t>1. Gün</t>
  </si>
  <si>
    <t>2. Gün</t>
  </si>
  <si>
    <t>Uzun Atlama</t>
  </si>
  <si>
    <t>Gülle Atma</t>
  </si>
  <si>
    <t>4X100 Metre</t>
  </si>
  <si>
    <t>100M</t>
  </si>
  <si>
    <t>100M-3-1</t>
  </si>
  <si>
    <t>100M-3-2</t>
  </si>
  <si>
    <t>100M-3-3</t>
  </si>
  <si>
    <t>100M-3-4</t>
  </si>
  <si>
    <t>100M-3-5</t>
  </si>
  <si>
    <t>100M-3-6</t>
  </si>
  <si>
    <t>100M-3-7</t>
  </si>
  <si>
    <t>100M-3-8</t>
  </si>
  <si>
    <t>4X100M</t>
  </si>
  <si>
    <t>Yüksek-12</t>
  </si>
  <si>
    <t>Yüksek-13</t>
  </si>
  <si>
    <t>Yüksek-14</t>
  </si>
  <si>
    <t>Yüksek-15</t>
  </si>
  <si>
    <t>Yüksek-16</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</si>
  <si>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</si>
  <si>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</si>
  <si>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</si>
  <si>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</si>
  <si>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</si>
  <si>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</si>
  <si>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</si>
  <si>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</si>
  <si>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</si>
  <si>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</si>
  <si>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</si>
  <si>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</si>
  <si>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</si>
  <si>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</si>
  <si>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</si>
  <si>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</si>
  <si>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4X100M--</t>
  </si>
  <si>
    <t>4X100 METRE  1.SERİ</t>
  </si>
  <si>
    <t>4X100M-1-1</t>
  </si>
  <si>
    <t>4X100M-1-2</t>
  </si>
  <si>
    <t>4X100M-1-3</t>
  </si>
  <si>
    <t>4X100M-1-4</t>
  </si>
  <si>
    <t>4X100M-1-5</t>
  </si>
  <si>
    <t>4X100M-1-6</t>
  </si>
  <si>
    <t>4X100M-1-7</t>
  </si>
  <si>
    <t>4X100M-1-8</t>
  </si>
  <si>
    <t>YÜKSEK-12</t>
  </si>
  <si>
    <t>YÜKSEK-13</t>
  </si>
  <si>
    <t>YÜKSEK-14</t>
  </si>
  <si>
    <t>600 gr.</t>
  </si>
  <si>
    <t>Gençlik ve Spor Bakanlığı
Spor Genel Müdürlüğü
Spor Faaliyetleri Daire Başkanlığı</t>
  </si>
  <si>
    <t>GENÇ VE YILDIZ ERKEKLER PUAN TABLOSU</t>
  </si>
  <si>
    <t>FOTO FİNİSH</t>
  </si>
  <si>
    <t>ATLAMALAR</t>
  </si>
  <si>
    <t>ATMALAR</t>
  </si>
  <si>
    <t>100m</t>
  </si>
  <si>
    <t>200m</t>
  </si>
  <si>
    <t>300m
Yıldız</t>
  </si>
  <si>
    <t>400m</t>
  </si>
  <si>
    <r>
      <rPr>
        <b/>
        <sz val="12"/>
        <color indexed="10"/>
        <rFont val="Cambria"/>
        <family val="1"/>
        <charset val="162"/>
      </rPr>
      <t>100 m H</t>
    </r>
    <r>
      <rPr>
        <b/>
        <sz val="12"/>
        <rFont val="Cambria"/>
        <family val="1"/>
        <charset val="162"/>
      </rPr>
      <t xml:space="preserve">
110m H</t>
    </r>
  </si>
  <si>
    <t>300m H</t>
  </si>
  <si>
    <t>800m</t>
  </si>
  <si>
    <t>1500m</t>
  </si>
  <si>
    <t>2000m
Yıldız</t>
  </si>
  <si>
    <t>3000m</t>
  </si>
  <si>
    <t>4X100M
Yıldız</t>
  </si>
  <si>
    <t>İsveç 
Bayrak</t>
  </si>
  <si>
    <t>Yüksek</t>
  </si>
  <si>
    <t>Uzun</t>
  </si>
  <si>
    <t>Üçadım</t>
  </si>
  <si>
    <t>Sırık</t>
  </si>
  <si>
    <t>Gülle</t>
  </si>
  <si>
    <t>Disk</t>
  </si>
  <si>
    <t>Cirit</t>
  </si>
  <si>
    <t>DNS</t>
  </si>
  <si>
    <t>DNF</t>
  </si>
  <si>
    <t>NM</t>
  </si>
  <si>
    <t>DQ</t>
  </si>
  <si>
    <t>Genç Erkek - B</t>
  </si>
  <si>
    <t>1500 Metre</t>
  </si>
  <si>
    <t>200 Metre</t>
  </si>
  <si>
    <t>110 Metre Engelli</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</si>
  <si>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</si>
  <si>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</si>
  <si>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</si>
  <si>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</si>
  <si>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</si>
  <si>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</si>
  <si>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</si>
  <si>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</si>
  <si>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</si>
  <si>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</si>
  <si>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</si>
  <si>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</si>
  <si>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</si>
  <si>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</si>
  <si>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</si>
  <si>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</si>
  <si>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</si>
  <si>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</si>
  <si>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</si>
  <si>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</si>
  <si>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</si>
  <si>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</si>
  <si>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</si>
  <si>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</si>
  <si>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200M-1-1</t>
  </si>
  <si>
    <t>200M-1-2</t>
  </si>
  <si>
    <t>200M-1-3</t>
  </si>
  <si>
    <t>200M-1-4</t>
  </si>
  <si>
    <t>200M-1-5</t>
  </si>
  <si>
    <t>200M-1-6</t>
  </si>
  <si>
    <t>200M-1-7</t>
  </si>
  <si>
    <t>200M-1-8</t>
  </si>
  <si>
    <t>200M-2-1</t>
  </si>
  <si>
    <t>200M-2-2</t>
  </si>
  <si>
    <t>200M-2-3</t>
  </si>
  <si>
    <t>200M-2-4</t>
  </si>
  <si>
    <t>200M-2-5</t>
  </si>
  <si>
    <t>200M-2-6</t>
  </si>
  <si>
    <t>200M-2-7</t>
  </si>
  <si>
    <t>200M-2-8</t>
  </si>
  <si>
    <t>200M-3-1</t>
  </si>
  <si>
    <t>200M-3-2</t>
  </si>
  <si>
    <t>200M-3-3</t>
  </si>
  <si>
    <t>200M-3-4</t>
  </si>
  <si>
    <t>200M-3-5</t>
  </si>
  <si>
    <t>200M-3-6</t>
  </si>
  <si>
    <t>200M-3-7</t>
  </si>
  <si>
    <t>200M-3-8</t>
  </si>
  <si>
    <t>110M.ENG</t>
  </si>
  <si>
    <t>110M.ENG-1-1</t>
  </si>
  <si>
    <t>110M.ENG-1-2</t>
  </si>
  <si>
    <t>110M.ENG-1-3</t>
  </si>
  <si>
    <t>110M.ENG-1-4</t>
  </si>
  <si>
    <t>110M.ENG-1-5</t>
  </si>
  <si>
    <t>110M.ENG-1-6</t>
  </si>
  <si>
    <t>110M.ENG-1-7</t>
  </si>
  <si>
    <t>110M.ENG-1-8</t>
  </si>
  <si>
    <t>110M.ENG-2-1</t>
  </si>
  <si>
    <t>110M.ENG-2-2</t>
  </si>
  <si>
    <t>110M.ENG-2-3</t>
  </si>
  <si>
    <t>110M.ENG-2-4</t>
  </si>
  <si>
    <t>110M.ENG-2-5</t>
  </si>
  <si>
    <t>110M.ENG-2-6</t>
  </si>
  <si>
    <t>110M.ENG-2-7</t>
  </si>
  <si>
    <t>110M.ENG-2-8</t>
  </si>
  <si>
    <t>110M.ENG-3-1</t>
  </si>
  <si>
    <t>110M.ENG-3-2</t>
  </si>
  <si>
    <t>110M.ENG-3-3</t>
  </si>
  <si>
    <t>110M.ENG-3-4</t>
  </si>
  <si>
    <t>110M.ENG-3-5</t>
  </si>
  <si>
    <t>110M.ENG-3-6</t>
  </si>
  <si>
    <t>110M.ENG-3-7</t>
  </si>
  <si>
    <t>110M.ENG-3-8</t>
  </si>
  <si>
    <t>ARA DERECE</t>
  </si>
  <si>
    <t>Rüzgar:</t>
  </si>
  <si>
    <t>Rüzgar</t>
  </si>
  <si>
    <t>200 METRE  1.SERİ</t>
  </si>
  <si>
    <t>200 METRE  2.SERİ</t>
  </si>
  <si>
    <t>110 METRE ENGELLİ 1.SERİ</t>
  </si>
  <si>
    <t>800M-1-9</t>
  </si>
  <si>
    <t>ÜÇ ADIM ATLAMA</t>
  </si>
  <si>
    <t>ÜÇADIM</t>
  </si>
  <si>
    <t>Üç Adım Atlama</t>
  </si>
  <si>
    <t>İZMİR-CEMİL MİDİLLİ M.T.A.L</t>
  </si>
  <si>
    <t>İZMİR-ÖZEL EGE LİSESİ</t>
  </si>
  <si>
    <t>İZMİR-İZMİR BUCA ATATÜRK SPOR LİSESİ</t>
  </si>
  <si>
    <t>İZMİR-NEVVAR SALİH İŞGÖREN ANADOLU LİSESİ</t>
  </si>
  <si>
    <t>İZMİR-BUCA MESLEKİ VE TEKNİK ANADOLU LİSESİ</t>
  </si>
  <si>
    <t>İZMİR-SARANEL SAĞLIK KOLEJİ</t>
  </si>
  <si>
    <t>İZMİR-TEĞMEN ALİ RIZA AKINCI A.L.</t>
  </si>
  <si>
    <t>GÜLLE -5</t>
  </si>
  <si>
    <t>GÜLLE -4</t>
  </si>
  <si>
    <t>GÜLLE -3</t>
  </si>
  <si>
    <t>GÜLLE -2</t>
  </si>
  <si>
    <t>GÜLLE -1</t>
  </si>
  <si>
    <t>İZMİR</t>
  </si>
  <si>
    <t>13-14 Şubat 2019</t>
  </si>
  <si>
    <t>2018-2019 Öğretim Yılı Okullararası Puanlı  Atletizm Genç-B İl Birinciliği</t>
  </si>
  <si>
    <t>EMİR İLBASAN</t>
  </si>
  <si>
    <t>KENT KOLEJİ GAZİEMİR</t>
  </si>
  <si>
    <t>Musa ŞİMŞEK</t>
  </si>
  <si>
    <t>Mersinli Mesleki ve Teknik And. Lisesi / Konak</t>
  </si>
  <si>
    <t>FURKAN AKGÖZ</t>
  </si>
  <si>
    <t>YUNUS EMRE AL.</t>
  </si>
  <si>
    <t>MUHAMMET KASAR</t>
  </si>
  <si>
    <t>MAZHAR ZORLU MESLEKİ TEKNİK ANADOLU LİSESİ</t>
  </si>
  <si>
    <t>ERAY ÇALIŞKAN</t>
  </si>
  <si>
    <t>Mordoğan F.E.K.Ç.P.A.LİSESİ</t>
  </si>
  <si>
    <t>ERDEM GÜLER</t>
  </si>
  <si>
    <t>YUSUF ŞAŞMAZ</t>
  </si>
  <si>
    <t xml:space="preserve">ÖZGÜR AYTEMÜR </t>
  </si>
  <si>
    <t>İZMİR BUCA ATATÜRK SPOR LİSESİ</t>
  </si>
  <si>
    <t xml:space="preserve">ALPARSLAN AKIN </t>
  </si>
  <si>
    <t xml:space="preserve">ÇAĞRI ATAY </t>
  </si>
  <si>
    <t xml:space="preserve">YASİN ÖZTÜRK </t>
  </si>
  <si>
    <t>HASAN ÖZTÜRK</t>
  </si>
  <si>
    <t>BUCA MESLEKİ VE TEKNİK ANADOLU LİSESİ</t>
  </si>
  <si>
    <t>HASAN EMRE KÖROĞLU</t>
  </si>
  <si>
    <t>OĞUZHAN TAN</t>
  </si>
  <si>
    <t>YUSUF DÖKME</t>
  </si>
  <si>
    <t>UMUT METİN KİRİŞ</t>
  </si>
  <si>
    <t>SERKAN HATUNANA</t>
  </si>
  <si>
    <t>VEDAT GÖKOĞLU</t>
  </si>
  <si>
    <t>BERKE DEMİRCİ</t>
  </si>
  <si>
    <t>ÖZEL TED İZMİR ANADOLU LİSESİ</t>
  </si>
  <si>
    <t>AHMET DENİZ ORHAN</t>
  </si>
  <si>
    <t>ÖZEL TÜRK FEN LİSESİ KONAK</t>
  </si>
  <si>
    <t>DAĞLAR DURMAZ</t>
  </si>
  <si>
    <t>ÖZEL ÇAKABEY OKULLARI</t>
  </si>
  <si>
    <t>ZEKİCAN ŞENTÜRK</t>
  </si>
  <si>
    <t>ŞEHİT PROF. DR. İLHAN VARANK Aİ.H.L.</t>
  </si>
  <si>
    <t>SÜLEYMAN AKTUĞ</t>
  </si>
  <si>
    <t>MUHAMMED USEYD DEMİREL</t>
  </si>
  <si>
    <t>MUSTAFA GELİTEKİN</t>
  </si>
  <si>
    <t>BAYRAM AKBULUT</t>
  </si>
  <si>
    <t>KARABURUN AND. İMAMHATİP LİS</t>
  </si>
  <si>
    <t>MURATCAN ŞAHSİ</t>
  </si>
  <si>
    <t>SERDAR ZENCİRCİ</t>
  </si>
  <si>
    <t>FOÇA CEMİL MİDİLLİ M.T.A.L</t>
  </si>
  <si>
    <t>YÜKSEL ÇAKAS</t>
  </si>
  <si>
    <t>HÜSEYİN EKİNCİ</t>
  </si>
  <si>
    <t>MUSTAFA TAŞKIN</t>
  </si>
  <si>
    <t>TALHA EFE ŞEN</t>
  </si>
  <si>
    <t>MURAT SEFA AYVACI</t>
  </si>
  <si>
    <t>ALİ TÜRKSEVEN</t>
  </si>
  <si>
    <t>Selçuk Yaşar Boyacılık Mesleki Ve Teknik Anadolu Lisesi</t>
  </si>
  <si>
    <t>MURAT DAL</t>
  </si>
  <si>
    <t>26080877592</t>
  </si>
  <si>
    <t>Gökhan Mutlu</t>
  </si>
  <si>
    <t>Özel İzmir Bornova Türk Ortaokuolu</t>
  </si>
  <si>
    <t>29602760136</t>
  </si>
  <si>
    <t>Ramazan Ant Gürbüz</t>
  </si>
  <si>
    <t>MERT KOCA</t>
  </si>
  <si>
    <t>EMLAKBANK SÜLEYMAN DEMİREL ANADOLU LİSESİ</t>
  </si>
  <si>
    <t>ŞEHMUS BARIŞ AKBULUT</t>
  </si>
  <si>
    <t>BEKİRCAN KIRIKÇI</t>
  </si>
  <si>
    <t>TUĞBERK VAROĞLU</t>
  </si>
  <si>
    <t>ATA KÖYMAN</t>
  </si>
  <si>
    <t>BERKİN ŞENGÜL</t>
  </si>
  <si>
    <t>NURETTİN KÜÇÜKDENİZ</t>
  </si>
  <si>
    <t>Ş.SERHAT SIĞNAK MESLEKİ VE TEKNİK ANADOLU LİSESİ</t>
  </si>
  <si>
    <t>SALİH OKTAY</t>
  </si>
  <si>
    <t>ALİ SOLMAZ</t>
  </si>
  <si>
    <t>MUSTAFA DURSUN</t>
  </si>
  <si>
    <t>ARDA HAMZA GÜLER</t>
  </si>
  <si>
    <t>İZMİR KIZ LİSESİ</t>
  </si>
  <si>
    <t>EMRE ARIKUT</t>
  </si>
  <si>
    <t>1500 M</t>
  </si>
  <si>
    <t>YAĞIZ ARBEN AKSU</t>
  </si>
  <si>
    <t>KARŞIYAKA ZEKİ ŞAİROĞLU MTAL</t>
  </si>
  <si>
    <t>AHMET YASAK</t>
  </si>
  <si>
    <t>SÜLEYMAN DEMİREL ÇOK PROGRAMLI ANADOLU LİSESİ</t>
  </si>
  <si>
    <t>1</t>
  </si>
  <si>
    <t>2</t>
  </si>
  <si>
    <t>3</t>
  </si>
  <si>
    <t>4</t>
  </si>
  <si>
    <t>5</t>
  </si>
  <si>
    <t>6</t>
  </si>
  <si>
    <t>7</t>
  </si>
  <si>
    <t>UTKU KÖSE</t>
  </si>
  <si>
    <t xml:space="preserve">TEĞMEN ALİ RIZA </t>
  </si>
  <si>
    <t>X</t>
  </si>
  <si>
    <t>R</t>
  </si>
  <si>
    <t>BUCA MESLEKİ TEKNİK</t>
  </si>
  <si>
    <t>SERDAR ZEMBİRİCİ</t>
  </si>
  <si>
    <t>FOÇA CEMİL MİDİLLİ</t>
  </si>
  <si>
    <t>ZEKİ CAN ŞENTÜRK</t>
  </si>
  <si>
    <t>İLHAN VARANK</t>
  </si>
  <si>
    <t>EGEMEN GÜRCAN</t>
  </si>
  <si>
    <t>BUCA MESLEK TEKNİK</t>
  </si>
  <si>
    <t>NURETTİN KÜÇÜKDEMİR</t>
  </si>
  <si>
    <t>FERHAT SIĞINAK</t>
  </si>
  <si>
    <t>YASİN ÖZTÜRK</t>
  </si>
  <si>
    <t>ATATÜRK SPOR LİSESİ</t>
  </si>
  <si>
    <t>MUSTAFA HELİTEKİN</t>
  </si>
  <si>
    <t xml:space="preserve">r </t>
  </si>
  <si>
    <t>2004</t>
  </si>
  <si>
    <t>BUCA ATATÜRK SPOR LİSESİ</t>
  </si>
  <si>
    <t>ÖZEL ÇAKABEY</t>
  </si>
  <si>
    <t>BARIŞ AKBULUT</t>
  </si>
  <si>
    <t>EMLAK BANKASI SÜLEYMAN DEMİREL</t>
  </si>
  <si>
    <t>EGE KARAÇETİN</t>
  </si>
  <si>
    <t>ÖZEL TÜRK FEN LİSESİ</t>
  </si>
  <si>
    <t>EMRE ALTINTEPE</t>
  </si>
  <si>
    <t>BEHÇET UZ</t>
  </si>
  <si>
    <t>MORDOĞAN</t>
  </si>
  <si>
    <t>ÇAĞRI ATAY</t>
  </si>
  <si>
    <t>EMRE ARIKURT</t>
  </si>
  <si>
    <t>FERDHAT SIĞINAK</t>
  </si>
  <si>
    <t>SÜLAYMAN AKTUĞ</t>
  </si>
  <si>
    <t>BUCA MTAL</t>
  </si>
  <si>
    <t>HASAN EMRE</t>
  </si>
  <si>
    <t>YUSUF ÇİFÇİ</t>
  </si>
  <si>
    <t>URLA HAKAN ÇEKEN</t>
  </si>
  <si>
    <t>BARIŞ AKBULUK</t>
  </si>
  <si>
    <t>BUCA M.T.A.L.</t>
  </si>
  <si>
    <t>9 °C</t>
  </si>
  <si>
    <t>MEDET ÇİYAUMUDAN</t>
  </si>
  <si>
    <t>ÇETİN ALTAN MTAL</t>
  </si>
  <si>
    <t>MURAT SEFA AYNACI</t>
  </si>
  <si>
    <t>r</t>
  </si>
  <si>
    <t/>
  </si>
  <si>
    <t>BATUHAN GÜNAY</t>
  </si>
  <si>
    <t>ÖZEL TÜRK FEN</t>
  </si>
  <si>
    <t>MUHAMMED UYSAL DEMİR</t>
  </si>
  <si>
    <t>TALHA BAYKUŞ</t>
  </si>
  <si>
    <t>KİPA 10 TIL</t>
  </si>
  <si>
    <t>H.İBRAHİM FİDAN</t>
  </si>
  <si>
    <t>MOTOR MESLEK</t>
  </si>
  <si>
    <t>MUSTFA TAŞKIN</t>
  </si>
  <si>
    <t>FOÇA MTAL</t>
  </si>
  <si>
    <t>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</si>
</sst>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41F]d\ mmmm\ yyyy;@"/>
    <numFmt numFmtId="165" formatCode="[$-41F]d\ mmmm\ yyyy\ h:mm;@"/>
    <numFmt numFmtId="166" formatCode="0.0"/>
    <numFmt numFmtId="167" formatCode="hh:mm;@"/>
    <numFmt numFmtId="168" formatCode="00\.00"/>
    <numFmt numFmtId="169" formatCode="0\:00\.00"/>
    <numFmt numFmtId="170" formatCode="0\.00"/>
    <numFmt numFmtId="171" formatCode="0;[Red]0"/>
    <numFmt numFmtId="172" formatCode="0\,000"/>
    <numFmt numFmtId="173" formatCode="dese\rm\l"/>
  </numFmts>
  <fonts count="159"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sz val="14"/>
      <name val="Cambria"/>
      <family val="1"/>
      <charset val="162"/>
    </font>
    <font>
      <sz val="18"/>
      <name val="Cambria"/>
      <family val="1"/>
      <charset val="162"/>
    </font>
    <font>
      <sz val="12"/>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sz val="10"/>
      <name val="Cambria"/>
      <family val="1"/>
      <charset val="162"/>
      <scheme val="major"/>
    </font>
    <font>
      <b/>
      <sz val="11"/>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2"/>
      <name val="Cambria"/>
      <family val="1"/>
      <charset val="162"/>
      <scheme val="major"/>
    </font>
    <font>
      <sz val="14"/>
      <name val="Cambria"/>
      <family val="1"/>
      <charset val="162"/>
      <scheme val="major"/>
    </font>
    <font>
      <b/>
      <sz val="14"/>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theme="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b/>
      <sz val="10"/>
      <color rgb="FFFF0000"/>
      <name val="Cambria"/>
      <family val="1"/>
      <charset val="162"/>
      <scheme val="major"/>
    </font>
    <font>
      <b/>
      <sz val="11"/>
      <color theme="1"/>
      <name val="Cambria"/>
      <family val="1"/>
      <charset val="162"/>
    </font>
    <font>
      <b/>
      <sz val="10"/>
      <color theme="1"/>
      <name val="Cambria"/>
      <family val="1"/>
      <charset val="162"/>
    </font>
    <font>
      <b/>
      <sz val="12"/>
      <color theme="1"/>
      <name val="Cambria"/>
      <family val="1"/>
      <charset val="162"/>
    </font>
    <font>
      <b/>
      <sz val="12"/>
      <color rgb="FFFF0000"/>
      <name val="Cambria"/>
      <family val="1"/>
      <charset val="162"/>
    </font>
    <font>
      <sz val="12"/>
      <color theme="1"/>
      <name val="Cambria"/>
      <family val="1"/>
      <charset val="162"/>
      <scheme val="major"/>
    </font>
    <font>
      <sz val="10"/>
      <color theme="1"/>
      <name val="Cambria"/>
      <family val="1"/>
      <charset val="162"/>
    </font>
    <font>
      <b/>
      <sz val="11"/>
      <color rgb="FF002060"/>
      <name val="Cambria"/>
      <family val="1"/>
      <charset val="162"/>
      <scheme val="major"/>
    </font>
    <font>
      <sz val="12"/>
      <color rgb="FFFF0000"/>
      <name val="Cambria"/>
      <family val="1"/>
      <charset val="162"/>
      <scheme val="major"/>
    </font>
    <font>
      <sz val="18"/>
      <name val="Cambria"/>
      <family val="1"/>
      <charset val="162"/>
      <scheme val="major"/>
    </font>
    <font>
      <b/>
      <sz val="16"/>
      <name val="Cambria"/>
      <family val="1"/>
      <charset val="162"/>
      <scheme val="major"/>
    </font>
    <font>
      <sz val="8"/>
      <color rgb="FFFF0000"/>
      <name val="Arial"/>
      <family val="2"/>
      <charset val="162"/>
    </font>
    <font>
      <b/>
      <sz val="12"/>
      <color indexed="8"/>
      <name val="Cambria"/>
      <family val="1"/>
      <charset val="162"/>
      <scheme val="major"/>
    </font>
    <font>
      <b/>
      <sz val="10"/>
      <color rgb="FF002060"/>
      <name val="Cambria"/>
      <family val="1"/>
      <charset val="162"/>
    </font>
    <font>
      <b/>
      <sz val="11"/>
      <color theme="1" tint="0.499984740745262"/>
      <name val="Cambria"/>
      <family val="1"/>
      <charset val="162"/>
      <scheme val="major"/>
    </font>
    <font>
      <b/>
      <sz val="11"/>
      <color rgb="FFFF0000"/>
      <name val="Cambria"/>
      <family val="1"/>
      <charset val="162"/>
      <scheme val="major"/>
    </font>
    <font>
      <b/>
      <sz val="18"/>
      <color rgb="FFFF0000"/>
      <name val="Cambria"/>
      <family val="1"/>
      <charset val="162"/>
      <scheme val="major"/>
    </font>
    <font>
      <sz val="24"/>
      <name val="Cambria"/>
      <family val="1"/>
      <charset val="162"/>
      <scheme val="major"/>
    </font>
    <font>
      <b/>
      <sz val="12"/>
      <color rgb="FF002060"/>
      <name val="Cambria"/>
      <family val="1"/>
      <charset val="162"/>
      <scheme val="major"/>
    </font>
    <font>
      <b/>
      <sz val="20"/>
      <color theme="1"/>
      <name val="Cambria"/>
      <family val="1"/>
      <charset val="162"/>
    </font>
    <font>
      <sz val="24"/>
      <color rgb="FFFF0000"/>
      <name val="Cambria"/>
      <family val="1"/>
      <charset val="162"/>
      <scheme val="major"/>
    </font>
    <font>
      <b/>
      <sz val="24"/>
      <color rgb="FFFF0000"/>
      <name val="Cambria"/>
      <family val="1"/>
      <charset val="162"/>
      <scheme val="major"/>
    </font>
    <font>
      <sz val="24"/>
      <color theme="1"/>
      <name val="Cambria"/>
      <family val="1"/>
      <charset val="162"/>
      <scheme val="major"/>
    </font>
    <font>
      <sz val="28"/>
      <name val="Cambria"/>
      <family val="1"/>
      <charset val="162"/>
      <scheme val="major"/>
    </font>
    <font>
      <b/>
      <sz val="28"/>
      <color rgb="FFFF0000"/>
      <name val="Cambria"/>
      <family val="1"/>
      <charset val="162"/>
      <scheme val="major"/>
    </font>
    <font>
      <sz val="14"/>
      <color rgb="FFFF0000"/>
      <name val="Cambria"/>
      <family val="1"/>
      <charset val="162"/>
      <scheme val="major"/>
    </font>
    <font>
      <sz val="14"/>
      <color theme="1"/>
      <name val="Cambria"/>
      <family val="1"/>
      <charset val="162"/>
      <scheme val="major"/>
    </font>
    <font>
      <sz val="14"/>
      <color rgb="FFFF0000"/>
      <name val="Cambria"/>
      <family val="1"/>
      <charset val="162"/>
    </font>
    <font>
      <b/>
      <sz val="14"/>
      <color rgb="FFFF0000"/>
      <name val="Cambria"/>
      <family val="1"/>
      <charset val="162"/>
    </font>
    <font>
      <b/>
      <sz val="10"/>
      <color theme="0"/>
      <name val="Cambria"/>
      <family val="1"/>
      <charset val="162"/>
    </font>
    <font>
      <b/>
      <sz val="18"/>
      <color rgb="FFFF0000"/>
      <name val="Cambria"/>
      <family val="1"/>
      <charset val="162"/>
    </font>
    <font>
      <b/>
      <sz val="12"/>
      <color indexed="10"/>
      <name val="Cambria"/>
      <family val="1"/>
      <charset val="162"/>
      <scheme val="major"/>
    </font>
    <font>
      <b/>
      <sz val="20"/>
      <color indexed="10"/>
      <name val="Cambria"/>
      <family val="1"/>
      <charset val="162"/>
      <scheme val="major"/>
    </font>
    <font>
      <b/>
      <sz val="20"/>
      <name val="Cambria"/>
      <family val="1"/>
      <charset val="162"/>
      <scheme val="major"/>
    </font>
    <font>
      <b/>
      <sz val="14"/>
      <color theme="1"/>
      <name val="Cambria"/>
      <family val="1"/>
      <charset val="162"/>
      <scheme val="major"/>
    </font>
    <font>
      <b/>
      <sz val="24"/>
      <name val="Cambria"/>
      <family val="1"/>
      <charset val="162"/>
      <scheme val="major"/>
    </font>
    <font>
      <b/>
      <sz val="36"/>
      <color rgb="FFFF0000"/>
      <name val="Cambria"/>
      <family val="1"/>
      <charset val="162"/>
      <scheme val="major"/>
    </font>
    <font>
      <b/>
      <sz val="20"/>
      <color rgb="FFFF0000"/>
      <name val="Cambria"/>
      <family val="1"/>
      <charset val="162"/>
      <scheme val="major"/>
    </font>
    <font>
      <sz val="18"/>
      <color rgb="FFFF0000"/>
      <name val="Cambria"/>
      <family val="1"/>
      <charset val="162"/>
      <scheme val="major"/>
    </font>
    <font>
      <sz val="18"/>
      <color theme="1"/>
      <name val="Cambria"/>
      <family val="1"/>
      <charset val="162"/>
      <scheme val="major"/>
    </font>
    <font>
      <sz val="18"/>
      <color rgb="FFFF0000"/>
      <name val="Cambria"/>
      <family val="1"/>
      <charset val="162"/>
    </font>
    <font>
      <sz val="22"/>
      <name val="Cambria"/>
      <family val="1"/>
      <charset val="162"/>
      <scheme val="major"/>
    </font>
    <font>
      <b/>
      <sz val="22"/>
      <color rgb="FFFF0000"/>
      <name val="Cambria"/>
      <family val="1"/>
      <charset val="162"/>
      <scheme val="major"/>
    </font>
    <font>
      <b/>
      <sz val="18"/>
      <name val="Cambria"/>
      <family val="1"/>
      <charset val="162"/>
      <scheme val="major"/>
    </font>
    <font>
      <b/>
      <sz val="14"/>
      <color indexed="10"/>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sz val="20"/>
      <color rgb="FFFF0000"/>
      <name val="Cambria"/>
      <family val="1"/>
      <charset val="162"/>
      <scheme val="major"/>
    </font>
    <font>
      <b/>
      <sz val="16"/>
      <color indexed="8"/>
      <name val="Cambria"/>
      <family val="1"/>
      <charset val="162"/>
      <scheme val="major"/>
    </font>
    <font>
      <b/>
      <sz val="13"/>
      <color theme="1"/>
      <name val="Cambria"/>
      <family val="1"/>
      <charset val="162"/>
      <scheme val="major"/>
    </font>
    <font>
      <b/>
      <sz val="14"/>
      <color indexed="56"/>
      <name val="Cambria"/>
      <family val="1"/>
      <charset val="162"/>
      <scheme val="major"/>
    </font>
    <font>
      <b/>
      <sz val="8"/>
      <color theme="1"/>
      <name val="Cambria"/>
      <family val="1"/>
      <charset val="162"/>
      <scheme val="major"/>
    </font>
    <font>
      <b/>
      <u/>
      <sz val="12"/>
      <color rgb="FFFF0000"/>
      <name val="Cambria"/>
      <family val="1"/>
      <charset val="162"/>
      <scheme val="major"/>
    </font>
    <font>
      <b/>
      <u/>
      <sz val="12"/>
      <color rgb="FFFF0000"/>
      <name val="Arial"/>
      <family val="2"/>
      <charset val="162"/>
    </font>
    <font>
      <b/>
      <sz val="18"/>
      <color rgb="FF002060"/>
      <name val="Cambria"/>
      <family val="1"/>
      <charset val="162"/>
      <scheme val="major"/>
    </font>
    <font>
      <b/>
      <sz val="16"/>
      <color rgb="FF002060"/>
      <name val="Cambria"/>
      <family val="1"/>
      <charset val="162"/>
      <scheme val="major"/>
    </font>
    <font>
      <b/>
      <sz val="24"/>
      <color indexed="10"/>
      <name val="Cambria"/>
      <family val="1"/>
      <charset val="162"/>
      <scheme val="major"/>
    </font>
    <font>
      <b/>
      <sz val="22"/>
      <color indexed="56"/>
      <name val="Cambria"/>
      <family val="1"/>
      <charset val="162"/>
      <scheme val="major"/>
    </font>
    <font>
      <b/>
      <u/>
      <sz val="20"/>
      <color rgb="FFFF0000"/>
      <name val="Cambria"/>
      <family val="1"/>
      <charset val="162"/>
      <scheme val="major"/>
    </font>
    <font>
      <b/>
      <sz val="20"/>
      <color theme="1"/>
      <name val="Cambria"/>
      <family val="1"/>
      <charset val="162"/>
      <scheme val="major"/>
    </font>
    <font>
      <b/>
      <sz val="18"/>
      <color theme="1"/>
      <name val="Cambria"/>
      <family val="1"/>
      <charset val="162"/>
      <scheme val="major"/>
    </font>
    <font>
      <sz val="20"/>
      <name val="Arial"/>
      <family val="2"/>
      <charset val="162"/>
    </font>
    <font>
      <b/>
      <sz val="26"/>
      <name val="Cambria"/>
      <family val="1"/>
      <charset val="162"/>
      <scheme val="major"/>
    </font>
    <font>
      <sz val="26"/>
      <name val="Arial"/>
      <family val="2"/>
      <charset val="162"/>
    </font>
    <font>
      <b/>
      <sz val="20"/>
      <color indexed="56"/>
      <name val="Cambria"/>
      <family val="1"/>
      <charset val="162"/>
      <scheme val="major"/>
    </font>
    <font>
      <sz val="11"/>
      <color indexed="56"/>
      <name val="Cambria"/>
      <family val="1"/>
      <charset val="162"/>
    </font>
    <font>
      <b/>
      <sz val="16"/>
      <color theme="1"/>
      <name val="Cambria"/>
      <family val="1"/>
      <charset val="162"/>
    </font>
    <font>
      <sz val="11"/>
      <color rgb="FF002060"/>
      <name val="Cambria"/>
      <family val="1"/>
      <charset val="162"/>
      <scheme val="major"/>
    </font>
    <font>
      <b/>
      <sz val="22"/>
      <color theme="1"/>
      <name val="Cambria"/>
      <family val="1"/>
      <charset val="162"/>
      <scheme val="major"/>
    </font>
    <font>
      <b/>
      <sz val="16"/>
      <color theme="1"/>
      <name val="Cambria"/>
      <family val="1"/>
      <charset val="162"/>
      <scheme val="major"/>
    </font>
    <font>
      <b/>
      <sz val="14"/>
      <name val="Cambria"/>
      <family val="1"/>
      <charset val="162"/>
    </font>
    <font>
      <sz val="11"/>
      <color theme="1"/>
      <name val="Cambria"/>
      <family val="1"/>
      <charset val="162"/>
      <scheme val="major"/>
    </font>
    <font>
      <sz val="8"/>
      <color rgb="FF000000"/>
      <name val="Arial"/>
      <family val="2"/>
      <charset val="162"/>
    </font>
    <font>
      <sz val="12"/>
      <color theme="1"/>
      <name val="Times New Roman"/>
      <family val="1"/>
      <charset val="162"/>
    </font>
    <font>
      <b/>
      <sz val="11"/>
      <color theme="1"/>
      <name val="Calibri"/>
      <family val="2"/>
      <charset val="162"/>
      <scheme val="minor"/>
    </font>
    <font>
      <b/>
      <sz val="11"/>
      <color theme="1"/>
      <name val="Cambria"/>
      <family val="1"/>
      <charset val="162"/>
      <scheme val="major"/>
    </font>
    <font>
      <sz val="8"/>
      <color theme="1"/>
      <name val="Cambria"/>
      <family val="1"/>
      <charset val="162"/>
      <scheme val="major"/>
    </font>
    <font>
      <sz val="11"/>
      <color theme="1"/>
      <name val="Calibri"/>
      <family val="2"/>
      <charset val="162"/>
    </font>
    <font>
      <b/>
      <sz val="18"/>
      <color theme="1"/>
      <name val="Cambria"/>
      <family val="1"/>
      <charset val="16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8168889431442"/>
        <bgColor indexed="64"/>
      </patternFill>
    </fill>
    <fill>
      <patternFill patternType="solid">
        <fgColor rgb="FFFEF6F0"/>
        <bgColor indexed="64"/>
      </patternFill>
    </fill>
    <fill>
      <patternFill patternType="solid">
        <fgColor rgb="FFE7F6FF"/>
        <bgColor indexed="64"/>
      </patternFill>
    </fill>
    <fill>
      <patternFill patternType="solid">
        <fgColor theme="8" tint="0.79998168889431442"/>
        <bgColor indexed="64"/>
      </patternFill>
    </fill>
    <fill>
      <patternFill patternType="solid">
        <fgColor rgb="FFE2F2F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7" tint="0.59999389629810485"/>
        <bgColor indexed="64"/>
      </patternFill>
    </fill>
    <fill>
      <gradientFill degree="90">
        <stop position="0">
          <color theme="0"/>
        </stop>
        <stop position="1">
          <color rgb="FFFFFF00"/>
        </stop>
      </gradientFill>
    </fill>
    <fill>
      <patternFill patternType="solid">
        <fgColor rgb="FFFF0000"/>
        <bgColor indexed="9"/>
      </patternFill>
    </fill>
    <fill>
      <gradientFill degree="90">
        <stop position="0">
          <color theme="0"/>
        </stop>
        <stop position="1">
          <color theme="4" tint="0.40000610370189521"/>
        </stop>
      </gradientFill>
    </fill>
    <fill>
      <patternFill patternType="solid">
        <fgColor rgb="FFFFFF00"/>
        <bgColor indexed="9"/>
      </patternFill>
    </fill>
    <fill>
      <patternFill patternType="solid">
        <fgColor rgb="FFFF0000"/>
        <bgColor indexed="64"/>
      </patternFill>
    </fill>
    <fill>
      <gradientFill degree="90">
        <stop position="0">
          <color theme="0"/>
        </stop>
        <stop position="1">
          <color theme="0" tint="-0.1490218817712943"/>
        </stop>
      </gradientFill>
    </fill>
    <fill>
      <patternFill patternType="solid">
        <fgColor theme="8" tint="0.39997558519241921"/>
        <bgColor indexed="64"/>
      </patternFill>
    </fill>
    <fill>
      <patternFill patternType="solid">
        <fgColor theme="2" tint="-0.249977111117893"/>
        <bgColor indexed="64"/>
      </patternFill>
    </fill>
    <fill>
      <patternFill patternType="solid">
        <fgColor theme="0"/>
        <bgColor theme="4" tint="0.79998168889431442"/>
      </patternFill>
    </fill>
  </fills>
  <borders count="77">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top style="dashDot">
        <color indexed="64"/>
      </top>
      <bottom style="thin">
        <color indexed="64"/>
      </bottom>
      <diagonal/>
    </border>
    <border>
      <left/>
      <right/>
      <top/>
      <bottom style="dashDotDot">
        <color indexed="64"/>
      </bottom>
      <diagonal/>
    </border>
    <border>
      <left/>
      <right style="dashDotDot">
        <color indexed="64"/>
      </right>
      <top/>
      <bottom style="dashDotDot">
        <color indexed="64"/>
      </bottom>
      <diagonal/>
    </border>
    <border>
      <left/>
      <right/>
      <top style="dashDot">
        <color indexed="64"/>
      </top>
      <bottom style="dashDotDot">
        <color indexed="64"/>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style="thin">
        <color indexed="64"/>
      </right>
      <top/>
      <bottom/>
      <diagonal/>
    </border>
    <border>
      <left/>
      <right/>
      <top style="dashDot">
        <color indexed="64"/>
      </top>
      <bottom style="dashDot">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dashDot">
        <color indexed="64"/>
      </top>
      <bottom style="dashDotDot">
        <color indexed="64"/>
      </bottom>
      <diagonal/>
    </border>
    <border>
      <left/>
      <right style="medium">
        <color indexed="64"/>
      </right>
      <top style="dashDot">
        <color indexed="64"/>
      </top>
      <bottom style="dashDotDot">
        <color indexed="64"/>
      </bottom>
      <diagonal/>
    </border>
    <border>
      <left style="medium">
        <color indexed="64"/>
      </left>
      <right/>
      <top style="dashDotDot">
        <color indexed="64"/>
      </top>
      <bottom/>
      <diagonal/>
    </border>
    <border>
      <left/>
      <right style="medium">
        <color indexed="64"/>
      </right>
      <top style="dashDotDot">
        <color indexed="64"/>
      </top>
      <bottom style="dashDotDot">
        <color indexed="64"/>
      </bottom>
      <diagonal/>
    </border>
    <border>
      <left style="medium">
        <color indexed="64"/>
      </left>
      <right/>
      <top/>
      <bottom style="dashDotDot">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ashDotDot">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theme="4" tint="0.39997558519241921"/>
      </top>
      <bottom style="thin">
        <color theme="4" tint="0.39997558519241921"/>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722">
    <xf numFmtId="0" fontId="0" fillId="0" borderId="0" xfId="0"/>
    <xf numFmtId="0" fontId="23" fillId="0" borderId="0" xfId="0" applyFont="1"/>
    <xf numFmtId="0" fontId="21" fillId="0" borderId="0" xfId="0" applyFont="1"/>
    <xf numFmtId="0" fontId="29" fillId="0" borderId="0" xfId="36" applyFont="1" applyAlignment="1" applyProtection="1">
      <alignment wrapText="1"/>
      <protection locked="0"/>
    </xf>
    <xf numFmtId="0" fontId="29" fillId="0" borderId="0" xfId="36" applyFont="1" applyAlignment="1" applyProtection="1">
      <alignment vertical="center" wrapText="1"/>
      <protection locked="0"/>
    </xf>
    <xf numFmtId="0" fontId="29" fillId="24" borderId="0" xfId="36" applyFont="1" applyFill="1" applyBorder="1" applyAlignment="1" applyProtection="1">
      <alignment horizontal="left" vertical="center" wrapText="1"/>
      <protection locked="0"/>
    </xf>
    <xf numFmtId="0" fontId="30" fillId="24" borderId="0" xfId="36" applyFont="1" applyFill="1" applyBorder="1" applyAlignment="1" applyProtection="1">
      <alignment vertical="center" wrapText="1"/>
      <protection locked="0"/>
    </xf>
    <xf numFmtId="0" fontId="29" fillId="24" borderId="0" xfId="36" applyFont="1" applyFill="1" applyBorder="1" applyAlignment="1" applyProtection="1">
      <alignment wrapText="1"/>
      <protection locked="0"/>
    </xf>
    <xf numFmtId="0" fontId="29" fillId="24" borderId="0" xfId="36" applyFont="1" applyFill="1" applyBorder="1" applyAlignment="1" applyProtection="1">
      <alignment horizontal="left" wrapText="1"/>
      <protection locked="0"/>
    </xf>
    <xf numFmtId="14" fontId="29"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8" fillId="0" borderId="0" xfId="36" applyFont="1" applyFill="1" applyAlignment="1">
      <alignment vertical="center"/>
    </xf>
    <xf numFmtId="0" fontId="48" fillId="0" borderId="0" xfId="36" applyFont="1" applyFill="1" applyAlignment="1">
      <alignment horizontal="center" vertical="center"/>
    </xf>
    <xf numFmtId="0" fontId="48" fillId="0" borderId="0" xfId="36" applyFont="1" applyFill="1"/>
    <xf numFmtId="0" fontId="48" fillId="0" borderId="0" xfId="36" applyFont="1" applyFill="1" applyAlignment="1">
      <alignment horizontal="center"/>
    </xf>
    <xf numFmtId="0" fontId="46" fillId="0" borderId="0" xfId="36" applyFont="1" applyFill="1" applyAlignment="1">
      <alignment horizontal="center"/>
    </xf>
    <xf numFmtId="14" fontId="48" fillId="0" borderId="0" xfId="36" applyNumberFormat="1" applyFont="1" applyFill="1"/>
    <xf numFmtId="0" fontId="48" fillId="0" borderId="0" xfId="36" applyFont="1" applyFill="1" applyBorder="1" applyAlignment="1"/>
    <xf numFmtId="0" fontId="48" fillId="0" borderId="0" xfId="36" applyFont="1" applyFill="1" applyAlignment="1"/>
    <xf numFmtId="0" fontId="49" fillId="29" borderId="11" xfId="36" applyFont="1" applyFill="1" applyBorder="1" applyAlignment="1" applyProtection="1">
      <alignment vertical="center" wrapText="1"/>
      <protection locked="0"/>
    </xf>
    <xf numFmtId="0" fontId="23" fillId="0" borderId="0" xfId="0" applyFont="1" applyAlignment="1">
      <alignment vertical="center"/>
    </xf>
    <xf numFmtId="0" fontId="48" fillId="0" borderId="0" xfId="36" applyFont="1" applyFill="1" applyBorder="1" applyAlignment="1">
      <alignment horizontal="center" vertical="center"/>
    </xf>
    <xf numFmtId="14" fontId="48" fillId="0" borderId="0" xfId="36" applyNumberFormat="1" applyFont="1" applyFill="1" applyBorder="1" applyAlignment="1">
      <alignment horizontal="center" vertical="center"/>
    </xf>
    <xf numFmtId="0" fontId="50" fillId="0" borderId="0" xfId="36" applyFont="1" applyFill="1" applyBorder="1" applyAlignment="1">
      <alignment horizontal="center" vertical="center" wrapText="1"/>
    </xf>
    <xf numFmtId="168" fontId="48" fillId="0" borderId="0" xfId="36" applyNumberFormat="1" applyFont="1" applyFill="1" applyBorder="1" applyAlignment="1">
      <alignment horizontal="center" vertical="center"/>
    </xf>
    <xf numFmtId="1" fontId="48"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xf>
    <xf numFmtId="0" fontId="52" fillId="0" borderId="0" xfId="36" applyFont="1" applyFill="1" applyBorder="1" applyAlignment="1">
      <alignment horizontal="center" vertical="center"/>
    </xf>
    <xf numFmtId="1" fontId="51" fillId="0" borderId="0" xfId="36" applyNumberFormat="1" applyFont="1" applyFill="1" applyBorder="1" applyAlignment="1">
      <alignment horizontal="center" vertical="center"/>
    </xf>
    <xf numFmtId="14" fontId="51" fillId="0" borderId="0"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0" fontId="48" fillId="0" borderId="0" xfId="36" applyFont="1" applyFill="1" applyAlignment="1">
      <alignment horizontal="left"/>
    </xf>
    <xf numFmtId="0" fontId="53" fillId="29" borderId="12" xfId="36" applyFont="1" applyFill="1" applyBorder="1" applyAlignment="1">
      <alignment horizontal="center" vertical="center" wrapText="1"/>
    </xf>
    <xf numFmtId="14" fontId="53" fillId="29" borderId="12" xfId="36" applyNumberFormat="1" applyFont="1" applyFill="1" applyBorder="1" applyAlignment="1">
      <alignment horizontal="center" vertical="center" wrapText="1"/>
    </xf>
    <xf numFmtId="0" fontId="53" fillId="29" borderId="12" xfId="36" applyNumberFormat="1" applyFont="1" applyFill="1" applyBorder="1" applyAlignment="1">
      <alignment horizontal="center" vertical="center" wrapText="1"/>
    </xf>
    <xf numFmtId="0" fontId="54" fillId="29" borderId="12" xfId="36" applyFont="1" applyFill="1" applyBorder="1" applyAlignment="1">
      <alignment horizontal="center" vertical="center" wrapText="1"/>
    </xf>
    <xf numFmtId="0" fontId="48" fillId="0" borderId="0" xfId="36" applyFont="1" applyFill="1" applyAlignment="1">
      <alignment horizontal="left" wrapText="1"/>
    </xf>
    <xf numFmtId="0" fontId="48" fillId="0" borderId="0" xfId="36" applyFont="1" applyFill="1" applyAlignment="1">
      <alignment wrapText="1"/>
    </xf>
    <xf numFmtId="0" fontId="51" fillId="0" borderId="0" xfId="36" applyNumberFormat="1" applyFont="1" applyFill="1" applyBorder="1" applyAlignment="1">
      <alignment horizontal="left" vertical="center" wrapText="1"/>
    </xf>
    <xf numFmtId="0" fontId="48" fillId="0" borderId="0" xfId="36" applyNumberFormat="1" applyFont="1" applyFill="1" applyBorder="1" applyAlignment="1">
      <alignment horizontal="center" wrapText="1"/>
    </xf>
    <xf numFmtId="0" fontId="48" fillId="0" borderId="0" xfId="36" applyNumberFormat="1" applyFont="1" applyFill="1" applyBorder="1" applyAlignment="1">
      <alignment horizontal="left" wrapText="1"/>
    </xf>
    <xf numFmtId="0" fontId="48" fillId="0" borderId="0" xfId="36" applyNumberFormat="1" applyFont="1" applyFill="1" applyAlignment="1">
      <alignment horizontal="center" wrapText="1"/>
    </xf>
    <xf numFmtId="0" fontId="48" fillId="0" borderId="0" xfId="36" applyFont="1" applyFill="1" applyBorder="1" applyAlignment="1">
      <alignment horizontal="center" vertical="center" wrapText="1"/>
    </xf>
    <xf numFmtId="0" fontId="48" fillId="0" borderId="0" xfId="36" applyFont="1" applyFill="1" applyBorder="1" applyAlignment="1">
      <alignment wrapText="1"/>
    </xf>
    <xf numFmtId="0" fontId="46" fillId="0" borderId="0" xfId="36" applyFont="1" applyFill="1"/>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9" fillId="0" borderId="0" xfId="36" applyFont="1" applyFill="1" applyAlignment="1">
      <alignment horizontal="center"/>
    </xf>
    <xf numFmtId="0" fontId="46" fillId="30" borderId="0" xfId="36" applyFont="1" applyFill="1" applyBorder="1" applyAlignment="1" applyProtection="1">
      <alignment horizontal="left" vertical="center" wrapText="1"/>
      <protection locked="0"/>
    </xf>
    <xf numFmtId="14" fontId="46" fillId="30" borderId="0" xfId="36" applyNumberFormat="1" applyFont="1" applyFill="1" applyBorder="1" applyAlignment="1" applyProtection="1">
      <alignment horizontal="left" vertical="center" wrapText="1"/>
      <protection locked="0"/>
    </xf>
    <xf numFmtId="0" fontId="49" fillId="30" borderId="0" xfId="36" applyFont="1" applyFill="1" applyBorder="1" applyAlignment="1" applyProtection="1">
      <alignment horizontal="center" vertical="center" wrapText="1"/>
      <protection locked="0"/>
    </xf>
    <xf numFmtId="0" fontId="46" fillId="30" borderId="0" xfId="36" applyFont="1" applyFill="1" applyBorder="1" applyAlignment="1" applyProtection="1">
      <alignment horizontal="center" wrapText="1"/>
      <protection locked="0"/>
    </xf>
    <xf numFmtId="0" fontId="46" fillId="30" borderId="0" xfId="36" applyFont="1" applyFill="1" applyBorder="1" applyAlignment="1" applyProtection="1">
      <alignment horizontal="left" wrapText="1"/>
      <protection locked="0"/>
    </xf>
    <xf numFmtId="0" fontId="46" fillId="30" borderId="0" xfId="36" applyFont="1" applyFill="1" applyAlignment="1" applyProtection="1">
      <alignment wrapText="1"/>
      <protection locked="0"/>
    </xf>
    <xf numFmtId="0" fontId="55" fillId="0" borderId="12" xfId="36" applyFont="1" applyFill="1" applyBorder="1" applyAlignment="1">
      <alignment horizontal="center" vertical="center"/>
    </xf>
    <xf numFmtId="170" fontId="56" fillId="0" borderId="12" xfId="36" applyNumberFormat="1" applyFont="1" applyFill="1" applyBorder="1" applyAlignment="1">
      <alignment horizontal="center" vertical="center"/>
    </xf>
    <xf numFmtId="0" fontId="57" fillId="0" borderId="0" xfId="36" applyFont="1" applyFill="1" applyAlignment="1">
      <alignment horizontal="left"/>
    </xf>
    <xf numFmtId="14" fontId="57" fillId="0" borderId="0" xfId="36" applyNumberFormat="1" applyFont="1" applyFill="1" applyAlignment="1">
      <alignment horizontal="center"/>
    </xf>
    <xf numFmtId="0" fontId="56" fillId="0" borderId="0" xfId="36" applyFont="1" applyFill="1" applyBorder="1" applyAlignment="1">
      <alignment horizontal="center" vertical="center" wrapText="1"/>
    </xf>
    <xf numFmtId="0" fontId="57" fillId="0" borderId="0" xfId="36" applyFont="1" applyFill="1" applyAlignment="1">
      <alignment horizontal="center"/>
    </xf>
    <xf numFmtId="0" fontId="57" fillId="0" borderId="0" xfId="36" applyFont="1" applyFill="1"/>
    <xf numFmtId="49" fontId="57" fillId="0" borderId="0" xfId="36" applyNumberFormat="1" applyFont="1" applyFill="1" applyAlignment="1">
      <alignment horizontal="center"/>
    </xf>
    <xf numFmtId="0" fontId="58" fillId="29" borderId="11" xfId="36" applyNumberFormat="1" applyFont="1" applyFill="1" applyBorder="1" applyAlignment="1" applyProtection="1">
      <alignment horizontal="right" vertical="center" wrapText="1"/>
      <protection locked="0"/>
    </xf>
    <xf numFmtId="0" fontId="29" fillId="0" borderId="0" xfId="36" applyFont="1" applyFill="1" applyAlignment="1" applyProtection="1">
      <alignment vertical="center" wrapText="1"/>
      <protection locked="0"/>
    </xf>
    <xf numFmtId="14"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wrapText="1"/>
      <protection locked="0"/>
    </xf>
    <xf numFmtId="2"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29" fillId="0" borderId="0" xfId="36" applyFont="1" applyAlignment="1" applyProtection="1">
      <alignment horizontal="center" wrapText="1"/>
      <protection locked="0"/>
    </xf>
    <xf numFmtId="14" fontId="29" fillId="0" borderId="0" xfId="36" applyNumberFormat="1" applyFont="1" applyAlignment="1" applyProtection="1">
      <alignment horizontal="center" wrapText="1"/>
      <protection locked="0"/>
    </xf>
    <xf numFmtId="2" fontId="29" fillId="0" borderId="0" xfId="36" applyNumberFormat="1" applyFont="1" applyAlignment="1" applyProtection="1">
      <alignment horizontal="center" wrapText="1"/>
      <protection locked="0"/>
    </xf>
    <xf numFmtId="0" fontId="31" fillId="29" borderId="11" xfId="36" applyFont="1" applyFill="1" applyBorder="1" applyAlignment="1" applyProtection="1">
      <alignment vertical="center" wrapText="1"/>
      <protection locked="0"/>
    </xf>
    <xf numFmtId="0" fontId="59" fillId="31" borderId="12" xfId="36" applyFont="1" applyFill="1" applyBorder="1" applyAlignment="1" applyProtection="1">
      <alignment horizontal="center" vertical="center" wrapText="1"/>
      <protection locked="0"/>
    </xf>
    <xf numFmtId="0" fontId="60" fillId="0" borderId="0" xfId="0" applyFont="1"/>
    <xf numFmtId="0" fontId="61" fillId="0" borderId="0" xfId="0" applyFont="1" applyFill="1" applyBorder="1" applyAlignment="1">
      <alignment vertical="center" wrapText="1"/>
    </xf>
    <xf numFmtId="0" fontId="55" fillId="27" borderId="0" xfId="0" applyFont="1" applyFill="1" applyAlignment="1">
      <alignment horizontal="center" vertical="center"/>
    </xf>
    <xf numFmtId="0" fontId="55" fillId="27" borderId="0" xfId="0" applyFont="1" applyFill="1" applyAlignment="1">
      <alignment horizontal="left" vertical="center"/>
    </xf>
    <xf numFmtId="0" fontId="55" fillId="0" borderId="0" xfId="0" applyFont="1" applyAlignment="1">
      <alignment horizontal="center" vertical="center"/>
    </xf>
    <xf numFmtId="0" fontId="55" fillId="0" borderId="0" xfId="0" applyFont="1" applyFill="1" applyAlignment="1">
      <alignment horizontal="center" vertical="center"/>
    </xf>
    <xf numFmtId="0" fontId="61" fillId="0" borderId="0" xfId="0" applyFont="1" applyAlignment="1">
      <alignment wrapText="1"/>
    </xf>
    <xf numFmtId="0" fontId="62" fillId="0" borderId="12" xfId="0" applyFont="1" applyBorder="1" applyAlignment="1">
      <alignment vertical="center" wrapText="1"/>
    </xf>
    <xf numFmtId="0" fontId="62" fillId="0" borderId="0" xfId="0" applyFont="1" applyAlignment="1">
      <alignment vertical="center" wrapText="1"/>
    </xf>
    <xf numFmtId="0" fontId="63" fillId="27" borderId="0" xfId="0" applyFont="1" applyFill="1" applyAlignment="1">
      <alignment horizontal="center" vertical="center"/>
    </xf>
    <xf numFmtId="165" fontId="64" fillId="32" borderId="12" xfId="0" applyNumberFormat="1" applyFont="1" applyFill="1" applyBorder="1" applyAlignment="1">
      <alignment horizontal="center" vertical="center" wrapText="1"/>
    </xf>
    <xf numFmtId="0" fontId="65" fillId="33" borderId="12" xfId="31" applyFont="1" applyFill="1" applyBorder="1" applyAlignment="1" applyProtection="1">
      <alignment horizontal="center" vertical="center" wrapText="1"/>
    </xf>
    <xf numFmtId="0" fontId="63" fillId="0" borderId="0" xfId="0" applyFont="1" applyAlignment="1">
      <alignment horizontal="center" vertical="center"/>
    </xf>
    <xf numFmtId="0" fontId="49" fillId="0" borderId="0" xfId="0" applyFont="1" applyFill="1" applyBorder="1" applyAlignment="1">
      <alignment vertical="center" wrapText="1"/>
    </xf>
    <xf numFmtId="0" fontId="51" fillId="0" borderId="0" xfId="0" applyFont="1" applyFill="1" applyBorder="1" applyAlignment="1">
      <alignment horizontal="center" vertical="center" wrapText="1"/>
    </xf>
    <xf numFmtId="0" fontId="66" fillId="0" borderId="0" xfId="0" applyFont="1" applyFill="1" applyBorder="1" applyAlignment="1">
      <alignment horizontal="left" vertical="center" wrapText="1"/>
    </xf>
    <xf numFmtId="0" fontId="61" fillId="0" borderId="0" xfId="0" applyFont="1" applyAlignment="1">
      <alignment horizontal="center" vertical="center" wrapText="1"/>
    </xf>
    <xf numFmtId="0" fontId="63" fillId="0" borderId="0" xfId="0" applyFont="1" applyAlignment="1">
      <alignment horizontal="center" vertical="center" wrapText="1"/>
    </xf>
    <xf numFmtId="0" fontId="63" fillId="0" borderId="0" xfId="0" applyFont="1" applyFill="1" applyAlignment="1">
      <alignment horizontal="center" vertical="center" wrapText="1"/>
    </xf>
    <xf numFmtId="0" fontId="55" fillId="0" borderId="0" xfId="0" applyFont="1" applyAlignment="1">
      <alignment horizontal="center" vertical="center" wrapText="1"/>
    </xf>
    <xf numFmtId="0" fontId="55" fillId="0" borderId="0" xfId="0" applyFont="1" applyFill="1" applyAlignment="1">
      <alignment horizontal="center" vertical="center" wrapText="1"/>
    </xf>
    <xf numFmtId="0" fontId="55" fillId="0" borderId="0" xfId="0" applyFont="1" applyAlignment="1">
      <alignment horizontal="left" vertical="center"/>
    </xf>
    <xf numFmtId="0" fontId="67" fillId="29" borderId="12" xfId="0" applyFont="1" applyFill="1" applyBorder="1" applyAlignment="1">
      <alignment horizontal="left" vertical="center" wrapText="1"/>
    </xf>
    <xf numFmtId="0" fontId="67" fillId="29" borderId="12" xfId="0" applyFont="1" applyFill="1" applyBorder="1" applyAlignment="1">
      <alignment vertical="center" wrapText="1"/>
    </xf>
    <xf numFmtId="0" fontId="68" fillId="34" borderId="12" xfId="0" applyFont="1" applyFill="1" applyBorder="1" applyAlignment="1">
      <alignment horizontal="center" vertical="center" wrapText="1"/>
    </xf>
    <xf numFmtId="14" fontId="55" fillId="0" borderId="12" xfId="36" applyNumberFormat="1" applyFont="1" applyFill="1" applyBorder="1" applyAlignment="1">
      <alignment horizontal="center" vertical="center"/>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2" borderId="12" xfId="36" applyFont="1" applyFill="1" applyBorder="1" applyAlignment="1" applyProtection="1">
      <alignment horizontal="center" vertical="center" wrapText="1"/>
      <protection locked="0"/>
    </xf>
    <xf numFmtId="0" fontId="69" fillId="32" borderId="12"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1" fontId="26" fillId="0" borderId="0" xfId="36" applyNumberFormat="1" applyFont="1" applyFill="1" applyAlignment="1" applyProtection="1">
      <alignment horizontal="center" wrapText="1"/>
      <protection locked="0"/>
    </xf>
    <xf numFmtId="168"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67" fillId="33" borderId="12" xfId="31" applyFont="1" applyFill="1" applyBorder="1" applyAlignment="1" applyProtection="1">
      <alignment horizontal="left" vertical="center" wrapText="1"/>
    </xf>
    <xf numFmtId="0" fontId="67" fillId="33" borderId="12" xfId="31" applyFont="1" applyFill="1" applyBorder="1" applyAlignment="1" applyProtection="1">
      <alignment horizontal="left" vertical="center"/>
    </xf>
    <xf numFmtId="0" fontId="70" fillId="28" borderId="12" xfId="0" applyFont="1" applyFill="1" applyBorder="1" applyAlignment="1">
      <alignment horizontal="center" vertical="center" wrapText="1"/>
    </xf>
    <xf numFmtId="0" fontId="71" fillId="0" borderId="0" xfId="0" applyFont="1" applyBorder="1" applyAlignment="1">
      <alignment vertical="center" wrapText="1"/>
    </xf>
    <xf numFmtId="0" fontId="72" fillId="29" borderId="12" xfId="0" applyNumberFormat="1" applyFont="1" applyFill="1" applyBorder="1" applyAlignment="1">
      <alignment horizontal="center" vertical="center" wrapText="1"/>
    </xf>
    <xf numFmtId="0" fontId="73" fillId="29" borderId="12" xfId="0" applyNumberFormat="1" applyFont="1" applyFill="1" applyBorder="1" applyAlignment="1">
      <alignment horizontal="center" vertical="center" wrapText="1"/>
    </xf>
    <xf numFmtId="14" fontId="73" fillId="29" borderId="12" xfId="0" applyNumberFormat="1" applyFont="1" applyFill="1" applyBorder="1" applyAlignment="1">
      <alignment horizontal="center" vertical="center" wrapText="1"/>
    </xf>
    <xf numFmtId="0" fontId="73" fillId="29" borderId="12" xfId="0" applyNumberFormat="1" applyFont="1" applyFill="1" applyBorder="1" applyAlignment="1">
      <alignment horizontal="left" vertical="center" wrapText="1"/>
    </xf>
    <xf numFmtId="168" fontId="73" fillId="29" borderId="12" xfId="0" applyNumberFormat="1" applyFont="1" applyFill="1" applyBorder="1" applyAlignment="1">
      <alignment horizontal="center" vertical="center" wrapText="1"/>
    </xf>
    <xf numFmtId="164" fontId="73" fillId="29" borderId="12" xfId="0" applyNumberFormat="1" applyFont="1" applyFill="1" applyBorder="1" applyAlignment="1">
      <alignment horizontal="center" vertical="center" wrapText="1"/>
    </xf>
    <xf numFmtId="0" fontId="74" fillId="0" borderId="0" xfId="0" applyFont="1" applyAlignment="1">
      <alignment vertical="center" wrapText="1"/>
    </xf>
    <xf numFmtId="0" fontId="75" fillId="0" borderId="0" xfId="0" applyFont="1" applyFill="1"/>
    <xf numFmtId="0" fontId="76" fillId="0" borderId="12" xfId="31" applyNumberFormat="1" applyFont="1" applyFill="1" applyBorder="1" applyAlignment="1" applyProtection="1">
      <alignment horizontal="center" vertical="center" wrapText="1"/>
    </xf>
    <xf numFmtId="14" fontId="77" fillId="30" borderId="12" xfId="31" applyNumberFormat="1" applyFont="1" applyFill="1" applyBorder="1" applyAlignment="1" applyProtection="1">
      <alignment horizontal="center" vertical="center" wrapText="1"/>
    </xf>
    <xf numFmtId="168" fontId="77" fillId="30" borderId="12" xfId="31" applyNumberFormat="1" applyFont="1" applyFill="1" applyBorder="1" applyAlignment="1" applyProtection="1">
      <alignment horizontal="center" vertical="center" wrapText="1"/>
    </xf>
    <xf numFmtId="1" fontId="77" fillId="30" borderId="12" xfId="31" applyNumberFormat="1" applyFont="1" applyFill="1" applyBorder="1" applyAlignment="1" applyProtection="1">
      <alignment horizontal="center" vertical="center" wrapText="1"/>
    </xf>
    <xf numFmtId="49" fontId="77" fillId="30" borderId="12" xfId="31" applyNumberFormat="1" applyFont="1" applyFill="1" applyBorder="1" applyAlignment="1" applyProtection="1">
      <alignment horizontal="center" vertical="center" wrapText="1"/>
    </xf>
    <xf numFmtId="0" fontId="74" fillId="30" borderId="12" xfId="0" applyNumberFormat="1" applyFont="1" applyFill="1" applyBorder="1" applyAlignment="1">
      <alignment horizontal="left" vertical="center" wrapText="1"/>
    </xf>
    <xf numFmtId="164" fontId="74" fillId="30" borderId="12" xfId="0" applyNumberFormat="1" applyFont="1" applyFill="1" applyBorder="1" applyAlignment="1">
      <alignment horizontal="center" vertical="center" wrapText="1"/>
    </xf>
    <xf numFmtId="168" fontId="74" fillId="30" borderId="12" xfId="0" applyNumberFormat="1" applyFont="1" applyFill="1" applyBorder="1" applyAlignment="1">
      <alignment horizontal="center" vertical="center" wrapText="1"/>
    </xf>
    <xf numFmtId="0" fontId="74" fillId="30" borderId="12" xfId="0" applyNumberFormat="1" applyFont="1" applyFill="1" applyBorder="1" applyAlignment="1">
      <alignment horizontal="center" vertical="center" wrapText="1"/>
    </xf>
    <xf numFmtId="0" fontId="77" fillId="30" borderId="12" xfId="31" applyNumberFormat="1" applyFont="1" applyFill="1" applyBorder="1" applyAlignment="1" applyProtection="1">
      <alignment horizontal="left" vertical="center" wrapText="1"/>
    </xf>
    <xf numFmtId="0" fontId="78" fillId="30" borderId="12" xfId="31" applyNumberFormat="1" applyFont="1" applyFill="1" applyBorder="1" applyAlignment="1" applyProtection="1">
      <alignment horizontal="center" vertical="center" wrapText="1"/>
    </xf>
    <xf numFmtId="0" fontId="70" fillId="35" borderId="13" xfId="0" applyFont="1" applyFill="1" applyBorder="1" applyAlignment="1">
      <alignment vertical="center" wrapText="1"/>
    </xf>
    <xf numFmtId="0" fontId="21" fillId="0" borderId="0" xfId="0" applyNumberFormat="1" applyFont="1" applyAlignment="1">
      <alignment horizontal="left"/>
    </xf>
    <xf numFmtId="0" fontId="79" fillId="29" borderId="12" xfId="0" applyNumberFormat="1" applyFont="1" applyFill="1" applyBorder="1" applyAlignment="1">
      <alignment horizontal="center" vertical="center" wrapText="1"/>
    </xf>
    <xf numFmtId="0" fontId="27" fillId="36" borderId="0" xfId="0" applyFont="1" applyFill="1" applyBorder="1"/>
    <xf numFmtId="0" fontId="23" fillId="36" borderId="0" xfId="0" applyFont="1" applyFill="1" applyBorder="1"/>
    <xf numFmtId="164" fontId="80" fillId="36" borderId="19" xfId="0" applyNumberFormat="1" applyFont="1" applyFill="1" applyBorder="1" applyAlignment="1">
      <alignment vertical="center" wrapText="1"/>
    </xf>
    <xf numFmtId="49" fontId="29" fillId="32" borderId="12" xfId="36" applyNumberFormat="1" applyFont="1" applyFill="1" applyBorder="1" applyAlignment="1" applyProtection="1">
      <alignment horizontal="center" vertical="center" wrapText="1"/>
      <protection locked="0"/>
    </xf>
    <xf numFmtId="1" fontId="29" fillId="32" borderId="12" xfId="36" applyNumberFormat="1" applyFont="1" applyFill="1" applyBorder="1" applyAlignment="1" applyProtection="1">
      <alignment horizontal="center" vertical="center" wrapText="1"/>
      <protection locked="0"/>
    </xf>
    <xf numFmtId="0" fontId="81" fillId="32" borderId="12" xfId="36" applyFont="1" applyFill="1" applyBorder="1" applyAlignment="1" applyProtection="1">
      <alignment horizontal="center" vertical="center" wrapText="1"/>
      <protection locked="0"/>
    </xf>
    <xf numFmtId="0" fontId="82" fillId="0" borderId="0" xfId="36" applyFont="1" applyFill="1" applyAlignment="1" applyProtection="1">
      <alignment horizontal="center" wrapText="1"/>
      <protection locked="0"/>
    </xf>
    <xf numFmtId="1" fontId="83" fillId="0" borderId="0" xfId="36" applyNumberFormat="1" applyFont="1" applyFill="1" applyAlignment="1" applyProtection="1">
      <alignment horizontal="center" wrapText="1"/>
      <protection locked="0"/>
    </xf>
    <xf numFmtId="0" fontId="84" fillId="0" borderId="12" xfId="36" applyFont="1" applyFill="1" applyBorder="1" applyAlignment="1">
      <alignment horizontal="left" vertical="center" wrapText="1"/>
    </xf>
    <xf numFmtId="0" fontId="35" fillId="30" borderId="22" xfId="36" applyFont="1" applyFill="1" applyBorder="1" applyAlignment="1" applyProtection="1">
      <alignment vertical="center" wrapText="1"/>
      <protection locked="0"/>
    </xf>
    <xf numFmtId="169" fontId="54" fillId="29" borderId="12" xfId="36" applyNumberFormat="1" applyFont="1" applyFill="1" applyBorder="1" applyAlignment="1">
      <alignment horizontal="center" vertical="center" wrapText="1"/>
    </xf>
    <xf numFmtId="169" fontId="48" fillId="0" borderId="0" xfId="36" applyNumberFormat="1" applyFont="1" applyFill="1"/>
    <xf numFmtId="169" fontId="49" fillId="29" borderId="11" xfId="36" applyNumberFormat="1" applyFont="1" applyFill="1" applyBorder="1" applyAlignment="1" applyProtection="1">
      <alignment vertical="center" wrapText="1"/>
      <protection locked="0"/>
    </xf>
    <xf numFmtId="169" fontId="48" fillId="0" borderId="0" xfId="36" applyNumberFormat="1" applyFont="1" applyFill="1" applyAlignment="1">
      <alignment horizontal="left"/>
    </xf>
    <xf numFmtId="170" fontId="74" fillId="30" borderId="12" xfId="0" applyNumberFormat="1" applyFont="1" applyFill="1" applyBorder="1" applyAlignment="1">
      <alignment horizontal="center" vertical="center" wrapText="1"/>
    </xf>
    <xf numFmtId="169" fontId="74" fillId="30" borderId="12" xfId="0" applyNumberFormat="1" applyFont="1" applyFill="1" applyBorder="1" applyAlignment="1">
      <alignment horizontal="center" vertical="center" wrapText="1"/>
    </xf>
    <xf numFmtId="0" fontId="59" fillId="31" borderId="12" xfId="36" applyFont="1" applyFill="1" applyBorder="1" applyAlignment="1" applyProtection="1">
      <alignment horizontal="center" vertical="center" wrapText="1"/>
      <protection locked="0"/>
    </xf>
    <xf numFmtId="0" fontId="34" fillId="29" borderId="10" xfId="36" applyFont="1" applyFill="1" applyBorder="1" applyAlignment="1" applyProtection="1">
      <alignment horizontal="right" vertical="center" wrapText="1"/>
      <protection locked="0"/>
    </xf>
    <xf numFmtId="0" fontId="34" fillId="29" borderId="10" xfId="36" applyFont="1" applyFill="1" applyBorder="1" applyAlignment="1" applyProtection="1">
      <alignment horizontal="right" vertical="center" wrapText="1"/>
      <protection locked="0"/>
    </xf>
    <xf numFmtId="0" fontId="29" fillId="29" borderId="11" xfId="36" applyFont="1" applyFill="1" applyBorder="1" applyAlignment="1" applyProtection="1">
      <alignment horizontal="right" vertical="center" wrapText="1"/>
      <protection locked="0"/>
    </xf>
    <xf numFmtId="0" fontId="35" fillId="30" borderId="22" xfId="36" applyFont="1" applyFill="1" applyBorder="1" applyAlignment="1" applyProtection="1">
      <alignment horizontal="center" vertical="center" wrapText="1"/>
      <protection locked="0"/>
    </xf>
    <xf numFmtId="0" fontId="83" fillId="29" borderId="11" xfId="36" applyFont="1" applyFill="1" applyBorder="1" applyAlignment="1" applyProtection="1">
      <alignment vertical="top" wrapText="1"/>
      <protection locked="0"/>
    </xf>
    <xf numFmtId="1" fontId="26" fillId="0" borderId="0" xfId="36" applyNumberFormat="1" applyFont="1" applyFill="1" applyAlignment="1" applyProtection="1">
      <alignment horizontal="left" wrapText="1"/>
      <protection locked="0"/>
    </xf>
    <xf numFmtId="0" fontId="26" fillId="0" borderId="0" xfId="36" applyFont="1" applyFill="1" applyAlignment="1" applyProtection="1">
      <alignment horizontal="left" wrapText="1"/>
      <protection locked="0"/>
    </xf>
    <xf numFmtId="170" fontId="67" fillId="33" borderId="12" xfId="31" applyNumberFormat="1" applyFont="1" applyFill="1" applyBorder="1" applyAlignment="1" applyProtection="1">
      <alignment horizontal="center" vertical="center" wrapText="1"/>
    </xf>
    <xf numFmtId="0" fontId="86" fillId="29" borderId="12" xfId="36" applyFont="1" applyFill="1" applyBorder="1" applyAlignment="1">
      <alignment horizontal="center" vertical="center" wrapText="1"/>
    </xf>
    <xf numFmtId="14" fontId="86" fillId="29" borderId="12" xfId="36" applyNumberFormat="1" applyFont="1" applyFill="1" applyBorder="1" applyAlignment="1">
      <alignment horizontal="center" vertical="center" wrapText="1"/>
    </xf>
    <xf numFmtId="0" fontId="86" fillId="29" borderId="12" xfId="36" applyNumberFormat="1" applyFont="1" applyFill="1" applyBorder="1" applyAlignment="1">
      <alignment horizontal="center" vertical="center" wrapText="1"/>
    </xf>
    <xf numFmtId="169" fontId="86" fillId="29" borderId="12" xfId="36" applyNumberFormat="1" applyFont="1" applyFill="1" applyBorder="1" applyAlignment="1">
      <alignment horizontal="center" vertical="center" wrapText="1"/>
    </xf>
    <xf numFmtId="0" fontId="58" fillId="38" borderId="12" xfId="0" applyFont="1" applyFill="1" applyBorder="1" applyAlignment="1">
      <alignment horizontal="center" vertical="center"/>
    </xf>
    <xf numFmtId="0" fontId="58" fillId="32" borderId="12" xfId="0" applyFont="1" applyFill="1" applyBorder="1" applyAlignment="1">
      <alignment horizontal="center" vertical="center"/>
    </xf>
    <xf numFmtId="0" fontId="87" fillId="0" borderId="12" xfId="36" applyFont="1" applyFill="1" applyBorder="1" applyAlignment="1">
      <alignment horizontal="center" vertical="center"/>
    </xf>
    <xf numFmtId="170" fontId="83" fillId="29" borderId="11" xfId="36" applyNumberFormat="1" applyFont="1" applyFill="1" applyBorder="1" applyAlignment="1" applyProtection="1">
      <alignment vertical="center" wrapText="1"/>
      <protection locked="0"/>
    </xf>
    <xf numFmtId="0" fontId="82" fillId="29" borderId="11" xfId="36" applyFont="1" applyFill="1" applyBorder="1" applyAlignment="1" applyProtection="1">
      <alignment horizontal="right" vertical="center" wrapText="1"/>
      <protection locked="0"/>
    </xf>
    <xf numFmtId="0" fontId="89" fillId="35" borderId="0" xfId="0" applyFont="1" applyFill="1" applyBorder="1" applyAlignment="1">
      <alignment horizontal="center" vertical="center"/>
    </xf>
    <xf numFmtId="0" fontId="67" fillId="35" borderId="0" xfId="36" applyFont="1" applyFill="1" applyBorder="1" applyAlignment="1">
      <alignment horizontal="center" vertical="center"/>
    </xf>
    <xf numFmtId="0" fontId="53" fillId="35" borderId="0" xfId="36" applyFont="1" applyFill="1" applyBorder="1" applyAlignment="1">
      <alignment horizontal="center" vertical="center" wrapText="1"/>
    </xf>
    <xf numFmtId="168" fontId="51" fillId="35" borderId="0" xfId="36" applyNumberFormat="1" applyFont="1" applyFill="1" applyBorder="1" applyAlignment="1">
      <alignment horizontal="center" vertical="center"/>
    </xf>
    <xf numFmtId="0" fontId="78" fillId="0" borderId="12" xfId="0" applyFont="1" applyBorder="1" applyAlignment="1">
      <alignment horizontal="center" vertical="center"/>
    </xf>
    <xf numFmtId="0" fontId="90" fillId="0" borderId="0" xfId="0" applyFont="1" applyAlignment="1">
      <alignment horizontal="center" vertical="center"/>
    </xf>
    <xf numFmtId="14" fontId="61" fillId="0" borderId="12" xfId="0" applyNumberFormat="1" applyFont="1" applyBorder="1" applyAlignment="1">
      <alignment horizontal="center" vertical="center"/>
    </xf>
    <xf numFmtId="0" fontId="61" fillId="0" borderId="12" xfId="0" applyFont="1" applyBorder="1" applyAlignment="1">
      <alignment horizontal="center" vertical="center"/>
    </xf>
    <xf numFmtId="0" fontId="61" fillId="0" borderId="12" xfId="0" applyNumberFormat="1" applyFont="1" applyBorder="1" applyAlignment="1">
      <alignment horizontal="left" vertical="center"/>
    </xf>
    <xf numFmtId="168" fontId="61" fillId="0" borderId="12" xfId="0" applyNumberFormat="1" applyFont="1" applyBorder="1" applyAlignment="1">
      <alignment horizontal="center" vertical="center"/>
    </xf>
    <xf numFmtId="169" fontId="61" fillId="0" borderId="12" xfId="0" applyNumberFormat="1" applyFont="1" applyBorder="1" applyAlignment="1">
      <alignment horizontal="center" vertical="center"/>
    </xf>
    <xf numFmtId="0" fontId="91" fillId="25" borderId="10" xfId="36" applyNumberFormat="1" applyFont="1" applyFill="1" applyBorder="1" applyAlignment="1" applyProtection="1">
      <alignment horizontal="right" vertical="center" wrapText="1"/>
      <protection locked="0"/>
    </xf>
    <xf numFmtId="0" fontId="92" fillId="31" borderId="12" xfId="36" applyFont="1" applyFill="1" applyBorder="1" applyAlignment="1" applyProtection="1">
      <alignment horizontal="center" vertical="center" wrapText="1"/>
      <protection locked="0"/>
    </xf>
    <xf numFmtId="0" fontId="68" fillId="32" borderId="0" xfId="31" applyFont="1" applyFill="1" applyBorder="1" applyAlignment="1" applyProtection="1">
      <alignment horizontal="center" vertical="center"/>
    </xf>
    <xf numFmtId="0" fontId="89" fillId="0" borderId="0" xfId="36" applyFont="1" applyAlignment="1" applyProtection="1">
      <alignment horizontal="center" vertical="center" wrapText="1"/>
      <protection locked="0"/>
    </xf>
    <xf numFmtId="0" fontId="89" fillId="0" borderId="0" xfId="36" applyFont="1" applyFill="1" applyAlignment="1">
      <alignment horizontal="center" vertical="center"/>
    </xf>
    <xf numFmtId="170" fontId="89" fillId="0" borderId="0" xfId="36" applyNumberFormat="1" applyFont="1" applyAlignment="1" applyProtection="1">
      <alignment horizontal="center" vertical="center" wrapText="1"/>
      <protection locked="0"/>
    </xf>
    <xf numFmtId="170" fontId="89" fillId="0" borderId="0" xfId="36" applyNumberFormat="1" applyFont="1" applyFill="1" applyAlignment="1">
      <alignment horizontal="center" vertical="center"/>
    </xf>
    <xf numFmtId="0" fontId="29" fillId="0" borderId="0" xfId="36" applyFont="1" applyAlignment="1" applyProtection="1">
      <alignment horizontal="center" vertical="center" wrapText="1"/>
      <protection locked="0"/>
    </xf>
    <xf numFmtId="0" fontId="29" fillId="29" borderId="11" xfId="36" applyFont="1" applyFill="1" applyBorder="1" applyAlignment="1" applyProtection="1">
      <alignment horizontal="right" vertical="center" wrapText="1"/>
      <protection locked="0"/>
    </xf>
    <xf numFmtId="0" fontId="67" fillId="34" borderId="24" xfId="36" applyFont="1" applyFill="1" applyBorder="1" applyAlignment="1">
      <alignment vertical="center"/>
    </xf>
    <xf numFmtId="0" fontId="67" fillId="34" borderId="22" xfId="36" applyFont="1" applyFill="1" applyBorder="1" applyAlignment="1">
      <alignment vertical="center"/>
    </xf>
    <xf numFmtId="0" fontId="67" fillId="34" borderId="25" xfId="36" applyFont="1" applyFill="1" applyBorder="1" applyAlignment="1">
      <alignment vertical="center"/>
    </xf>
    <xf numFmtId="167" fontId="58" fillId="24" borderId="0" xfId="36" applyNumberFormat="1" applyFont="1" applyFill="1" applyBorder="1" applyAlignment="1" applyProtection="1">
      <alignment horizontal="center" vertical="center" wrapText="1"/>
      <protection locked="0"/>
    </xf>
    <xf numFmtId="0" fontId="93" fillId="34" borderId="22" xfId="36" applyFont="1" applyFill="1" applyBorder="1" applyAlignment="1">
      <alignment horizontal="right" vertical="center"/>
    </xf>
    <xf numFmtId="49" fontId="94" fillId="34" borderId="22" xfId="36" applyNumberFormat="1" applyFont="1" applyFill="1" applyBorder="1" applyAlignment="1">
      <alignment horizontal="left" vertical="center"/>
    </xf>
    <xf numFmtId="49" fontId="29" fillId="0" borderId="12" xfId="36" applyNumberFormat="1" applyFont="1" applyFill="1" applyBorder="1" applyAlignment="1" applyProtection="1">
      <alignment vertical="center" wrapText="1"/>
      <protection locked="0"/>
    </xf>
    <xf numFmtId="169" fontId="53" fillId="29" borderId="12" xfId="36" applyNumberFormat="1" applyFont="1" applyFill="1" applyBorder="1" applyAlignment="1">
      <alignment horizontal="center" vertical="center" wrapText="1"/>
    </xf>
    <xf numFmtId="0" fontId="48" fillId="0" borderId="12" xfId="0" applyFont="1" applyBorder="1" applyAlignment="1">
      <alignment vertical="center"/>
    </xf>
    <xf numFmtId="0" fontId="61" fillId="0" borderId="12" xfId="0" applyFont="1" applyBorder="1" applyAlignment="1">
      <alignment vertical="center" wrapText="1"/>
    </xf>
    <xf numFmtId="0" fontId="48" fillId="0" borderId="0" xfId="0" applyFont="1" applyAlignment="1">
      <alignment vertical="center"/>
    </xf>
    <xf numFmtId="0" fontId="21" fillId="0" borderId="0" xfId="0" applyFont="1" applyAlignment="1">
      <alignment vertical="center"/>
    </xf>
    <xf numFmtId="49" fontId="96" fillId="0" borderId="12" xfId="36" applyNumberFormat="1" applyFont="1" applyFill="1" applyBorder="1" applyAlignment="1">
      <alignment horizontal="center" vertical="center"/>
    </xf>
    <xf numFmtId="49" fontId="96" fillId="37" borderId="12" xfId="36" applyNumberFormat="1" applyFont="1" applyFill="1" applyBorder="1" applyAlignment="1" applyProtection="1">
      <alignment horizontal="center" vertical="center"/>
      <protection locked="0" hidden="1"/>
    </xf>
    <xf numFmtId="49" fontId="96" fillId="37" borderId="12" xfId="36" applyNumberFormat="1" applyFont="1" applyFill="1" applyBorder="1" applyAlignment="1">
      <alignment horizontal="center" vertical="center"/>
    </xf>
    <xf numFmtId="49" fontId="96" fillId="0" borderId="12" xfId="36" applyNumberFormat="1" applyFont="1" applyFill="1" applyBorder="1" applyAlignment="1" applyProtection="1">
      <alignment horizontal="center" vertical="center"/>
      <protection locked="0" hidden="1"/>
    </xf>
    <xf numFmtId="49" fontId="96" fillId="37" borderId="12" xfId="36" applyNumberFormat="1" applyFont="1" applyFill="1" applyBorder="1" applyAlignment="1">
      <alignment vertical="center"/>
    </xf>
    <xf numFmtId="49" fontId="96" fillId="0" borderId="12" xfId="36" applyNumberFormat="1" applyFont="1" applyFill="1" applyBorder="1" applyAlignment="1">
      <alignment vertical="center"/>
    </xf>
    <xf numFmtId="0" fontId="65" fillId="0" borderId="12" xfId="36" applyFont="1" applyFill="1" applyBorder="1" applyAlignment="1">
      <alignment horizontal="center" vertical="center"/>
    </xf>
    <xf numFmtId="0" fontId="55" fillId="0" borderId="12" xfId="36" applyFont="1" applyFill="1" applyBorder="1" applyAlignment="1">
      <alignment horizontal="left" vertical="center" wrapText="1"/>
    </xf>
    <xf numFmtId="0" fontId="98" fillId="36" borderId="26" xfId="0" applyNumberFormat="1" applyFont="1" applyFill="1" applyBorder="1" applyAlignment="1">
      <alignment horizontal="center" vertical="center" wrapText="1"/>
    </xf>
    <xf numFmtId="170" fontId="28" fillId="30" borderId="27" xfId="36" applyNumberFormat="1" applyFont="1" applyFill="1" applyBorder="1" applyAlignment="1" applyProtection="1">
      <alignment horizontal="center" vertical="center" wrapText="1"/>
      <protection hidden="1"/>
    </xf>
    <xf numFmtId="0" fontId="96" fillId="0" borderId="12" xfId="36" applyFont="1" applyFill="1" applyBorder="1" applyAlignment="1">
      <alignment horizontal="center" vertical="center"/>
    </xf>
    <xf numFmtId="0" fontId="99" fillId="0" borderId="12" xfId="36" applyFont="1" applyFill="1" applyBorder="1" applyAlignment="1">
      <alignment horizontal="center" vertical="center"/>
    </xf>
    <xf numFmtId="1" fontId="100" fillId="0" borderId="12" xfId="36" applyNumberFormat="1" applyFont="1" applyFill="1" applyBorder="1" applyAlignment="1">
      <alignment horizontal="center" vertical="center" wrapText="1"/>
    </xf>
    <xf numFmtId="14" fontId="101" fillId="0" borderId="12" xfId="36" applyNumberFormat="1" applyFont="1" applyFill="1" applyBorder="1" applyAlignment="1">
      <alignment horizontal="center" vertical="center" wrapText="1"/>
    </xf>
    <xf numFmtId="0" fontId="101" fillId="0" borderId="12" xfId="36" applyFont="1" applyFill="1" applyBorder="1" applyAlignment="1">
      <alignment horizontal="left" vertical="center" wrapText="1"/>
    </xf>
    <xf numFmtId="170" fontId="102" fillId="0" borderId="12" xfId="36" applyNumberFormat="1" applyFont="1" applyFill="1" applyBorder="1" applyAlignment="1">
      <alignment horizontal="center" vertical="center"/>
    </xf>
    <xf numFmtId="0" fontId="56" fillId="0" borderId="12" xfId="36" applyFont="1" applyFill="1" applyBorder="1" applyAlignment="1">
      <alignment horizontal="center" vertical="center"/>
    </xf>
    <xf numFmtId="0" fontId="104" fillId="0" borderId="12" xfId="36" applyFont="1" applyFill="1" applyBorder="1" applyAlignment="1">
      <alignment horizontal="center" vertical="center"/>
    </xf>
    <xf numFmtId="1" fontId="67" fillId="0" borderId="12" xfId="36" applyNumberFormat="1" applyFont="1" applyFill="1" applyBorder="1" applyAlignment="1">
      <alignment horizontal="center" vertical="center"/>
    </xf>
    <xf numFmtId="14" fontId="56" fillId="0" borderId="12" xfId="36" applyNumberFormat="1" applyFont="1" applyFill="1" applyBorder="1" applyAlignment="1">
      <alignment horizontal="center" vertical="center"/>
    </xf>
    <xf numFmtId="0" fontId="56" fillId="0" borderId="12" xfId="36" applyNumberFormat="1" applyFont="1" applyFill="1" applyBorder="1" applyAlignment="1">
      <alignment horizontal="left" vertical="center" wrapText="1"/>
    </xf>
    <xf numFmtId="169" fontId="56" fillId="0" borderId="12" xfId="36" applyNumberFormat="1" applyFont="1" applyFill="1" applyBorder="1" applyAlignment="1">
      <alignment horizontal="center" vertical="center"/>
    </xf>
    <xf numFmtId="1" fontId="56" fillId="0" borderId="12" xfId="36" applyNumberFormat="1" applyFont="1" applyFill="1" applyBorder="1" applyAlignment="1">
      <alignment horizontal="center" vertical="center"/>
    </xf>
    <xf numFmtId="0" fontId="67" fillId="0" borderId="12" xfId="36" applyFont="1" applyFill="1" applyBorder="1" applyAlignment="1">
      <alignment horizontal="center" vertical="center"/>
    </xf>
    <xf numFmtId="0" fontId="56" fillId="0" borderId="12" xfId="36" applyFont="1" applyFill="1" applyBorder="1" applyAlignment="1">
      <alignment horizontal="left" vertical="center" wrapText="1"/>
    </xf>
    <xf numFmtId="0" fontId="105" fillId="0" borderId="12" xfId="36" applyFont="1" applyFill="1" applyBorder="1" applyAlignment="1">
      <alignment horizontal="left" vertical="center" wrapText="1"/>
    </xf>
    <xf numFmtId="166" fontId="67" fillId="0" borderId="12" xfId="36" applyNumberFormat="1" applyFont="1" applyFill="1" applyBorder="1" applyAlignment="1">
      <alignment horizontal="center" vertical="center"/>
    </xf>
    <xf numFmtId="0" fontId="42" fillId="0" borderId="12" xfId="36" applyFont="1" applyFill="1" applyBorder="1" applyAlignment="1" applyProtection="1">
      <alignment horizontal="center" vertical="center" wrapText="1"/>
      <protection locked="0"/>
    </xf>
    <xf numFmtId="1" fontId="107" fillId="0" borderId="12" xfId="36" applyNumberFormat="1" applyFont="1" applyFill="1" applyBorder="1" applyAlignment="1" applyProtection="1">
      <alignment horizontal="center" vertical="center" wrapText="1"/>
      <protection locked="0"/>
    </xf>
    <xf numFmtId="14" fontId="42" fillId="0" borderId="12" xfId="36" applyNumberFormat="1" applyFont="1" applyFill="1" applyBorder="1" applyAlignment="1" applyProtection="1">
      <alignment horizontal="center" vertical="center" wrapText="1"/>
      <protection locked="0"/>
    </xf>
    <xf numFmtId="0" fontId="42" fillId="0" borderId="12" xfId="36" applyFont="1" applyFill="1" applyBorder="1" applyAlignment="1" applyProtection="1">
      <alignment horizontal="left" vertical="center" wrapText="1"/>
      <protection locked="0"/>
    </xf>
    <xf numFmtId="1" fontId="67" fillId="0" borderId="12" xfId="36" applyNumberFormat="1" applyFont="1" applyFill="1" applyBorder="1" applyAlignment="1">
      <alignment horizontal="center" vertical="center" wrapText="1"/>
    </xf>
    <xf numFmtId="170" fontId="43" fillId="0" borderId="12" xfId="36" applyNumberFormat="1" applyFont="1" applyFill="1" applyBorder="1" applyAlignment="1" applyProtection="1">
      <alignment horizontal="center" vertical="center" wrapText="1"/>
      <protection locked="0"/>
    </xf>
    <xf numFmtId="0" fontId="36" fillId="29" borderId="0" xfId="36" applyFont="1" applyFill="1" applyBorder="1" applyAlignment="1" applyProtection="1">
      <alignment horizontal="center" vertical="center" wrapText="1"/>
      <protection locked="0"/>
    </xf>
    <xf numFmtId="171" fontId="102" fillId="0" borderId="12" xfId="36" applyNumberFormat="1" applyFont="1" applyFill="1" applyBorder="1" applyAlignment="1">
      <alignment horizontal="center" vertical="center"/>
    </xf>
    <xf numFmtId="0" fontId="29" fillId="29" borderId="11" xfId="36" applyFont="1" applyFill="1" applyBorder="1" applyAlignment="1" applyProtection="1">
      <alignment horizontal="center" vertical="center" wrapText="1"/>
      <protection locked="0"/>
    </xf>
    <xf numFmtId="49" fontId="29" fillId="0" borderId="12" xfId="36" applyNumberFormat="1" applyFont="1" applyFill="1" applyBorder="1" applyAlignment="1" applyProtection="1">
      <alignment horizontal="center" vertical="center" wrapText="1"/>
      <protection locked="0"/>
    </xf>
    <xf numFmtId="167" fontId="58" fillId="24" borderId="29" xfId="36" applyNumberFormat="1" applyFont="1" applyFill="1" applyBorder="1" applyAlignment="1" applyProtection="1">
      <alignment horizontal="center" vertical="center" wrapText="1"/>
      <protection locked="0"/>
    </xf>
    <xf numFmtId="0" fontId="46" fillId="24" borderId="29" xfId="36" applyFont="1" applyFill="1" applyBorder="1" applyAlignment="1" applyProtection="1">
      <alignment horizontal="center" vertical="center" wrapText="1"/>
      <protection locked="0"/>
    </xf>
    <xf numFmtId="0" fontId="58" fillId="30" borderId="0" xfId="36" applyFont="1" applyFill="1" applyBorder="1" applyAlignment="1" applyProtection="1">
      <alignment horizontal="left" wrapText="1"/>
      <protection locked="0"/>
    </xf>
    <xf numFmtId="167" fontId="58" fillId="24" borderId="29" xfId="36" applyNumberFormat="1" applyFont="1" applyFill="1" applyBorder="1" applyAlignment="1" applyProtection="1">
      <alignment vertical="center" wrapText="1"/>
      <protection locked="0"/>
    </xf>
    <xf numFmtId="0" fontId="68" fillId="32" borderId="0" xfId="31" applyFont="1" applyFill="1" applyBorder="1" applyAlignment="1" applyProtection="1">
      <alignment horizontal="center" vertical="center"/>
    </xf>
    <xf numFmtId="0" fontId="111" fillId="29" borderId="10" xfId="36" applyFont="1" applyFill="1" applyBorder="1" applyAlignment="1" applyProtection="1">
      <alignment vertical="center" wrapText="1"/>
      <protection locked="0"/>
    </xf>
    <xf numFmtId="0" fontId="112" fillId="29" borderId="10" xfId="36" applyFont="1" applyFill="1" applyBorder="1" applyAlignment="1" applyProtection="1">
      <alignment vertical="center" wrapText="1"/>
      <protection locked="0"/>
    </xf>
    <xf numFmtId="0" fontId="112" fillId="0" borderId="0" xfId="36" applyFont="1" applyAlignment="1" applyProtection="1">
      <alignment vertical="center" wrapText="1"/>
      <protection locked="0"/>
    </xf>
    <xf numFmtId="170" fontId="112" fillId="0" borderId="0" xfId="36" applyNumberFormat="1" applyFont="1" applyFill="1" applyAlignment="1">
      <alignment horizontal="center" vertical="center"/>
    </xf>
    <xf numFmtId="0" fontId="112" fillId="0" borderId="0" xfId="36" applyFont="1" applyFill="1" applyAlignment="1">
      <alignment horizontal="center" vertical="center"/>
    </xf>
    <xf numFmtId="0" fontId="112" fillId="29" borderId="11" xfId="36" applyFont="1" applyFill="1" applyBorder="1" applyAlignment="1" applyProtection="1">
      <alignment vertical="center" wrapText="1"/>
      <protection locked="0"/>
    </xf>
    <xf numFmtId="0" fontId="112" fillId="0" borderId="12" xfId="0" applyFont="1" applyBorder="1" applyAlignment="1">
      <alignment horizontal="left" vertical="center" wrapText="1"/>
    </xf>
    <xf numFmtId="14" fontId="56" fillId="0" borderId="12" xfId="36" applyNumberFormat="1" applyFont="1" applyFill="1" applyBorder="1" applyAlignment="1">
      <alignment horizontal="center" vertical="center" wrapText="1"/>
    </xf>
    <xf numFmtId="0" fontId="114" fillId="0" borderId="12" xfId="0" applyFont="1" applyBorder="1" applyAlignment="1">
      <alignment horizontal="center" vertical="center"/>
    </xf>
    <xf numFmtId="0" fontId="67" fillId="0" borderId="12" xfId="36" applyFont="1" applyFill="1" applyBorder="1" applyAlignment="1">
      <alignment horizontal="center" vertical="center" wrapText="1"/>
    </xf>
    <xf numFmtId="0" fontId="105" fillId="0" borderId="12" xfId="36" applyFont="1" applyFill="1" applyBorder="1" applyAlignment="1">
      <alignment horizontal="center" vertical="center"/>
    </xf>
    <xf numFmtId="0" fontId="116" fillId="27" borderId="0" xfId="0" applyFont="1" applyFill="1" applyAlignment="1">
      <alignment horizontal="center" vertical="center"/>
    </xf>
    <xf numFmtId="0" fontId="44" fillId="0" borderId="0" xfId="36" applyFont="1" applyFill="1" applyAlignment="1" applyProtection="1">
      <alignment wrapText="1"/>
      <protection locked="0"/>
    </xf>
    <xf numFmtId="0" fontId="44" fillId="0" borderId="0" xfId="36" applyFont="1" applyFill="1" applyAlignment="1" applyProtection="1">
      <alignment horizontal="center" wrapText="1"/>
      <protection locked="0"/>
    </xf>
    <xf numFmtId="0" fontId="88" fillId="0" borderId="12" xfId="36" applyFont="1" applyFill="1" applyBorder="1" applyAlignment="1">
      <alignment horizontal="center" vertical="center"/>
    </xf>
    <xf numFmtId="0" fontId="117" fillId="0" borderId="12" xfId="36" applyFont="1" applyFill="1" applyBorder="1" applyAlignment="1">
      <alignment horizontal="center" vertical="center"/>
    </xf>
    <xf numFmtId="1" fontId="95" fillId="0" borderId="12" xfId="36" applyNumberFormat="1" applyFont="1" applyFill="1" applyBorder="1" applyAlignment="1">
      <alignment horizontal="center" vertical="center"/>
    </xf>
    <xf numFmtId="14" fontId="88" fillId="0" borderId="12" xfId="36" applyNumberFormat="1" applyFont="1" applyFill="1" applyBorder="1" applyAlignment="1">
      <alignment horizontal="center" vertical="center"/>
    </xf>
    <xf numFmtId="0" fontId="88" fillId="0" borderId="12" xfId="36" applyNumberFormat="1" applyFont="1" applyFill="1" applyBorder="1" applyAlignment="1">
      <alignment horizontal="left" vertical="center" wrapText="1"/>
    </xf>
    <xf numFmtId="168" fontId="88" fillId="0" borderId="12" xfId="36" applyNumberFormat="1" applyFont="1" applyFill="1" applyBorder="1" applyAlignment="1">
      <alignment horizontal="center" vertical="center"/>
    </xf>
    <xf numFmtId="1" fontId="117" fillId="0" borderId="12" xfId="36" applyNumberFormat="1" applyFont="1" applyFill="1" applyBorder="1" applyAlignment="1">
      <alignment horizontal="center" vertical="center"/>
    </xf>
    <xf numFmtId="169" fontId="88" fillId="0" borderId="12" xfId="36" applyNumberFormat="1" applyFont="1" applyFill="1" applyBorder="1" applyAlignment="1">
      <alignment horizontal="center" vertical="center"/>
    </xf>
    <xf numFmtId="1" fontId="95" fillId="0" borderId="12" xfId="36" applyNumberFormat="1" applyFont="1" applyFill="1" applyBorder="1" applyAlignment="1">
      <alignment horizontal="center" vertical="center" wrapText="1"/>
    </xf>
    <xf numFmtId="14" fontId="118" fillId="0" borderId="12" xfId="36" applyNumberFormat="1" applyFont="1" applyFill="1" applyBorder="1" applyAlignment="1">
      <alignment horizontal="center" vertical="center" wrapText="1"/>
    </xf>
    <xf numFmtId="0" fontId="118" fillId="0" borderId="12" xfId="36" applyFont="1" applyFill="1" applyBorder="1" applyAlignment="1">
      <alignment vertical="center" wrapText="1"/>
    </xf>
    <xf numFmtId="0" fontId="118" fillId="0" borderId="12" xfId="36" applyFont="1" applyFill="1" applyBorder="1" applyAlignment="1">
      <alignment horizontal="center" vertical="center" wrapText="1"/>
    </xf>
    <xf numFmtId="0" fontId="43" fillId="0" borderId="12" xfId="36" applyFont="1" applyFill="1" applyBorder="1" applyAlignment="1" applyProtection="1">
      <alignment horizontal="center" vertical="center" wrapText="1"/>
      <protection locked="0"/>
    </xf>
    <xf numFmtId="0" fontId="119" fillId="0" borderId="12" xfId="36" applyFont="1" applyFill="1" applyBorder="1" applyAlignment="1" applyProtection="1">
      <alignment horizontal="center" vertical="center" wrapText="1"/>
      <protection locked="0"/>
    </xf>
    <xf numFmtId="1" fontId="109" fillId="0" borderId="12" xfId="36" applyNumberFormat="1" applyFont="1" applyFill="1" applyBorder="1" applyAlignment="1" applyProtection="1">
      <alignment horizontal="center" vertical="center" wrapText="1"/>
      <protection locked="0"/>
    </xf>
    <xf numFmtId="14" fontId="43" fillId="0" borderId="12" xfId="36" applyNumberFormat="1" applyFont="1" applyFill="1" applyBorder="1" applyAlignment="1" applyProtection="1">
      <alignment horizontal="center" vertical="center" wrapText="1"/>
      <protection locked="0"/>
    </xf>
    <xf numFmtId="0" fontId="43" fillId="0" borderId="12" xfId="36" applyFont="1" applyFill="1" applyBorder="1" applyAlignment="1" applyProtection="1">
      <alignment horizontal="left" vertical="center" wrapText="1"/>
      <protection locked="0"/>
    </xf>
    <xf numFmtId="1" fontId="67" fillId="30" borderId="12" xfId="36" applyNumberFormat="1" applyFont="1" applyFill="1" applyBorder="1" applyAlignment="1">
      <alignment horizontal="center" vertical="center"/>
    </xf>
    <xf numFmtId="0" fontId="56" fillId="30" borderId="12" xfId="36" applyFont="1" applyFill="1" applyBorder="1" applyAlignment="1">
      <alignment horizontal="center" vertical="center"/>
    </xf>
    <xf numFmtId="168" fontId="120" fillId="0" borderId="12" xfId="0" applyNumberFormat="1" applyFont="1" applyBorder="1" applyAlignment="1">
      <alignment horizontal="center" vertical="center" wrapText="1"/>
    </xf>
    <xf numFmtId="168" fontId="120" fillId="30" borderId="12" xfId="0" applyNumberFormat="1" applyFont="1" applyFill="1" applyBorder="1" applyAlignment="1">
      <alignment horizontal="center" vertical="center"/>
    </xf>
    <xf numFmtId="166" fontId="121" fillId="30" borderId="12" xfId="0" applyNumberFormat="1" applyFont="1" applyFill="1" applyBorder="1" applyAlignment="1">
      <alignment horizontal="center" vertical="center"/>
    </xf>
    <xf numFmtId="169" fontId="120" fillId="30" borderId="12" xfId="0" applyNumberFormat="1" applyFont="1" applyFill="1" applyBorder="1" applyAlignment="1">
      <alignment horizontal="center" vertical="center"/>
    </xf>
    <xf numFmtId="170" fontId="120" fillId="30" borderId="12" xfId="0" applyNumberFormat="1" applyFont="1" applyFill="1" applyBorder="1" applyAlignment="1">
      <alignment horizontal="center" vertical="center"/>
    </xf>
    <xf numFmtId="170" fontId="120" fillId="0" borderId="12" xfId="36" applyNumberFormat="1" applyFont="1" applyFill="1" applyBorder="1" applyAlignment="1">
      <alignment horizontal="center" vertical="center"/>
    </xf>
    <xf numFmtId="1" fontId="120" fillId="0" borderId="12" xfId="36" applyNumberFormat="1" applyFont="1" applyFill="1" applyBorder="1" applyAlignment="1">
      <alignment horizontal="center" vertical="center"/>
    </xf>
    <xf numFmtId="168" fontId="29" fillId="32" borderId="12" xfId="36" applyNumberFormat="1" applyFont="1" applyFill="1" applyBorder="1" applyAlignment="1" applyProtection="1">
      <alignment horizontal="center" vertical="center" wrapText="1"/>
      <protection locked="0"/>
    </xf>
    <xf numFmtId="169" fontId="67" fillId="33" borderId="12" xfId="31" applyNumberFormat="1" applyFont="1" applyFill="1" applyBorder="1" applyAlignment="1" applyProtection="1">
      <alignment horizontal="center" vertical="center" wrapText="1"/>
    </xf>
    <xf numFmtId="170" fontId="123" fillId="25" borderId="10" xfId="36" applyNumberFormat="1" applyFont="1" applyFill="1" applyBorder="1" applyAlignment="1" applyProtection="1">
      <alignment horizontal="center" vertical="center" wrapText="1"/>
      <protection locked="0"/>
    </xf>
    <xf numFmtId="0" fontId="70" fillId="29" borderId="12" xfId="36" applyFont="1" applyFill="1" applyBorder="1" applyAlignment="1">
      <alignment horizontal="center" vertical="center" wrapText="1"/>
    </xf>
    <xf numFmtId="14" fontId="70" fillId="29" borderId="12" xfId="36" applyNumberFormat="1" applyFont="1" applyFill="1" applyBorder="1" applyAlignment="1">
      <alignment horizontal="center" vertical="center" wrapText="1"/>
    </xf>
    <xf numFmtId="0" fontId="70" fillId="29" borderId="12" xfId="36" applyNumberFormat="1" applyFont="1" applyFill="1" applyBorder="1" applyAlignment="1">
      <alignment horizontal="center" vertical="center" wrapText="1"/>
    </xf>
    <xf numFmtId="0" fontId="141" fillId="0" borderId="0" xfId="0" applyFont="1" applyAlignment="1">
      <alignment vertical="center"/>
    </xf>
    <xf numFmtId="0" fontId="143" fillId="0" borderId="0" xfId="0" applyFont="1" applyAlignment="1">
      <alignment vertical="center"/>
    </xf>
    <xf numFmtId="0" fontId="0" fillId="0" borderId="0" xfId="0" applyAlignment="1">
      <alignment vertical="center"/>
    </xf>
    <xf numFmtId="0" fontId="48" fillId="0" borderId="0" xfId="36" applyFont="1" applyFill="1" applyBorder="1" applyAlignment="1">
      <alignment vertical="center"/>
    </xf>
    <xf numFmtId="0" fontId="48" fillId="0" borderId="0" xfId="36" applyFont="1" applyFill="1" applyBorder="1" applyAlignment="1">
      <alignment vertical="center" wrapText="1"/>
    </xf>
    <xf numFmtId="0" fontId="48" fillId="0" borderId="0" xfId="36" applyFont="1" applyFill="1" applyAlignment="1">
      <alignment horizontal="left" vertical="center" wrapText="1"/>
    </xf>
    <xf numFmtId="0" fontId="48" fillId="0" borderId="0" xfId="36" applyFont="1" applyFill="1" applyAlignment="1">
      <alignment horizontal="left" vertical="center"/>
    </xf>
    <xf numFmtId="14" fontId="48" fillId="0" borderId="0" xfId="36" applyNumberFormat="1" applyFont="1" applyFill="1" applyAlignment="1">
      <alignment vertical="center"/>
    </xf>
    <xf numFmtId="0" fontId="48" fillId="0" borderId="0" xfId="36" applyNumberFormat="1" applyFont="1" applyFill="1" applyBorder="1" applyAlignment="1">
      <alignment horizontal="center" vertical="center" wrapText="1"/>
    </xf>
    <xf numFmtId="0" fontId="48" fillId="0" borderId="0" xfId="36" applyNumberFormat="1" applyFont="1" applyFill="1" applyBorder="1" applyAlignment="1">
      <alignment horizontal="left" vertical="center" wrapText="1"/>
    </xf>
    <xf numFmtId="170" fontId="28" fillId="30" borderId="12" xfId="36" applyNumberFormat="1" applyFont="1" applyFill="1" applyBorder="1" applyAlignment="1" applyProtection="1">
      <alignment horizontal="center" vertical="center" wrapText="1"/>
      <protection hidden="1"/>
    </xf>
    <xf numFmtId="0" fontId="58" fillId="32" borderId="0" xfId="36" applyFont="1" applyFill="1" applyBorder="1" applyAlignment="1" applyProtection="1">
      <alignment horizontal="center" vertical="center" wrapText="1"/>
      <protection locked="0"/>
    </xf>
    <xf numFmtId="172" fontId="56" fillId="0" borderId="12" xfId="36" applyNumberFormat="1" applyFont="1" applyFill="1" applyBorder="1" applyAlignment="1">
      <alignment horizontal="center" vertical="center"/>
    </xf>
    <xf numFmtId="0" fontId="106" fillId="0" borderId="23" xfId="36" applyFont="1" applyFill="1" applyBorder="1" applyAlignment="1" applyProtection="1">
      <alignment horizontal="center" vertical="center" wrapText="1"/>
      <protection locked="0"/>
    </xf>
    <xf numFmtId="0" fontId="106" fillId="0" borderId="38" xfId="36" applyFont="1" applyFill="1" applyBorder="1" applyAlignment="1" applyProtection="1">
      <alignment horizontal="center" vertical="center" wrapText="1"/>
      <protection locked="0"/>
    </xf>
    <xf numFmtId="0" fontId="105" fillId="0" borderId="12" xfId="36" applyNumberFormat="1" applyFont="1" applyFill="1" applyBorder="1" applyAlignment="1">
      <alignment horizontal="center" vertical="center"/>
    </xf>
    <xf numFmtId="0" fontId="110" fillId="29" borderId="0" xfId="36" applyNumberFormat="1" applyFont="1" applyFill="1" applyBorder="1" applyAlignment="1" applyProtection="1">
      <alignment vertical="center" wrapText="1"/>
      <protection locked="0"/>
    </xf>
    <xf numFmtId="0" fontId="91" fillId="25" borderId="10" xfId="36" applyNumberFormat="1" applyFont="1" applyFill="1" applyBorder="1" applyAlignment="1" applyProtection="1">
      <alignment horizontal="right" vertical="center" wrapText="1"/>
      <protection locked="0"/>
    </xf>
    <xf numFmtId="167" fontId="46" fillId="24" borderId="29" xfId="36" applyNumberFormat="1" applyFont="1" applyFill="1" applyBorder="1" applyAlignment="1" applyProtection="1">
      <alignment horizontal="center" vertical="center" wrapText="1"/>
      <protection locked="0"/>
    </xf>
    <xf numFmtId="0" fontId="110" fillId="25" borderId="10" xfId="36" applyNumberFormat="1" applyFont="1" applyFill="1" applyBorder="1" applyAlignment="1" applyProtection="1">
      <alignment horizontal="left" vertical="center" wrapText="1"/>
      <protection locked="0"/>
    </xf>
    <xf numFmtId="0" fontId="110" fillId="29" borderId="11" xfId="36" applyNumberFormat="1" applyFont="1" applyFill="1" applyBorder="1" applyAlignment="1" applyProtection="1">
      <alignment horizontal="left"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92" fillId="31" borderId="12" xfId="36" applyFont="1" applyFill="1" applyBorder="1" applyAlignment="1" applyProtection="1">
      <alignment horizontal="center" vertical="center" wrapText="1"/>
      <protection locked="0"/>
    </xf>
    <xf numFmtId="0" fontId="59" fillId="31" borderId="12" xfId="36" applyFont="1" applyFill="1" applyBorder="1" applyAlignment="1" applyProtection="1">
      <alignment horizontal="center" vertical="center" wrapText="1"/>
      <protection locked="0"/>
    </xf>
    <xf numFmtId="0" fontId="29" fillId="29" borderId="11" xfId="36" applyFont="1" applyFill="1" applyBorder="1" applyAlignment="1" applyProtection="1">
      <alignment horizontal="right" vertical="center" wrapText="1"/>
      <protection locked="0"/>
    </xf>
    <xf numFmtId="0" fontId="36" fillId="29" borderId="0" xfId="36" applyFont="1" applyFill="1" applyBorder="1" applyAlignment="1" applyProtection="1">
      <alignment horizontal="center" vertical="center" wrapText="1"/>
      <protection locked="0"/>
    </xf>
    <xf numFmtId="0" fontId="146" fillId="36" borderId="26" xfId="0" applyNumberFormat="1" applyFont="1" applyFill="1" applyBorder="1" applyAlignment="1">
      <alignment horizontal="center" vertical="center" wrapText="1"/>
    </xf>
    <xf numFmtId="0" fontId="23" fillId="36" borderId="39" xfId="0" applyFont="1" applyFill="1" applyBorder="1"/>
    <xf numFmtId="0" fontId="23" fillId="36" borderId="40" xfId="0" applyFont="1" applyFill="1" applyBorder="1"/>
    <xf numFmtId="0" fontId="23" fillId="36" borderId="41" xfId="0" applyFont="1" applyFill="1" applyBorder="1"/>
    <xf numFmtId="0" fontId="27" fillId="36" borderId="42" xfId="0" applyFont="1" applyFill="1" applyBorder="1"/>
    <xf numFmtId="0" fontId="27" fillId="36" borderId="43" xfId="0" applyFont="1" applyFill="1" applyBorder="1"/>
    <xf numFmtId="0" fontId="23" fillId="36" borderId="42" xfId="0" applyFont="1" applyFill="1" applyBorder="1"/>
    <xf numFmtId="0" fontId="23" fillId="36" borderId="43" xfId="0" applyFont="1" applyFill="1" applyBorder="1"/>
    <xf numFmtId="164" fontId="80" fillId="36" borderId="47" xfId="0" applyNumberFormat="1" applyFont="1" applyFill="1" applyBorder="1" applyAlignment="1">
      <alignment vertical="center" wrapText="1"/>
    </xf>
    <xf numFmtId="0" fontId="23" fillId="36" borderId="49" xfId="0" applyFont="1" applyFill="1" applyBorder="1"/>
    <xf numFmtId="0" fontId="23" fillId="36" borderId="50" xfId="0" applyFont="1" applyFill="1" applyBorder="1"/>
    <xf numFmtId="0" fontId="23" fillId="36" borderId="51" xfId="0" applyFont="1" applyFill="1" applyBorder="1"/>
    <xf numFmtId="0" fontId="69" fillId="42" borderId="12" xfId="36" applyFont="1" applyFill="1" applyBorder="1" applyAlignment="1" applyProtection="1">
      <alignment horizontal="left" vertical="center" wrapText="1"/>
      <protection hidden="1"/>
    </xf>
    <xf numFmtId="0" fontId="69" fillId="42" borderId="12" xfId="36" applyFont="1" applyFill="1" applyBorder="1" applyAlignment="1" applyProtection="1">
      <alignment horizontal="center" vertical="center" wrapText="1"/>
      <protection hidden="1"/>
    </xf>
    <xf numFmtId="0" fontId="108" fillId="42" borderId="12" xfId="36" applyFont="1" applyFill="1" applyBorder="1" applyAlignment="1" applyProtection="1">
      <alignment horizontal="center" vertical="center" wrapText="1"/>
      <protection hidden="1"/>
    </xf>
    <xf numFmtId="14" fontId="23" fillId="42" borderId="12" xfId="36" applyNumberFormat="1" applyFont="1" applyFill="1" applyBorder="1" applyAlignment="1" applyProtection="1">
      <alignment horizontal="center" vertical="center" wrapText="1"/>
      <protection locked="0"/>
    </xf>
    <xf numFmtId="0" fontId="23" fillId="42" borderId="12" xfId="36" applyFont="1" applyFill="1" applyBorder="1" applyAlignment="1" applyProtection="1">
      <alignment vertical="center" wrapText="1"/>
      <protection locked="0"/>
    </xf>
    <xf numFmtId="0" fontId="23" fillId="42" borderId="12" xfId="36" applyFont="1" applyFill="1" applyBorder="1" applyAlignment="1" applyProtection="1">
      <alignment horizontal="left" vertical="center" wrapText="1"/>
      <protection locked="0"/>
    </xf>
    <xf numFmtId="0" fontId="85" fillId="42" borderId="12" xfId="36" applyFont="1" applyFill="1" applyBorder="1" applyAlignment="1" applyProtection="1">
      <alignment horizontal="center" vertical="center" wrapText="1"/>
      <protection locked="0"/>
    </xf>
    <xf numFmtId="168" fontId="23" fillId="42" borderId="12" xfId="36" applyNumberFormat="1" applyFont="1" applyFill="1" applyBorder="1" applyAlignment="1" applyProtection="1">
      <alignment horizontal="center" vertical="center" wrapText="1"/>
      <protection locked="0"/>
    </xf>
    <xf numFmtId="49" fontId="23" fillId="42" borderId="12" xfId="36" applyNumberFormat="1" applyFont="1" applyFill="1" applyBorder="1" applyAlignment="1" applyProtection="1">
      <alignment horizontal="center" vertical="center" wrapText="1"/>
      <protection locked="0"/>
    </xf>
    <xf numFmtId="1" fontId="23" fillId="42" borderId="12" xfId="36" applyNumberFormat="1" applyFont="1" applyFill="1" applyBorder="1" applyAlignment="1" applyProtection="1">
      <alignment horizontal="center" vertical="center" wrapText="1"/>
      <protection locked="0"/>
    </xf>
    <xf numFmtId="0" fontId="26" fillId="42" borderId="0" xfId="36" applyFont="1" applyFill="1" applyAlignment="1" applyProtection="1">
      <alignment vertical="center" wrapText="1"/>
      <protection locked="0"/>
    </xf>
    <xf numFmtId="0" fontId="44" fillId="42" borderId="0" xfId="36" applyFont="1" applyFill="1" applyAlignment="1" applyProtection="1">
      <alignment vertical="center" wrapText="1"/>
      <protection locked="0"/>
    </xf>
    <xf numFmtId="0" fontId="69" fillId="41" borderId="12" xfId="36" applyFont="1" applyFill="1" applyBorder="1" applyAlignment="1" applyProtection="1">
      <alignment horizontal="left" vertical="center" wrapText="1"/>
      <protection hidden="1"/>
    </xf>
    <xf numFmtId="0" fontId="69" fillId="41" borderId="12" xfId="36" applyFont="1" applyFill="1" applyBorder="1" applyAlignment="1" applyProtection="1">
      <alignment horizontal="center" vertical="center" wrapText="1"/>
      <protection hidden="1"/>
    </xf>
    <xf numFmtId="0" fontId="108" fillId="41" borderId="12" xfId="36" applyFont="1" applyFill="1" applyBorder="1" applyAlignment="1" applyProtection="1">
      <alignment horizontal="center" vertical="center" wrapText="1"/>
      <protection hidden="1"/>
    </xf>
    <xf numFmtId="14" fontId="23" fillId="41" borderId="12" xfId="36" applyNumberFormat="1" applyFont="1" applyFill="1" applyBorder="1" applyAlignment="1" applyProtection="1">
      <alignment horizontal="center" vertical="center" wrapText="1"/>
      <protection locked="0"/>
    </xf>
    <xf numFmtId="0" fontId="23" fillId="41" borderId="12" xfId="36" applyFont="1" applyFill="1" applyBorder="1" applyAlignment="1" applyProtection="1">
      <alignment vertical="center" wrapText="1"/>
      <protection locked="0"/>
    </xf>
    <xf numFmtId="0" fontId="23" fillId="41" borderId="12" xfId="36" applyFont="1" applyFill="1" applyBorder="1" applyAlignment="1" applyProtection="1">
      <alignment horizontal="left" vertical="center" wrapText="1"/>
      <protection locked="0"/>
    </xf>
    <xf numFmtId="0" fontId="85" fillId="41" borderId="12" xfId="36" applyFont="1" applyFill="1" applyBorder="1" applyAlignment="1" applyProtection="1">
      <alignment horizontal="center" vertical="center" wrapText="1"/>
      <protection locked="0"/>
    </xf>
    <xf numFmtId="168" fontId="23" fillId="41" borderId="12" xfId="36" applyNumberFormat="1" applyFont="1" applyFill="1" applyBorder="1" applyAlignment="1" applyProtection="1">
      <alignment horizontal="center" vertical="center" wrapText="1"/>
      <protection locked="0"/>
    </xf>
    <xf numFmtId="49" fontId="23" fillId="41" borderId="12" xfId="36" applyNumberFormat="1" applyFont="1" applyFill="1" applyBorder="1" applyAlignment="1" applyProtection="1">
      <alignment horizontal="center" vertical="center" wrapText="1"/>
      <protection locked="0"/>
    </xf>
    <xf numFmtId="1" fontId="23" fillId="41" borderId="12" xfId="36" applyNumberFormat="1" applyFont="1" applyFill="1" applyBorder="1" applyAlignment="1" applyProtection="1">
      <alignment horizontal="center" vertical="center" wrapText="1"/>
      <protection locked="0"/>
    </xf>
    <xf numFmtId="0" fontId="26" fillId="41" borderId="0" xfId="36" applyFont="1" applyFill="1" applyAlignment="1" applyProtection="1">
      <alignment vertical="center" wrapText="1"/>
      <protection locked="0"/>
    </xf>
    <xf numFmtId="0" fontId="44" fillId="41" borderId="0" xfId="36" applyFont="1" applyFill="1" applyAlignment="1" applyProtection="1">
      <alignment vertical="center" wrapText="1"/>
      <protection locked="0"/>
    </xf>
    <xf numFmtId="0" fontId="110" fillId="25" borderId="33" xfId="36" applyNumberFormat="1" applyFont="1" applyFill="1" applyBorder="1" applyAlignment="1" applyProtection="1">
      <alignment vertical="center" wrapText="1"/>
      <protection locked="0"/>
    </xf>
    <xf numFmtId="14" fontId="88" fillId="0" borderId="12" xfId="36" applyNumberFormat="1" applyFont="1" applyFill="1" applyBorder="1" applyAlignment="1">
      <alignment horizontal="center" vertical="center" wrapText="1"/>
    </xf>
    <xf numFmtId="168" fontId="88" fillId="0" borderId="12" xfId="36" applyNumberFormat="1" applyFont="1" applyFill="1" applyBorder="1" applyAlignment="1">
      <alignment horizontal="center" vertical="center" wrapText="1"/>
    </xf>
    <xf numFmtId="0" fontId="69" fillId="44" borderId="12" xfId="36" applyFont="1" applyFill="1" applyBorder="1" applyAlignment="1" applyProtection="1">
      <alignment horizontal="left" vertical="center" wrapText="1"/>
      <protection hidden="1"/>
    </xf>
    <xf numFmtId="0" fontId="69" fillId="44" borderId="12" xfId="36" applyFont="1" applyFill="1" applyBorder="1" applyAlignment="1" applyProtection="1">
      <alignment horizontal="center" vertical="center" wrapText="1"/>
      <protection hidden="1"/>
    </xf>
    <xf numFmtId="0" fontId="108" fillId="44" borderId="12" xfId="36" applyFont="1" applyFill="1" applyBorder="1" applyAlignment="1" applyProtection="1">
      <alignment horizontal="center" vertical="center" wrapText="1"/>
      <protection hidden="1"/>
    </xf>
    <xf numFmtId="14" fontId="23" fillId="44" borderId="12" xfId="36" applyNumberFormat="1" applyFont="1" applyFill="1" applyBorder="1" applyAlignment="1" applyProtection="1">
      <alignment horizontal="center" vertical="center" wrapText="1"/>
      <protection locked="0"/>
    </xf>
    <xf numFmtId="0" fontId="23" fillId="44" borderId="12" xfId="36" applyFont="1" applyFill="1" applyBorder="1" applyAlignment="1" applyProtection="1">
      <alignment vertical="center" wrapText="1"/>
      <protection locked="0"/>
    </xf>
    <xf numFmtId="0" fontId="23" fillId="44" borderId="12" xfId="36" applyFont="1" applyFill="1" applyBorder="1" applyAlignment="1" applyProtection="1">
      <alignment horizontal="left" vertical="center" wrapText="1"/>
      <protection locked="0"/>
    </xf>
    <xf numFmtId="0" fontId="85" fillId="44" borderId="12" xfId="36" applyFont="1" applyFill="1" applyBorder="1" applyAlignment="1" applyProtection="1">
      <alignment horizontal="center" vertical="center" wrapText="1"/>
      <protection locked="0"/>
    </xf>
    <xf numFmtId="168" fontId="23" fillId="44" borderId="12" xfId="36" applyNumberFormat="1" applyFont="1" applyFill="1" applyBorder="1" applyAlignment="1" applyProtection="1">
      <alignment horizontal="center" vertical="center" wrapText="1"/>
      <protection locked="0"/>
    </xf>
    <xf numFmtId="49" fontId="23" fillId="44" borderId="12" xfId="36" applyNumberFormat="1" applyFont="1" applyFill="1" applyBorder="1" applyAlignment="1" applyProtection="1">
      <alignment horizontal="center" vertical="center" wrapText="1"/>
      <protection locked="0"/>
    </xf>
    <xf numFmtId="1" fontId="23" fillId="44" borderId="12" xfId="36" applyNumberFormat="1" applyFont="1" applyFill="1" applyBorder="1" applyAlignment="1" applyProtection="1">
      <alignment horizontal="center" vertical="center" wrapText="1"/>
      <protection locked="0"/>
    </xf>
    <xf numFmtId="0" fontId="26" fillId="44" borderId="0" xfId="36" applyFont="1" applyFill="1" applyAlignment="1" applyProtection="1">
      <alignment vertical="center" wrapText="1"/>
      <protection locked="0"/>
    </xf>
    <xf numFmtId="0" fontId="44" fillId="44" borderId="0" xfId="36" applyFont="1" applyFill="1" applyAlignment="1" applyProtection="1">
      <alignment vertical="center" wrapText="1"/>
      <protection locked="0"/>
    </xf>
    <xf numFmtId="0" fontId="69" fillId="45" borderId="12" xfId="36" applyFont="1" applyFill="1" applyBorder="1" applyAlignment="1" applyProtection="1">
      <alignment horizontal="left" vertical="center" wrapText="1"/>
      <protection hidden="1"/>
    </xf>
    <xf numFmtId="0" fontId="69" fillId="45" borderId="12" xfId="36" applyFont="1" applyFill="1" applyBorder="1" applyAlignment="1" applyProtection="1">
      <alignment horizontal="center" vertical="center" wrapText="1"/>
      <protection hidden="1"/>
    </xf>
    <xf numFmtId="0" fontId="108" fillId="45" borderId="12" xfId="36" applyFont="1" applyFill="1" applyBorder="1" applyAlignment="1" applyProtection="1">
      <alignment horizontal="center" vertical="center" wrapText="1"/>
      <protection hidden="1"/>
    </xf>
    <xf numFmtId="14" fontId="23" fillId="45" borderId="12" xfId="36" applyNumberFormat="1" applyFont="1" applyFill="1" applyBorder="1" applyAlignment="1" applyProtection="1">
      <alignment horizontal="center" vertical="center" wrapText="1"/>
      <protection locked="0"/>
    </xf>
    <xf numFmtId="0" fontId="23" fillId="45" borderId="12" xfId="36" applyFont="1" applyFill="1" applyBorder="1" applyAlignment="1" applyProtection="1">
      <alignment vertical="center" wrapText="1"/>
      <protection locked="0"/>
    </xf>
    <xf numFmtId="0" fontId="23" fillId="45" borderId="12" xfId="36" applyFont="1" applyFill="1" applyBorder="1" applyAlignment="1" applyProtection="1">
      <alignment horizontal="left" vertical="center" wrapText="1"/>
      <protection locked="0"/>
    </xf>
    <xf numFmtId="0" fontId="85" fillId="45" borderId="12" xfId="36" applyFont="1" applyFill="1" applyBorder="1" applyAlignment="1" applyProtection="1">
      <alignment horizontal="center" vertical="center" wrapText="1"/>
      <protection locked="0"/>
    </xf>
    <xf numFmtId="168" fontId="23" fillId="45" borderId="12" xfId="36" applyNumberFormat="1" applyFont="1" applyFill="1" applyBorder="1" applyAlignment="1" applyProtection="1">
      <alignment horizontal="center" vertical="center" wrapText="1"/>
      <protection locked="0"/>
    </xf>
    <xf numFmtId="49" fontId="23" fillId="45" borderId="12" xfId="36" applyNumberFormat="1" applyFont="1" applyFill="1" applyBorder="1" applyAlignment="1" applyProtection="1">
      <alignment horizontal="center" vertical="center" wrapText="1"/>
      <protection locked="0"/>
    </xf>
    <xf numFmtId="1" fontId="23" fillId="45" borderId="12" xfId="36" applyNumberFormat="1" applyFont="1" applyFill="1" applyBorder="1" applyAlignment="1" applyProtection="1">
      <alignment horizontal="center" vertical="center" wrapText="1"/>
      <protection locked="0"/>
    </xf>
    <xf numFmtId="0" fontId="26" fillId="45" borderId="0" xfId="36" applyFont="1" applyFill="1" applyAlignment="1" applyProtection="1">
      <alignment vertical="center" wrapText="1"/>
      <protection locked="0"/>
    </xf>
    <xf numFmtId="0" fontId="44" fillId="45" borderId="0" xfId="36" applyFont="1" applyFill="1" applyAlignment="1" applyProtection="1">
      <alignment vertical="center" wrapText="1"/>
      <protection locked="0"/>
    </xf>
    <xf numFmtId="0" fontId="23" fillId="0" borderId="12" xfId="36" applyFont="1" applyFill="1" applyBorder="1" applyAlignment="1" applyProtection="1">
      <alignment horizontal="center" vertical="center" wrapText="1"/>
      <protection locked="0"/>
    </xf>
    <xf numFmtId="0" fontId="91" fillId="25" borderId="10" xfId="36" applyNumberFormat="1" applyFont="1" applyFill="1" applyBorder="1" applyAlignment="1" applyProtection="1">
      <alignment horizontal="right" vertical="center" wrapText="1"/>
      <protection locked="0"/>
    </xf>
    <xf numFmtId="0" fontId="64" fillId="48" borderId="57" xfId="0" applyFont="1" applyFill="1" applyBorder="1" applyAlignment="1">
      <alignment horizontal="center" vertical="center" wrapText="1"/>
    </xf>
    <xf numFmtId="0" fontId="64" fillId="48" borderId="58" xfId="0" applyFont="1" applyFill="1" applyBorder="1" applyAlignment="1">
      <alignment horizontal="center" vertical="center" wrapText="1"/>
    </xf>
    <xf numFmtId="0" fontId="64" fillId="48" borderId="59" xfId="0" applyFont="1" applyFill="1" applyBorder="1" applyAlignment="1">
      <alignment horizontal="center" vertical="center" wrapText="1"/>
    </xf>
    <xf numFmtId="173" fontId="58" fillId="48" borderId="64" xfId="36" applyNumberFormat="1" applyFont="1" applyFill="1" applyBorder="1" applyAlignment="1" applyProtection="1">
      <alignment horizontal="center" vertical="center"/>
      <protection locked="0"/>
    </xf>
    <xf numFmtId="173" fontId="58" fillId="48" borderId="25" xfId="36" applyNumberFormat="1" applyFont="1" applyFill="1" applyBorder="1" applyAlignment="1" applyProtection="1">
      <alignment horizontal="center" vertical="center"/>
      <protection locked="0"/>
    </xf>
    <xf numFmtId="173" fontId="58" fillId="48" borderId="12" xfId="36" applyNumberFormat="1" applyFont="1" applyFill="1" applyBorder="1" applyAlignment="1" applyProtection="1">
      <alignment horizontal="center" vertical="center"/>
      <protection locked="0"/>
    </xf>
    <xf numFmtId="173" fontId="65" fillId="48" borderId="12" xfId="36" applyNumberFormat="1" applyFont="1" applyFill="1" applyBorder="1" applyAlignment="1" applyProtection="1">
      <alignment horizontal="center" vertical="center" wrapText="1"/>
      <protection locked="0"/>
    </xf>
    <xf numFmtId="173" fontId="58" fillId="48" borderId="12" xfId="36" applyNumberFormat="1" applyFont="1" applyFill="1" applyBorder="1" applyAlignment="1" applyProtection="1">
      <alignment horizontal="center" vertical="center" wrapText="1"/>
      <protection locked="0"/>
    </xf>
    <xf numFmtId="173" fontId="65" fillId="48" borderId="64" xfId="36" applyNumberFormat="1" applyFont="1" applyFill="1" applyBorder="1" applyAlignment="1" applyProtection="1">
      <alignment horizontal="center" vertical="center" wrapText="1"/>
      <protection locked="0"/>
    </xf>
    <xf numFmtId="173" fontId="65" fillId="48" borderId="25" xfId="36" applyNumberFormat="1" applyFont="1" applyFill="1" applyBorder="1" applyAlignment="1" applyProtection="1">
      <alignment horizontal="center" vertical="center" wrapText="1"/>
      <protection locked="0"/>
    </xf>
    <xf numFmtId="173" fontId="58" fillId="48" borderId="64" xfId="36" applyNumberFormat="1" applyFont="1" applyFill="1" applyBorder="1" applyAlignment="1" applyProtection="1">
      <alignment horizontal="center" vertical="center" wrapText="1"/>
      <protection locked="0"/>
    </xf>
    <xf numFmtId="173" fontId="58" fillId="48" borderId="65" xfId="36" applyNumberFormat="1" applyFont="1" applyFill="1" applyBorder="1" applyAlignment="1" applyProtection="1">
      <alignment horizontal="center" vertical="center"/>
      <protection locked="0"/>
    </xf>
    <xf numFmtId="173" fontId="49" fillId="48" borderId="64" xfId="36" applyNumberFormat="1" applyFont="1" applyFill="1" applyBorder="1" applyAlignment="1" applyProtection="1">
      <alignment horizontal="center" vertical="center"/>
      <protection locked="0"/>
    </xf>
    <xf numFmtId="173" fontId="49" fillId="48" borderId="25" xfId="36" applyNumberFormat="1" applyFont="1" applyFill="1" applyBorder="1" applyAlignment="1" applyProtection="1">
      <alignment horizontal="center" vertical="center"/>
      <protection locked="0"/>
    </xf>
    <xf numFmtId="173" fontId="49" fillId="48" borderId="12" xfId="36" applyNumberFormat="1" applyFont="1" applyFill="1" applyBorder="1" applyAlignment="1" applyProtection="1">
      <alignment horizontal="center" vertical="center"/>
      <protection locked="0"/>
    </xf>
    <xf numFmtId="173" fontId="49" fillId="48" borderId="65" xfId="36" applyNumberFormat="1" applyFont="1" applyFill="1" applyBorder="1" applyAlignment="1" applyProtection="1">
      <alignment horizontal="center" vertical="center"/>
      <protection locked="0"/>
    </xf>
    <xf numFmtId="173" fontId="58" fillId="49" borderId="66" xfId="36" applyNumberFormat="1" applyFont="1" applyFill="1" applyBorder="1" applyAlignment="1" applyProtection="1">
      <alignment vertical="center"/>
      <protection locked="0"/>
    </xf>
    <xf numFmtId="173" fontId="58" fillId="47" borderId="66" xfId="36" applyNumberFormat="1" applyFont="1" applyFill="1" applyBorder="1" applyAlignment="1" applyProtection="1">
      <alignment horizontal="center" vertical="center"/>
      <protection locked="0"/>
    </xf>
    <xf numFmtId="1" fontId="58" fillId="50" borderId="67" xfId="36" applyNumberFormat="1" applyFont="1" applyFill="1" applyBorder="1" applyAlignment="1" applyProtection="1">
      <alignment horizontal="center" vertical="center"/>
      <protection locked="0"/>
    </xf>
    <xf numFmtId="170" fontId="55" fillId="51" borderId="64" xfId="36" applyNumberFormat="1" applyFont="1" applyFill="1" applyBorder="1" applyAlignment="1">
      <alignment horizontal="center" vertical="center"/>
    </xf>
    <xf numFmtId="168" fontId="55" fillId="51" borderId="64" xfId="36" applyNumberFormat="1" applyFont="1" applyFill="1" applyBorder="1" applyAlignment="1" applyProtection="1">
      <alignment horizontal="center" vertical="center"/>
      <protection locked="0"/>
    </xf>
    <xf numFmtId="1" fontId="58" fillId="49" borderId="67" xfId="36" applyNumberFormat="1" applyFont="1" applyFill="1" applyBorder="1" applyAlignment="1" applyProtection="1">
      <alignment horizontal="center" vertical="center"/>
      <protection locked="0"/>
    </xf>
    <xf numFmtId="168" fontId="55" fillId="0" borderId="64" xfId="36" applyNumberFormat="1" applyFont="1" applyFill="1" applyBorder="1" applyAlignment="1" applyProtection="1">
      <alignment horizontal="center" vertical="center"/>
      <protection locked="0"/>
    </xf>
    <xf numFmtId="168" fontId="55" fillId="0" borderId="12" xfId="36" applyNumberFormat="1" applyFont="1" applyFill="1" applyBorder="1" applyAlignment="1" applyProtection="1">
      <alignment horizontal="center" vertical="center"/>
      <protection locked="0"/>
    </xf>
    <xf numFmtId="169" fontId="87" fillId="0" borderId="12" xfId="36" applyNumberFormat="1" applyFont="1" applyFill="1" applyBorder="1" applyAlignment="1" applyProtection="1">
      <alignment horizontal="center" vertical="center"/>
      <protection locked="0"/>
    </xf>
    <xf numFmtId="170" fontId="55" fillId="51" borderId="12" xfId="36" applyNumberFormat="1" applyFont="1" applyFill="1" applyBorder="1" applyAlignment="1" applyProtection="1">
      <alignment horizontal="center" vertical="center"/>
      <protection locked="0"/>
    </xf>
    <xf numFmtId="170" fontId="55" fillId="0" borderId="12" xfId="36" applyNumberFormat="1" applyFont="1" applyFill="1" applyBorder="1" applyAlignment="1" applyProtection="1">
      <alignment horizontal="center" vertical="center"/>
      <protection locked="0"/>
    </xf>
    <xf numFmtId="170" fontId="55" fillId="51" borderId="65" xfId="36" applyNumberFormat="1" applyFont="1" applyFill="1" applyBorder="1" applyAlignment="1" applyProtection="1">
      <alignment horizontal="center" vertical="center"/>
      <protection locked="0"/>
    </xf>
    <xf numFmtId="168" fontId="55" fillId="51" borderId="12" xfId="36" applyNumberFormat="1" applyFont="1" applyFill="1" applyBorder="1" applyAlignment="1" applyProtection="1">
      <alignment horizontal="center" vertical="center"/>
      <protection locked="0"/>
    </xf>
    <xf numFmtId="168" fontId="55" fillId="51" borderId="65" xfId="36" applyNumberFormat="1" applyFont="1" applyFill="1" applyBorder="1" applyAlignment="1" applyProtection="1">
      <alignment horizontal="center" vertical="center"/>
      <protection locked="0"/>
    </xf>
    <xf numFmtId="1" fontId="58" fillId="47" borderId="67" xfId="36" applyNumberFormat="1" applyFont="1" applyFill="1" applyBorder="1" applyAlignment="1" applyProtection="1">
      <alignment horizontal="center" vertical="center"/>
      <protection locked="0"/>
    </xf>
    <xf numFmtId="169" fontId="87" fillId="51" borderId="12" xfId="36" applyNumberFormat="1" applyFont="1" applyFill="1" applyBorder="1" applyAlignment="1" applyProtection="1">
      <alignment horizontal="center" vertical="center"/>
      <protection locked="0"/>
    </xf>
    <xf numFmtId="170" fontId="55" fillId="0" borderId="64" xfId="36" applyNumberFormat="1" applyFont="1" applyFill="1" applyBorder="1" applyAlignment="1" applyProtection="1">
      <alignment horizontal="center" vertical="center"/>
      <protection locked="0"/>
    </xf>
    <xf numFmtId="170" fontId="55" fillId="0" borderId="65" xfId="36" applyNumberFormat="1" applyFont="1" applyFill="1" applyBorder="1" applyAlignment="1" applyProtection="1">
      <alignment horizontal="center" vertical="center"/>
      <protection locked="0"/>
    </xf>
    <xf numFmtId="168" fontId="55" fillId="0" borderId="65" xfId="36" applyNumberFormat="1" applyFont="1" applyFill="1" applyBorder="1" applyAlignment="1" applyProtection="1">
      <alignment horizontal="center" vertical="center"/>
      <protection locked="0"/>
    </xf>
    <xf numFmtId="1" fontId="58" fillId="39" borderId="67" xfId="36" applyNumberFormat="1" applyFont="1" applyFill="1" applyBorder="1" applyAlignment="1" applyProtection="1">
      <alignment horizontal="center" vertical="center"/>
      <protection locked="0"/>
    </xf>
    <xf numFmtId="170" fontId="55" fillId="51" borderId="64" xfId="36" applyNumberFormat="1" applyFont="1" applyFill="1" applyBorder="1" applyAlignment="1" applyProtection="1">
      <alignment horizontal="center" vertical="center"/>
      <protection locked="0"/>
    </xf>
    <xf numFmtId="169" fontId="55" fillId="51" borderId="64" xfId="36" applyNumberFormat="1" applyFont="1" applyFill="1" applyBorder="1" applyAlignment="1" applyProtection="1">
      <alignment horizontal="center" vertical="center"/>
      <protection locked="0"/>
    </xf>
    <xf numFmtId="169" fontId="55" fillId="0" borderId="64" xfId="36" applyNumberFormat="1" applyFont="1" applyFill="1" applyBorder="1" applyAlignment="1" applyProtection="1">
      <alignment horizontal="center" vertical="center"/>
      <protection locked="0"/>
    </xf>
    <xf numFmtId="169" fontId="55" fillId="51" borderId="12" xfId="36" applyNumberFormat="1" applyFont="1" applyFill="1" applyBorder="1" applyAlignment="1" applyProtection="1">
      <alignment horizontal="center" vertical="center"/>
      <protection locked="0"/>
    </xf>
    <xf numFmtId="169" fontId="55" fillId="0" borderId="12" xfId="36" applyNumberFormat="1" applyFont="1" applyFill="1" applyBorder="1" applyAlignment="1" applyProtection="1">
      <alignment horizontal="center" vertical="center"/>
      <protection locked="0"/>
    </xf>
    <xf numFmtId="1" fontId="58" fillId="47" borderId="68" xfId="36" applyNumberFormat="1" applyFont="1" applyFill="1" applyBorder="1" applyAlignment="1" applyProtection="1">
      <alignment horizontal="center" vertical="center"/>
      <protection locked="0"/>
    </xf>
    <xf numFmtId="168" fontId="55" fillId="51" borderId="69" xfId="36" applyNumberFormat="1" applyFont="1" applyFill="1" applyBorder="1" applyAlignment="1" applyProtection="1">
      <alignment horizontal="center" vertical="center"/>
      <protection locked="0"/>
    </xf>
    <xf numFmtId="168" fontId="55" fillId="51" borderId="70" xfId="36" applyNumberFormat="1" applyFont="1" applyFill="1" applyBorder="1" applyAlignment="1" applyProtection="1">
      <alignment horizontal="center" vertical="center"/>
      <protection locked="0"/>
    </xf>
    <xf numFmtId="169" fontId="55" fillId="51" borderId="70" xfId="36" applyNumberFormat="1" applyFont="1" applyFill="1" applyBorder="1" applyAlignment="1" applyProtection="1">
      <alignment horizontal="center" vertical="center"/>
      <protection locked="0"/>
    </xf>
    <xf numFmtId="169" fontId="87" fillId="0" borderId="70" xfId="36" applyNumberFormat="1" applyFont="1" applyFill="1" applyBorder="1" applyAlignment="1" applyProtection="1">
      <alignment horizontal="center" vertical="center"/>
      <protection locked="0"/>
    </xf>
    <xf numFmtId="169" fontId="55" fillId="51" borderId="69" xfId="36" applyNumberFormat="1" applyFont="1" applyFill="1" applyBorder="1" applyAlignment="1" applyProtection="1">
      <alignment horizontal="center" vertical="center"/>
      <protection locked="0"/>
    </xf>
    <xf numFmtId="169" fontId="87" fillId="51" borderId="70" xfId="36" applyNumberFormat="1" applyFont="1" applyFill="1" applyBorder="1" applyAlignment="1" applyProtection="1">
      <alignment horizontal="center" vertical="center"/>
      <protection locked="0"/>
    </xf>
    <xf numFmtId="170" fontId="55" fillId="51" borderId="69" xfId="36" applyNumberFormat="1" applyFont="1" applyFill="1" applyBorder="1" applyAlignment="1">
      <alignment horizontal="center" vertical="center"/>
    </xf>
    <xf numFmtId="170" fontId="55" fillId="0" borderId="70" xfId="36" applyNumberFormat="1" applyFont="1" applyFill="1" applyBorder="1" applyAlignment="1" applyProtection="1">
      <alignment horizontal="center" vertical="center"/>
      <protection locked="0"/>
    </xf>
    <xf numFmtId="170" fontId="55" fillId="0" borderId="71" xfId="36" applyNumberFormat="1" applyFont="1" applyFill="1" applyBorder="1" applyAlignment="1" applyProtection="1">
      <alignment horizontal="center" vertical="center"/>
      <protection locked="0"/>
    </xf>
    <xf numFmtId="168" fontId="55" fillId="0" borderId="69" xfId="36" applyNumberFormat="1" applyFont="1" applyFill="1" applyBorder="1" applyAlignment="1" applyProtection="1">
      <alignment horizontal="center" vertical="center"/>
      <protection locked="0"/>
    </xf>
    <xf numFmtId="168" fontId="55" fillId="0" borderId="70" xfId="36" applyNumberFormat="1" applyFont="1" applyFill="1" applyBorder="1" applyAlignment="1" applyProtection="1">
      <alignment horizontal="center" vertical="center"/>
      <protection locked="0"/>
    </xf>
    <xf numFmtId="168" fontId="55" fillId="0" borderId="71" xfId="36" applyNumberFormat="1" applyFont="1" applyFill="1" applyBorder="1" applyAlignment="1" applyProtection="1">
      <alignment horizontal="center" vertical="center"/>
      <protection locked="0"/>
    </xf>
    <xf numFmtId="1" fontId="58" fillId="39" borderId="68" xfId="36" applyNumberFormat="1" applyFont="1" applyFill="1" applyBorder="1" applyAlignment="1" applyProtection="1">
      <alignment horizontal="center" vertical="center"/>
      <protection locked="0"/>
    </xf>
    <xf numFmtId="1" fontId="58" fillId="50" borderId="63" xfId="36" applyNumberFormat="1" applyFont="1" applyFill="1" applyBorder="1" applyAlignment="1" applyProtection="1">
      <alignment horizontal="center" vertical="center"/>
      <protection locked="0"/>
    </xf>
    <xf numFmtId="1" fontId="58" fillId="49" borderId="63" xfId="36" applyNumberFormat="1" applyFont="1" applyFill="1" applyBorder="1" applyAlignment="1" applyProtection="1">
      <alignment horizontal="center" vertical="center"/>
      <protection locked="0"/>
    </xf>
    <xf numFmtId="1" fontId="58" fillId="47" borderId="63" xfId="36" applyNumberFormat="1" applyFont="1" applyFill="1" applyBorder="1" applyAlignment="1" applyProtection="1">
      <alignment horizontal="center" vertical="center"/>
      <protection locked="0"/>
    </xf>
    <xf numFmtId="1" fontId="58" fillId="39" borderId="63" xfId="36" applyNumberFormat="1" applyFont="1" applyFill="1" applyBorder="1" applyAlignment="1" applyProtection="1">
      <alignment horizontal="center" vertical="center"/>
      <protection locked="0"/>
    </xf>
    <xf numFmtId="0" fontId="21" fillId="0" borderId="0" xfId="0" applyFont="1" applyFill="1" applyBorder="1"/>
    <xf numFmtId="1" fontId="83" fillId="0" borderId="12" xfId="36" applyNumberFormat="1" applyFont="1" applyFill="1" applyBorder="1" applyAlignment="1" applyProtection="1">
      <alignment horizontal="center" vertical="center" wrapText="1"/>
      <protection locked="0"/>
    </xf>
    <xf numFmtId="173" fontId="58" fillId="48" borderId="24" xfId="36" applyNumberFormat="1" applyFont="1" applyFill="1" applyBorder="1" applyAlignment="1" applyProtection="1">
      <alignment horizontal="center" vertical="center"/>
      <protection locked="0"/>
    </xf>
    <xf numFmtId="173" fontId="58" fillId="48" borderId="24" xfId="36" applyNumberFormat="1" applyFont="1" applyFill="1" applyBorder="1" applyAlignment="1" applyProtection="1">
      <alignment horizontal="center" vertical="center" wrapText="1"/>
      <protection locked="0"/>
    </xf>
    <xf numFmtId="173" fontId="58" fillId="48" borderId="25" xfId="36" applyNumberFormat="1" applyFont="1" applyFill="1" applyBorder="1" applyAlignment="1" applyProtection="1">
      <alignment horizontal="center" vertical="center" wrapText="1"/>
      <protection locked="0"/>
    </xf>
    <xf numFmtId="173" fontId="58" fillId="48" borderId="22" xfId="36" applyNumberFormat="1" applyFont="1" applyFill="1" applyBorder="1" applyAlignment="1" applyProtection="1">
      <alignment horizontal="center" vertical="center"/>
      <protection locked="0"/>
    </xf>
    <xf numFmtId="1" fontId="121" fillId="0" borderId="12" xfId="36" applyNumberFormat="1" applyFont="1" applyFill="1" applyBorder="1" applyAlignment="1">
      <alignment horizontal="center" vertical="center"/>
    </xf>
    <xf numFmtId="1" fontId="103" fillId="38" borderId="12" xfId="0" applyNumberFormat="1" applyFont="1" applyFill="1" applyBorder="1" applyAlignment="1">
      <alignment horizontal="center" vertical="center"/>
    </xf>
    <xf numFmtId="1" fontId="115" fillId="38" borderId="12" xfId="0" applyNumberFormat="1" applyFont="1" applyFill="1" applyBorder="1" applyAlignment="1">
      <alignment horizontal="center" vertical="center"/>
    </xf>
    <xf numFmtId="0" fontId="92" fillId="31" borderId="12" xfId="36" applyFont="1" applyFill="1" applyBorder="1" applyAlignment="1" applyProtection="1">
      <alignment horizontal="center" vertical="center" wrapText="1"/>
      <protection locked="0"/>
    </xf>
    <xf numFmtId="0" fontId="69" fillId="52" borderId="12" xfId="36" applyFont="1" applyFill="1" applyBorder="1" applyAlignment="1" applyProtection="1">
      <alignment horizontal="left" vertical="center" wrapText="1"/>
      <protection hidden="1"/>
    </xf>
    <xf numFmtId="0" fontId="69" fillId="52" borderId="12" xfId="36" applyFont="1" applyFill="1" applyBorder="1" applyAlignment="1" applyProtection="1">
      <alignment horizontal="center" vertical="center" wrapText="1"/>
      <protection hidden="1"/>
    </xf>
    <xf numFmtId="0" fontId="108" fillId="52" borderId="12" xfId="36" applyFont="1" applyFill="1" applyBorder="1" applyAlignment="1" applyProtection="1">
      <alignment horizontal="center" vertical="center" wrapText="1"/>
      <protection hidden="1"/>
    </xf>
    <xf numFmtId="14" fontId="23" fillId="52" borderId="12" xfId="36" applyNumberFormat="1" applyFont="1" applyFill="1" applyBorder="1" applyAlignment="1" applyProtection="1">
      <alignment horizontal="center" vertical="center" wrapText="1"/>
      <protection locked="0"/>
    </xf>
    <xf numFmtId="0" fontId="23" fillId="52" borderId="12" xfId="36" applyFont="1" applyFill="1" applyBorder="1" applyAlignment="1" applyProtection="1">
      <alignment vertical="center" wrapText="1"/>
      <protection locked="0"/>
    </xf>
    <xf numFmtId="0" fontId="23" fillId="52" borderId="12" xfId="36" applyFont="1" applyFill="1" applyBorder="1" applyAlignment="1" applyProtection="1">
      <alignment horizontal="left" vertical="center" wrapText="1"/>
      <protection locked="0"/>
    </xf>
    <xf numFmtId="0" fontId="85" fillId="52" borderId="12" xfId="36" applyFont="1" applyFill="1" applyBorder="1" applyAlignment="1" applyProtection="1">
      <alignment horizontal="center" vertical="center" wrapText="1"/>
      <protection locked="0"/>
    </xf>
    <xf numFmtId="168" fontId="23" fillId="52" borderId="12" xfId="36" applyNumberFormat="1" applyFont="1" applyFill="1" applyBorder="1" applyAlignment="1" applyProtection="1">
      <alignment horizontal="center" vertical="center" wrapText="1"/>
      <protection locked="0"/>
    </xf>
    <xf numFmtId="49" fontId="23" fillId="52" borderId="12" xfId="36" applyNumberFormat="1" applyFont="1" applyFill="1" applyBorder="1" applyAlignment="1" applyProtection="1">
      <alignment horizontal="center" vertical="center" wrapText="1"/>
      <protection locked="0"/>
    </xf>
    <xf numFmtId="1" fontId="23" fillId="52" borderId="12" xfId="36" applyNumberFormat="1" applyFont="1" applyFill="1" applyBorder="1" applyAlignment="1" applyProtection="1">
      <alignment horizontal="center" vertical="center" wrapText="1"/>
      <protection locked="0"/>
    </xf>
    <xf numFmtId="170" fontId="28" fillId="30" borderId="24" xfId="36" applyNumberFormat="1" applyFont="1" applyFill="1" applyBorder="1" applyAlignment="1" applyProtection="1">
      <alignment horizontal="center" vertical="center" wrapText="1"/>
      <protection hidden="1"/>
    </xf>
    <xf numFmtId="1" fontId="103" fillId="0" borderId="12" xfId="36" applyNumberFormat="1" applyFont="1" applyFill="1" applyBorder="1" applyAlignment="1">
      <alignment horizontal="center" vertical="center"/>
    </xf>
    <xf numFmtId="49" fontId="94" fillId="34" borderId="22" xfId="36" applyNumberFormat="1" applyFont="1" applyFill="1" applyBorder="1" applyAlignment="1">
      <alignment horizontal="right" vertical="center"/>
    </xf>
    <xf numFmtId="1" fontId="121" fillId="30" borderId="12" xfId="0" applyNumberFormat="1" applyFont="1" applyFill="1" applyBorder="1" applyAlignment="1">
      <alignment horizontal="center" vertical="center"/>
    </xf>
    <xf numFmtId="1" fontId="121" fillId="0" borderId="12" xfId="0" applyNumberFormat="1" applyFont="1" applyBorder="1" applyAlignment="1">
      <alignment horizontal="center" vertical="center"/>
    </xf>
    <xf numFmtId="14" fontId="56" fillId="0" borderId="12" xfId="36" applyNumberFormat="1" applyFont="1" applyFill="1" applyBorder="1" applyAlignment="1">
      <alignment horizontal="left" vertical="center"/>
    </xf>
    <xf numFmtId="0" fontId="59" fillId="31" borderId="12" xfId="36" applyFont="1" applyFill="1" applyBorder="1" applyAlignment="1" applyProtection="1">
      <alignment horizontal="center" vertical="center" wrapText="1"/>
      <protection locked="0"/>
    </xf>
    <xf numFmtId="2" fontId="92" fillId="31" borderId="12"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horizontal="center" vertical="center" wrapText="1"/>
      <protection locked="0"/>
    </xf>
    <xf numFmtId="0" fontId="29" fillId="29" borderId="11" xfId="36" applyFont="1" applyFill="1" applyBorder="1" applyAlignment="1" applyProtection="1">
      <alignment horizontal="right" vertical="center" wrapText="1"/>
      <protection locked="0"/>
    </xf>
    <xf numFmtId="165" fontId="31" fillId="29" borderId="11" xfId="36" applyNumberFormat="1" applyFont="1" applyFill="1" applyBorder="1" applyAlignment="1" applyProtection="1">
      <alignment horizontal="left" vertical="center" wrapText="1"/>
      <protection locked="0"/>
    </xf>
    <xf numFmtId="0" fontId="92" fillId="31" borderId="12" xfId="36" applyFont="1" applyFill="1" applyBorder="1" applyAlignment="1" applyProtection="1">
      <alignment horizontal="center" vertical="center" wrapText="1"/>
      <protection locked="0"/>
    </xf>
    <xf numFmtId="0" fontId="103" fillId="32" borderId="0" xfId="31" applyFont="1" applyFill="1" applyBorder="1" applyAlignment="1" applyProtection="1">
      <alignment vertical="center"/>
    </xf>
    <xf numFmtId="0" fontId="150" fillId="30" borderId="12" xfId="36" applyFont="1" applyFill="1" applyBorder="1" applyAlignment="1" applyProtection="1">
      <alignment horizontal="center" vertical="center" wrapText="1"/>
      <protection locked="0"/>
    </xf>
    <xf numFmtId="14" fontId="150" fillId="30" borderId="12" xfId="37" applyNumberFormat="1" applyFont="1" applyFill="1" applyBorder="1" applyAlignment="1" applyProtection="1">
      <alignment horizontal="center" vertical="center" wrapText="1"/>
      <protection locked="0"/>
    </xf>
    <xf numFmtId="0" fontId="44" fillId="30" borderId="12" xfId="36" applyFont="1" applyFill="1" applyBorder="1" applyAlignment="1" applyProtection="1">
      <alignment horizontal="center" vertical="center" wrapText="1"/>
      <protection locked="0"/>
    </xf>
    <xf numFmtId="0" fontId="79" fillId="30" borderId="12" xfId="36" applyFont="1" applyFill="1" applyBorder="1" applyAlignment="1" applyProtection="1">
      <alignment horizontal="center" vertical="center" wrapText="1"/>
      <protection hidden="1"/>
    </xf>
    <xf numFmtId="14" fontId="48" fillId="30" borderId="12" xfId="36" applyNumberFormat="1" applyFont="1" applyFill="1" applyBorder="1" applyAlignment="1" applyProtection="1">
      <alignment horizontal="center" vertical="center" wrapText="1"/>
      <protection locked="0"/>
    </xf>
    <xf numFmtId="0" fontId="55" fillId="30" borderId="12" xfId="36" applyFont="1" applyFill="1" applyBorder="1" applyAlignment="1" applyProtection="1">
      <alignment horizontal="left" vertical="center" wrapText="1"/>
      <protection locked="0"/>
    </xf>
    <xf numFmtId="0" fontId="84" fillId="30" borderId="12" xfId="36" applyFont="1" applyFill="1" applyBorder="1" applyAlignment="1" applyProtection="1">
      <alignment horizontal="left" vertical="center" wrapText="1"/>
      <protection locked="0"/>
    </xf>
    <xf numFmtId="0" fontId="56" fillId="30" borderId="12" xfId="36" applyFont="1" applyFill="1" applyBorder="1" applyAlignment="1" applyProtection="1">
      <alignment horizontal="left" vertical="center" wrapText="1"/>
      <protection locked="0"/>
    </xf>
    <xf numFmtId="0" fontId="151" fillId="30" borderId="12" xfId="36" applyFont="1" applyFill="1" applyBorder="1" applyAlignment="1" applyProtection="1">
      <alignment horizontal="left" vertical="center" wrapText="1"/>
      <protection locked="0"/>
    </xf>
    <xf numFmtId="0" fontId="48" fillId="30" borderId="12" xfId="36" applyFont="1" applyFill="1" applyBorder="1" applyAlignment="1" applyProtection="1">
      <alignment horizontal="left" vertical="center" wrapText="1"/>
      <protection locked="0"/>
    </xf>
    <xf numFmtId="0" fontId="50" fillId="30" borderId="12" xfId="36" applyFont="1" applyFill="1" applyBorder="1" applyAlignment="1" applyProtection="1">
      <alignment horizontal="left" vertical="center" wrapText="1"/>
      <protection locked="0"/>
    </xf>
    <xf numFmtId="0" fontId="46" fillId="30" borderId="12" xfId="36" applyFont="1" applyFill="1" applyBorder="1" applyAlignment="1" applyProtection="1">
      <alignment horizontal="center" vertical="center" wrapText="1"/>
      <protection hidden="1"/>
    </xf>
    <xf numFmtId="0" fontId="50" fillId="30" borderId="12" xfId="36" applyFont="1" applyFill="1" applyBorder="1" applyAlignment="1" applyProtection="1">
      <alignment horizontal="center" vertical="center" wrapText="1"/>
      <protection locked="0"/>
    </xf>
    <xf numFmtId="0" fontId="48" fillId="30" borderId="12" xfId="36" applyFont="1" applyFill="1" applyBorder="1" applyAlignment="1" applyProtection="1">
      <alignment horizontal="center" vertical="center" wrapText="1"/>
      <protection locked="0"/>
    </xf>
    <xf numFmtId="14" fontId="151" fillId="0" borderId="12" xfId="0" applyNumberFormat="1" applyFont="1" applyBorder="1" applyAlignment="1">
      <alignment horizontal="center" vertical="center"/>
    </xf>
    <xf numFmtId="0" fontId="0" fillId="0" borderId="72" xfId="0" applyBorder="1" applyAlignment="1">
      <alignment wrapText="1"/>
    </xf>
    <xf numFmtId="0" fontId="0" fillId="0" borderId="72" xfId="0" applyBorder="1" applyAlignment="1">
      <alignment horizontal="left" vertical="center" wrapText="1"/>
    </xf>
    <xf numFmtId="0" fontId="152" fillId="30" borderId="12" xfId="0" applyFont="1" applyFill="1" applyBorder="1" applyAlignment="1">
      <alignment horizontal="center" vertical="center" wrapText="1"/>
    </xf>
    <xf numFmtId="14" fontId="152" fillId="30" borderId="12" xfId="0" applyNumberFormat="1" applyFont="1" applyFill="1" applyBorder="1" applyAlignment="1">
      <alignment horizontal="center" vertical="center"/>
    </xf>
    <xf numFmtId="0" fontId="152" fillId="30" borderId="0" xfId="0" applyFont="1" applyFill="1" applyAlignment="1">
      <alignment horizontal="center" vertical="center"/>
    </xf>
    <xf numFmtId="0" fontId="152" fillId="30" borderId="12" xfId="0" applyFont="1" applyFill="1" applyBorder="1" applyAlignment="1">
      <alignment horizontal="center" vertical="center"/>
    </xf>
    <xf numFmtId="0" fontId="0" fillId="30" borderId="12" xfId="0" applyFill="1" applyBorder="1" applyAlignment="1">
      <alignment horizontal="center" vertical="center" wrapText="1"/>
    </xf>
    <xf numFmtId="14" fontId="151" fillId="30" borderId="12" xfId="0" applyNumberFormat="1" applyFont="1" applyFill="1" applyBorder="1" applyAlignment="1">
      <alignment horizontal="center" vertical="center"/>
    </xf>
    <xf numFmtId="0" fontId="153" fillId="0" borderId="12" xfId="0" applyFont="1" applyBorder="1"/>
    <xf numFmtId="0" fontId="48" fillId="30" borderId="12" xfId="36" applyNumberFormat="1" applyFont="1" applyFill="1" applyBorder="1" applyAlignment="1" applyProtection="1">
      <alignment horizontal="center" vertical="center" wrapText="1"/>
      <protection locked="0"/>
    </xf>
    <xf numFmtId="0" fontId="0" fillId="0" borderId="12" xfId="0" applyBorder="1" applyAlignment="1">
      <alignment wrapText="1"/>
    </xf>
    <xf numFmtId="0" fontId="151" fillId="0" borderId="12" xfId="0" applyNumberFormat="1" applyFont="1" applyBorder="1" applyAlignment="1">
      <alignment horizontal="center" vertical="center"/>
    </xf>
    <xf numFmtId="0" fontId="0" fillId="0" borderId="73" xfId="0" applyBorder="1" applyAlignment="1">
      <alignment wrapText="1"/>
    </xf>
    <xf numFmtId="0" fontId="0" fillId="0" borderId="74" xfId="0" applyBorder="1" applyAlignment="1">
      <alignment wrapText="1"/>
    </xf>
    <xf numFmtId="0" fontId="0" fillId="0" borderId="12" xfId="0" applyBorder="1"/>
    <xf numFmtId="0" fontId="154" fillId="0" borderId="72" xfId="0" applyFont="1" applyBorder="1" applyAlignment="1">
      <alignment horizontal="center" wrapText="1"/>
    </xf>
    <xf numFmtId="14" fontId="155" fillId="0" borderId="12" xfId="0" applyNumberFormat="1" applyFont="1" applyBorder="1" applyAlignment="1">
      <alignment horizontal="center"/>
    </xf>
    <xf numFmtId="0" fontId="154" fillId="0" borderId="72" xfId="0" applyFont="1" applyBorder="1" applyAlignment="1">
      <alignment horizontal="left" wrapText="1"/>
    </xf>
    <xf numFmtId="0" fontId="154" fillId="0" borderId="72" xfId="0" applyFont="1" applyBorder="1" applyAlignment="1">
      <alignment wrapText="1"/>
    </xf>
    <xf numFmtId="0" fontId="0" fillId="0" borderId="72" xfId="0" applyBorder="1" applyAlignment="1">
      <alignment horizontal="center" vertical="center" wrapText="1"/>
    </xf>
    <xf numFmtId="0" fontId="50" fillId="30" borderId="12" xfId="36" applyFont="1" applyFill="1" applyBorder="1" applyAlignment="1" applyProtection="1">
      <alignment horizontal="center" vertical="center" wrapText="1"/>
      <protection hidden="1"/>
    </xf>
    <xf numFmtId="0" fontId="69" fillId="53" borderId="12" xfId="36" applyFont="1" applyFill="1" applyBorder="1" applyAlignment="1" applyProtection="1">
      <alignment horizontal="center" vertical="center" wrapText="1"/>
      <protection hidden="1"/>
    </xf>
    <xf numFmtId="14" fontId="23" fillId="53" borderId="12" xfId="36" applyNumberFormat="1" applyFont="1" applyFill="1" applyBorder="1" applyAlignment="1" applyProtection="1">
      <alignment horizontal="center" vertical="center" wrapText="1"/>
      <protection locked="0"/>
    </xf>
    <xf numFmtId="0" fontId="85" fillId="53" borderId="12" xfId="36" applyFont="1" applyFill="1" applyBorder="1" applyAlignment="1" applyProtection="1">
      <alignment horizontal="center" vertical="center" wrapText="1"/>
      <protection locked="0"/>
    </xf>
    <xf numFmtId="168" fontId="23" fillId="53" borderId="12" xfId="36" applyNumberFormat="1" applyFont="1" applyFill="1" applyBorder="1" applyAlignment="1" applyProtection="1">
      <alignment horizontal="center" vertical="center" wrapText="1"/>
      <protection locked="0"/>
    </xf>
    <xf numFmtId="49" fontId="23" fillId="53" borderId="12" xfId="36" applyNumberFormat="1" applyFont="1" applyFill="1" applyBorder="1" applyAlignment="1" applyProtection="1">
      <alignment horizontal="center" vertical="center" wrapText="1"/>
      <protection locked="0"/>
    </xf>
    <xf numFmtId="1" fontId="23" fillId="53" borderId="12" xfId="36" applyNumberFormat="1" applyFont="1" applyFill="1" applyBorder="1" applyAlignment="1" applyProtection="1">
      <alignment horizontal="center" vertical="center" wrapText="1"/>
      <protection locked="0"/>
    </xf>
    <xf numFmtId="14" fontId="85" fillId="45" borderId="12" xfId="36" applyNumberFormat="1" applyFont="1" applyFill="1" applyBorder="1" applyAlignment="1" applyProtection="1">
      <alignment horizontal="center" vertical="center" wrapText="1"/>
      <protection locked="0"/>
    </xf>
    <xf numFmtId="0" fontId="85" fillId="45" borderId="12" xfId="36" applyFont="1" applyFill="1" applyBorder="1" applyAlignment="1" applyProtection="1">
      <alignment vertical="center" wrapText="1"/>
      <protection locked="0"/>
    </xf>
    <xf numFmtId="0" fontId="85" fillId="45" borderId="12" xfId="36" applyFont="1" applyFill="1" applyBorder="1" applyAlignment="1" applyProtection="1">
      <alignment horizontal="left" vertical="center" wrapText="1"/>
      <protection locked="0"/>
    </xf>
    <xf numFmtId="0" fontId="85" fillId="45" borderId="12" xfId="36" applyFont="1" applyFill="1" applyBorder="1" applyAlignment="1" applyProtection="1">
      <alignment horizontal="left" vertical="center" wrapText="1"/>
      <protection hidden="1"/>
    </xf>
    <xf numFmtId="0" fontId="154" fillId="0" borderId="75" xfId="0" applyFont="1" applyBorder="1" applyAlignment="1">
      <alignment horizontal="center" wrapText="1"/>
    </xf>
    <xf numFmtId="14" fontId="155" fillId="0" borderId="23" xfId="0" applyNumberFormat="1" applyFont="1" applyBorder="1" applyAlignment="1">
      <alignment horizontal="center"/>
    </xf>
    <xf numFmtId="0" fontId="154" fillId="0" borderId="75" xfId="0" applyFont="1" applyBorder="1" applyAlignment="1">
      <alignment horizontal="left" wrapText="1"/>
    </xf>
    <xf numFmtId="0" fontId="154" fillId="0" borderId="75" xfId="0" applyFont="1" applyBorder="1" applyAlignment="1">
      <alignment wrapText="1"/>
    </xf>
    <xf numFmtId="0" fontId="108" fillId="53" borderId="12" xfId="36" applyFont="1" applyFill="1" applyBorder="1" applyAlignment="1" applyProtection="1">
      <alignment horizontal="center" vertical="center" wrapText="1"/>
      <protection hidden="1"/>
    </xf>
    <xf numFmtId="0" fontId="23" fillId="53" borderId="12" xfId="36" applyFont="1" applyFill="1" applyBorder="1" applyAlignment="1" applyProtection="1">
      <alignment vertical="center" wrapText="1"/>
      <protection locked="0"/>
    </xf>
    <xf numFmtId="0" fontId="23" fillId="53" borderId="12" xfId="36" applyFont="1" applyFill="1" applyBorder="1" applyAlignment="1" applyProtection="1">
      <alignment horizontal="left" vertical="center" wrapText="1"/>
      <protection locked="0"/>
    </xf>
    <xf numFmtId="0" fontId="156" fillId="30" borderId="12" xfId="36" applyFont="1" applyFill="1" applyBorder="1" applyAlignment="1" applyProtection="1">
      <alignment horizontal="left" vertical="center" wrapText="1"/>
      <protection locked="0"/>
    </xf>
    <xf numFmtId="49" fontId="157" fillId="0" borderId="76" xfId="0" applyNumberFormat="1" applyFont="1" applyBorder="1"/>
    <xf numFmtId="49" fontId="85" fillId="54" borderId="76" xfId="0" applyNumberFormat="1" applyFont="1" applyFill="1" applyBorder="1" applyAlignment="1">
      <alignment vertical="center"/>
    </xf>
    <xf numFmtId="165" fontId="64" fillId="32" borderId="24" xfId="0" applyNumberFormat="1" applyFont="1" applyFill="1" applyBorder="1" applyAlignment="1">
      <alignment horizontal="center" vertical="center" wrapText="1"/>
    </xf>
    <xf numFmtId="0" fontId="67" fillId="33" borderId="22" xfId="31" applyFont="1" applyFill="1" applyBorder="1" applyAlignment="1" applyProtection="1">
      <alignment horizontal="left" vertical="center" wrapText="1"/>
    </xf>
    <xf numFmtId="170" fontId="67" fillId="33" borderId="22" xfId="31" applyNumberFormat="1" applyFont="1" applyFill="1" applyBorder="1" applyAlignment="1" applyProtection="1">
      <alignment horizontal="center" vertical="center" wrapText="1"/>
    </xf>
    <xf numFmtId="0" fontId="65" fillId="33" borderId="25" xfId="31" applyFont="1" applyFill="1" applyBorder="1" applyAlignment="1" applyProtection="1">
      <alignment horizontal="center" vertical="center" wrapText="1"/>
    </xf>
    <xf numFmtId="49" fontId="42" fillId="0" borderId="12" xfId="36" applyNumberFormat="1" applyFont="1" applyFill="1" applyBorder="1" applyAlignment="1" applyProtection="1">
      <alignment horizontal="center" vertical="center" wrapText="1"/>
      <protection locked="0"/>
    </xf>
    <xf numFmtId="169" fontId="56" fillId="0" borderId="12" xfId="36" applyNumberFormat="1" applyFont="1" applyFill="1" applyBorder="1" applyAlignment="1">
      <alignment horizontal="center" vertical="center" wrapText="1"/>
    </xf>
    <xf numFmtId="169" fontId="56" fillId="0" borderId="12" xfId="36" applyNumberFormat="1" applyFont="1" applyFill="1" applyBorder="1" applyAlignment="1">
      <alignment horizontal="left" vertical="center"/>
    </xf>
    <xf numFmtId="0" fontId="158" fillId="36" borderId="26" xfId="0" applyNumberFormat="1" applyFont="1" applyFill="1" applyBorder="1" applyAlignment="1">
      <alignment horizontal="center" vertical="center" wrapText="1"/>
    </xf>
    <xf numFmtId="164" fontId="25" fillId="36" borderId="42"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43" xfId="0" applyNumberFormat="1" applyFont="1" applyFill="1" applyBorder="1" applyAlignment="1">
      <alignment horizontal="center"/>
    </xf>
    <xf numFmtId="164" fontId="124" fillId="36" borderId="46" xfId="0" applyNumberFormat="1" applyFont="1" applyFill="1" applyBorder="1" applyAlignment="1">
      <alignment horizontal="right" vertical="center"/>
    </xf>
    <xf numFmtId="164" fontId="124" fillId="36" borderId="33" xfId="0" applyNumberFormat="1" applyFont="1" applyFill="1" applyBorder="1" applyAlignment="1">
      <alignment horizontal="right" vertical="center"/>
    </xf>
    <xf numFmtId="164" fontId="124" fillId="36" borderId="34" xfId="0" applyNumberFormat="1" applyFont="1" applyFill="1" applyBorder="1" applyAlignment="1">
      <alignment horizontal="right" vertical="center"/>
    </xf>
    <xf numFmtId="164" fontId="124" fillId="36" borderId="42" xfId="0" applyNumberFormat="1" applyFont="1" applyFill="1" applyBorder="1" applyAlignment="1">
      <alignment horizontal="right" vertical="center"/>
    </xf>
    <xf numFmtId="164" fontId="124" fillId="36" borderId="0" xfId="0" applyNumberFormat="1" applyFont="1" applyFill="1" applyBorder="1" applyAlignment="1">
      <alignment horizontal="right" vertical="center"/>
    </xf>
    <xf numFmtId="164" fontId="124" fillId="36" borderId="35" xfId="0" applyNumberFormat="1" applyFont="1" applyFill="1" applyBorder="1" applyAlignment="1">
      <alignment horizontal="right" vertical="center"/>
    </xf>
    <xf numFmtId="164" fontId="124" fillId="36" borderId="48" xfId="0" applyNumberFormat="1" applyFont="1" applyFill="1" applyBorder="1" applyAlignment="1">
      <alignment horizontal="right" vertical="center"/>
    </xf>
    <xf numFmtId="164" fontId="124" fillId="36" borderId="30" xfId="0" applyNumberFormat="1" applyFont="1" applyFill="1" applyBorder="1" applyAlignment="1">
      <alignment horizontal="right" vertical="center"/>
    </xf>
    <xf numFmtId="164" fontId="124" fillId="36" borderId="31" xfId="0" applyNumberFormat="1" applyFont="1" applyFill="1" applyBorder="1" applyAlignment="1">
      <alignment horizontal="right" vertical="center"/>
    </xf>
    <xf numFmtId="0" fontId="124" fillId="36" borderId="42" xfId="0" applyFont="1" applyFill="1" applyBorder="1" applyAlignment="1">
      <alignment horizontal="center" vertical="center" wrapText="1"/>
    </xf>
    <xf numFmtId="0" fontId="124" fillId="36" borderId="0" xfId="0" applyFont="1" applyFill="1" applyBorder="1" applyAlignment="1">
      <alignment horizontal="center" vertical="center" wrapText="1"/>
    </xf>
    <xf numFmtId="0" fontId="124" fillId="36" borderId="43" xfId="0" applyFont="1" applyFill="1" applyBorder="1" applyAlignment="1">
      <alignment horizontal="center" vertical="center" wrapText="1"/>
    </xf>
    <xf numFmtId="0" fontId="28" fillId="36" borderId="42" xfId="0" applyFont="1" applyFill="1" applyBorder="1" applyAlignment="1">
      <alignment horizontal="center" vertical="center" wrapText="1"/>
    </xf>
    <xf numFmtId="0" fontId="28" fillId="36" borderId="0" xfId="0" applyFont="1" applyFill="1" applyBorder="1" applyAlignment="1">
      <alignment horizontal="center" vertical="center" wrapText="1"/>
    </xf>
    <xf numFmtId="0" fontId="28" fillId="36" borderId="43" xfId="0" applyFont="1" applyFill="1" applyBorder="1" applyAlignment="1">
      <alignment horizontal="center" vertical="center" wrapText="1"/>
    </xf>
    <xf numFmtId="164" fontId="26" fillId="36" borderId="42" xfId="0" applyNumberFormat="1" applyFont="1" applyFill="1" applyBorder="1" applyAlignment="1">
      <alignment horizontal="center" vertical="center" wrapText="1"/>
    </xf>
    <xf numFmtId="164" fontId="26" fillId="36" borderId="0" xfId="0" applyNumberFormat="1" applyFont="1" applyFill="1" applyBorder="1" applyAlignment="1">
      <alignment horizontal="center" vertical="center"/>
    </xf>
    <xf numFmtId="164" fontId="26" fillId="36" borderId="43" xfId="0" applyNumberFormat="1" applyFont="1" applyFill="1" applyBorder="1" applyAlignment="1">
      <alignment horizontal="center" vertical="center"/>
    </xf>
    <xf numFmtId="164" fontId="125" fillId="36" borderId="42" xfId="0" applyNumberFormat="1" applyFont="1" applyFill="1" applyBorder="1" applyAlignment="1">
      <alignment horizontal="center" vertical="center" wrapText="1"/>
    </xf>
    <xf numFmtId="0" fontId="125" fillId="36" borderId="0" xfId="0" applyFont="1" applyFill="1" applyBorder="1" applyAlignment="1">
      <alignment horizontal="center" vertical="center" wrapText="1"/>
    </xf>
    <xf numFmtId="0" fontId="125" fillId="36" borderId="43" xfId="0" applyFont="1" applyFill="1" applyBorder="1" applyAlignment="1">
      <alignment horizontal="center" vertical="center" wrapText="1"/>
    </xf>
    <xf numFmtId="164" fontId="80" fillId="36" borderId="26" xfId="0" applyNumberFormat="1" applyFont="1" applyFill="1" applyBorder="1" applyAlignment="1">
      <alignment horizontal="left" vertical="center" wrapText="1"/>
    </xf>
    <xf numFmtId="164" fontId="80" fillId="36" borderId="19" xfId="0" applyNumberFormat="1" applyFont="1" applyFill="1" applyBorder="1" applyAlignment="1">
      <alignment horizontal="left" vertical="center" wrapText="1"/>
    </xf>
    <xf numFmtId="164" fontId="80" fillId="36" borderId="47" xfId="0" applyNumberFormat="1" applyFont="1" applyFill="1" applyBorder="1" applyAlignment="1">
      <alignment horizontal="left" vertical="center" wrapText="1"/>
    </xf>
    <xf numFmtId="164" fontId="126" fillId="29" borderId="44" xfId="0" applyNumberFormat="1" applyFont="1" applyFill="1" applyBorder="1" applyAlignment="1">
      <alignment horizontal="center" vertical="center"/>
    </xf>
    <xf numFmtId="164" fontId="126" fillId="29" borderId="32" xfId="0" applyNumberFormat="1" applyFont="1" applyFill="1" applyBorder="1" applyAlignment="1">
      <alignment horizontal="center" vertical="center"/>
    </xf>
    <xf numFmtId="164" fontId="126" fillId="29" borderId="45" xfId="0" applyNumberFormat="1" applyFont="1" applyFill="1" applyBorder="1" applyAlignment="1">
      <alignment horizontal="center" vertical="center"/>
    </xf>
    <xf numFmtId="0" fontId="24" fillId="36" borderId="42" xfId="0" applyFont="1" applyFill="1" applyBorder="1" applyAlignment="1">
      <alignment horizontal="center"/>
    </xf>
    <xf numFmtId="0" fontId="24" fillId="36" borderId="0" xfId="0" applyFont="1" applyFill="1" applyBorder="1" applyAlignment="1">
      <alignment horizontal="center"/>
    </xf>
    <xf numFmtId="0" fontId="24" fillId="36" borderId="43" xfId="0" applyFont="1" applyFill="1" applyBorder="1" applyAlignment="1">
      <alignment horizontal="center"/>
    </xf>
    <xf numFmtId="164" fontId="24" fillId="36" borderId="42"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43" xfId="0" applyNumberFormat="1" applyFont="1" applyFill="1" applyBorder="1" applyAlignment="1">
      <alignment horizontal="center"/>
    </xf>
    <xf numFmtId="0" fontId="128" fillId="43" borderId="24" xfId="0" applyFont="1" applyFill="1" applyBorder="1" applyAlignment="1">
      <alignment horizontal="center" vertical="center" wrapText="1"/>
    </xf>
    <xf numFmtId="0" fontId="128" fillId="43" borderId="22" xfId="0" applyFont="1" applyFill="1" applyBorder="1" applyAlignment="1">
      <alignment horizontal="center" vertical="center" wrapText="1"/>
    </xf>
    <xf numFmtId="0" fontId="128" fillId="43" borderId="25" xfId="0" applyFont="1" applyFill="1" applyBorder="1" applyAlignment="1">
      <alignment horizontal="center" vertical="center" wrapText="1"/>
    </xf>
    <xf numFmtId="0" fontId="116" fillId="34" borderId="12" xfId="0" applyFont="1" applyFill="1" applyBorder="1" applyAlignment="1">
      <alignment horizontal="center" vertical="center" wrapText="1"/>
    </xf>
    <xf numFmtId="0" fontId="127" fillId="34" borderId="12" xfId="0" applyFont="1" applyFill="1" applyBorder="1" applyAlignment="1">
      <alignment horizontal="center" vertical="center" wrapText="1"/>
    </xf>
    <xf numFmtId="0" fontId="128" fillId="29" borderId="20" xfId="0" applyFont="1" applyFill="1" applyBorder="1" applyAlignment="1">
      <alignment horizontal="right" vertical="center" wrapText="1"/>
    </xf>
    <xf numFmtId="0" fontId="128" fillId="29" borderId="13" xfId="0" applyFont="1" applyFill="1" applyBorder="1" applyAlignment="1">
      <alignment horizontal="right" vertical="center" wrapText="1"/>
    </xf>
    <xf numFmtId="0" fontId="128" fillId="29" borderId="13" xfId="0" applyFont="1" applyFill="1" applyBorder="1" applyAlignment="1">
      <alignment horizontal="left" vertical="center" wrapText="1"/>
    </xf>
    <xf numFmtId="0" fontId="128" fillId="29" borderId="21" xfId="0" applyFont="1" applyFill="1" applyBorder="1" applyAlignment="1">
      <alignment horizontal="left" vertical="center" wrapText="1"/>
    </xf>
    <xf numFmtId="0" fontId="57" fillId="28" borderId="17" xfId="0" applyFont="1" applyFill="1" applyBorder="1" applyAlignment="1">
      <alignment horizontal="center" vertical="center" wrapText="1"/>
    </xf>
    <xf numFmtId="0" fontId="57" fillId="28" borderId="0" xfId="0" applyFont="1" applyFill="1" applyBorder="1" applyAlignment="1">
      <alignment horizontal="center" vertical="center" wrapText="1"/>
    </xf>
    <xf numFmtId="0" fontId="57" fillId="28" borderId="18" xfId="0" applyFont="1" applyFill="1" applyBorder="1" applyAlignment="1">
      <alignment horizontal="center" vertical="center" wrapText="1"/>
    </xf>
    <xf numFmtId="0" fontId="112" fillId="26" borderId="14" xfId="0" applyFont="1" applyFill="1" applyBorder="1" applyAlignment="1">
      <alignment horizontal="center" vertical="center" wrapText="1"/>
    </xf>
    <xf numFmtId="0" fontId="112" fillId="26" borderId="15" xfId="0" applyFont="1" applyFill="1" applyBorder="1" applyAlignment="1">
      <alignment horizontal="center" vertical="center" wrapText="1"/>
    </xf>
    <xf numFmtId="0" fontId="112" fillId="26" borderId="16" xfId="0" applyFont="1" applyFill="1" applyBorder="1" applyAlignment="1">
      <alignment horizontal="center" vertical="center" wrapText="1"/>
    </xf>
    <xf numFmtId="0" fontId="49" fillId="35" borderId="17" xfId="0" applyFont="1" applyFill="1" applyBorder="1" applyAlignment="1">
      <alignment horizontal="center" vertical="center" wrapText="1"/>
    </xf>
    <xf numFmtId="0" fontId="49" fillId="35" borderId="0" xfId="0" applyFont="1" applyFill="1" applyBorder="1" applyAlignment="1">
      <alignment horizontal="center" vertical="center" wrapText="1"/>
    </xf>
    <xf numFmtId="0" fontId="49" fillId="35" borderId="18" xfId="0" applyFont="1" applyFill="1" applyBorder="1" applyAlignment="1">
      <alignment horizontal="center" vertical="center" wrapText="1"/>
    </xf>
    <xf numFmtId="0" fontId="33" fillId="0" borderId="10" xfId="36" applyFont="1" applyFill="1" applyBorder="1" applyAlignment="1" applyProtection="1">
      <alignment horizontal="center" vertical="center" wrapText="1"/>
      <protection locked="0"/>
    </xf>
    <xf numFmtId="0" fontId="33" fillId="0" borderId="10" xfId="36" applyFont="1" applyFill="1" applyBorder="1" applyAlignment="1" applyProtection="1">
      <alignment vertical="center" wrapText="1"/>
      <protection locked="0"/>
    </xf>
    <xf numFmtId="0" fontId="35" fillId="30" borderId="22" xfId="36" applyFont="1" applyFill="1" applyBorder="1" applyAlignment="1" applyProtection="1">
      <alignment horizontal="right" vertical="center" wrapText="1"/>
      <protection locked="0"/>
    </xf>
    <xf numFmtId="167" fontId="35" fillId="30" borderId="22" xfId="36" applyNumberFormat="1" applyFont="1" applyFill="1" applyBorder="1" applyAlignment="1" applyProtection="1">
      <alignment horizontal="center" vertical="center" wrapText="1"/>
      <protection locked="0"/>
    </xf>
    <xf numFmtId="0" fontId="139" fillId="29" borderId="0" xfId="36" applyFont="1" applyFill="1" applyBorder="1" applyAlignment="1" applyProtection="1">
      <alignment horizontal="center" vertical="center" wrapText="1"/>
      <protection locked="0"/>
    </xf>
    <xf numFmtId="0" fontId="144" fillId="34" borderId="0" xfId="36" applyFont="1" applyFill="1" applyBorder="1" applyAlignment="1" applyProtection="1">
      <alignment horizontal="right" vertical="center" wrapText="1"/>
      <protection locked="0"/>
    </xf>
    <xf numFmtId="164" fontId="144" fillId="34" borderId="0" xfId="36" applyNumberFormat="1" applyFont="1" applyFill="1" applyBorder="1" applyAlignment="1" applyProtection="1">
      <alignment horizontal="left" vertical="center" wrapText="1"/>
      <protection locked="0"/>
    </xf>
    <xf numFmtId="0" fontId="142" fillId="32" borderId="0" xfId="0" applyFont="1" applyFill="1" applyBorder="1" applyAlignment="1">
      <alignment horizontal="left" vertical="center"/>
    </xf>
    <xf numFmtId="0" fontId="142" fillId="32" borderId="0" xfId="0" applyFont="1" applyFill="1" applyBorder="1" applyAlignment="1">
      <alignment horizontal="right" vertical="center"/>
    </xf>
    <xf numFmtId="0" fontId="89" fillId="39" borderId="22" xfId="0" applyFont="1" applyFill="1" applyBorder="1" applyAlignment="1">
      <alignment horizontal="center" vertical="center"/>
    </xf>
    <xf numFmtId="0" fontId="89" fillId="39" borderId="13" xfId="0" applyFont="1" applyFill="1" applyBorder="1" applyAlignment="1">
      <alignment horizontal="center" vertical="center"/>
    </xf>
    <xf numFmtId="0" fontId="148" fillId="46" borderId="53" xfId="0" applyFont="1" applyFill="1" applyBorder="1" applyAlignment="1">
      <alignment horizontal="center" vertical="center"/>
    </xf>
    <xf numFmtId="0" fontId="148" fillId="46" borderId="54" xfId="0" applyFont="1" applyFill="1" applyBorder="1" applyAlignment="1">
      <alignment horizontal="center" vertical="center"/>
    </xf>
    <xf numFmtId="0" fontId="148" fillId="46" borderId="55" xfId="0" applyFont="1" applyFill="1" applyBorder="1" applyAlignment="1">
      <alignment horizontal="center" vertical="center"/>
    </xf>
    <xf numFmtId="173" fontId="58" fillId="47" borderId="56" xfId="36" applyNumberFormat="1" applyFont="1" applyFill="1" applyBorder="1" applyAlignment="1" applyProtection="1">
      <alignment horizontal="center" vertical="center"/>
      <protection locked="0"/>
    </xf>
    <xf numFmtId="173" fontId="58" fillId="47" borderId="63" xfId="36" applyNumberFormat="1" applyFont="1" applyFill="1" applyBorder="1" applyAlignment="1" applyProtection="1">
      <alignment horizontal="center" vertical="center"/>
      <protection locked="0"/>
    </xf>
    <xf numFmtId="173" fontId="58" fillId="47" borderId="66" xfId="36" applyNumberFormat="1" applyFont="1" applyFill="1" applyBorder="1" applyAlignment="1" applyProtection="1">
      <alignment horizontal="center" vertical="center"/>
      <protection locked="0"/>
    </xf>
    <xf numFmtId="0" fontId="149" fillId="48" borderId="60" xfId="0" applyFont="1" applyFill="1" applyBorder="1" applyAlignment="1">
      <alignment horizontal="center" vertical="center"/>
    </xf>
    <xf numFmtId="0" fontId="149" fillId="48" borderId="61" xfId="0" applyFont="1" applyFill="1" applyBorder="1" applyAlignment="1">
      <alignment horizontal="center" vertical="center"/>
    </xf>
    <xf numFmtId="0" fontId="149" fillId="48" borderId="62" xfId="0" applyFont="1" applyFill="1" applyBorder="1" applyAlignment="1">
      <alignment horizontal="center" vertical="center"/>
    </xf>
    <xf numFmtId="173" fontId="58" fillId="49" borderId="56" xfId="36" applyNumberFormat="1" applyFont="1" applyFill="1" applyBorder="1" applyAlignment="1" applyProtection="1">
      <alignment horizontal="center" vertical="center"/>
      <protection locked="0"/>
    </xf>
    <xf numFmtId="173" fontId="58" fillId="49" borderId="63" xfId="36" applyNumberFormat="1" applyFont="1" applyFill="1" applyBorder="1" applyAlignment="1" applyProtection="1">
      <alignment horizontal="center" vertical="center"/>
      <protection locked="0"/>
    </xf>
    <xf numFmtId="49" fontId="67" fillId="34" borderId="22" xfId="36" applyNumberFormat="1" applyFont="1" applyFill="1" applyBorder="1" applyAlignment="1">
      <alignment horizontal="left" vertical="center"/>
    </xf>
    <xf numFmtId="49" fontId="67" fillId="34" borderId="25" xfId="36" applyNumberFormat="1" applyFont="1" applyFill="1" applyBorder="1" applyAlignment="1">
      <alignment horizontal="left" vertical="center"/>
    </xf>
    <xf numFmtId="165" fontId="110" fillId="29" borderId="30" xfId="36" applyNumberFormat="1" applyFont="1" applyFill="1" applyBorder="1" applyAlignment="1" applyProtection="1">
      <alignment horizontal="center" vertical="center" wrapText="1"/>
      <protection locked="0"/>
    </xf>
    <xf numFmtId="0" fontId="46" fillId="24" borderId="52" xfId="36" applyFont="1" applyFill="1" applyBorder="1" applyAlignment="1" applyProtection="1">
      <alignment horizontal="center" vertical="center" wrapText="1"/>
      <protection locked="0"/>
    </xf>
    <xf numFmtId="0" fontId="58" fillId="25" borderId="10" xfId="36" applyFont="1" applyFill="1" applyBorder="1" applyAlignment="1" applyProtection="1">
      <alignment horizontal="right" vertical="center" wrapText="1"/>
      <protection locked="0"/>
    </xf>
    <xf numFmtId="0" fontId="132" fillId="25" borderId="10" xfId="31" applyFont="1" applyFill="1" applyBorder="1" applyAlignment="1" applyProtection="1">
      <alignment horizontal="left" vertical="center" wrapText="1"/>
      <protection locked="0"/>
    </xf>
    <xf numFmtId="0" fontId="91" fillId="25" borderId="10" xfId="36" applyNumberFormat="1" applyFont="1" applyFill="1" applyBorder="1" applyAlignment="1" applyProtection="1">
      <alignment horizontal="right" vertical="center" wrapText="1"/>
      <protection locked="0"/>
    </xf>
    <xf numFmtId="0" fontId="86" fillId="34" borderId="12" xfId="36" applyFont="1" applyFill="1" applyBorder="1" applyAlignment="1">
      <alignment horizontal="center" vertical="center" wrapText="1"/>
    </xf>
    <xf numFmtId="0" fontId="147" fillId="34" borderId="28" xfId="36" applyFont="1" applyFill="1" applyBorder="1" applyAlignment="1">
      <alignment horizontal="center" vertical="center" textRotation="90" wrapText="1"/>
    </xf>
    <xf numFmtId="0" fontId="147" fillId="34" borderId="23" xfId="36" applyFont="1" applyFill="1" applyBorder="1" applyAlignment="1">
      <alignment horizontal="center" vertical="center" textRotation="90" wrapText="1"/>
    </xf>
    <xf numFmtId="0" fontId="86" fillId="34" borderId="28" xfId="36" applyFont="1" applyFill="1" applyBorder="1" applyAlignment="1">
      <alignment horizontal="center" vertical="center" wrapText="1"/>
    </xf>
    <xf numFmtId="0" fontId="86" fillId="34" borderId="23" xfId="36" applyFont="1" applyFill="1" applyBorder="1" applyAlignment="1">
      <alignment horizontal="center" vertical="center" wrapText="1"/>
    </xf>
    <xf numFmtId="0" fontId="129" fillId="29" borderId="0" xfId="36" applyFont="1" applyFill="1" applyBorder="1" applyAlignment="1" applyProtection="1">
      <alignment horizontal="center" vertical="center" wrapText="1"/>
      <protection locked="0"/>
    </xf>
    <xf numFmtId="0" fontId="130" fillId="34" borderId="0" xfId="36" applyFont="1" applyFill="1" applyBorder="1" applyAlignment="1" applyProtection="1">
      <alignment horizontal="center" vertical="center" wrapText="1"/>
      <protection locked="0"/>
    </xf>
    <xf numFmtId="170" fontId="123" fillId="25" borderId="10" xfId="36" applyNumberFormat="1" applyFont="1" applyFill="1" applyBorder="1" applyAlignment="1" applyProtection="1">
      <alignment horizontal="center" vertical="center" wrapText="1"/>
      <protection locked="0"/>
    </xf>
    <xf numFmtId="0" fontId="110" fillId="25" borderId="33" xfId="36" applyNumberFormat="1" applyFont="1" applyFill="1" applyBorder="1" applyAlignment="1" applyProtection="1">
      <alignment horizontal="center" vertical="center" wrapText="1"/>
      <protection locked="0"/>
    </xf>
    <xf numFmtId="0" fontId="67" fillId="30" borderId="28" xfId="36" applyFont="1" applyFill="1" applyBorder="1" applyAlignment="1">
      <alignment horizontal="center" vertical="center"/>
    </xf>
    <xf numFmtId="0" fontId="67" fillId="30" borderId="36" xfId="36" applyFont="1" applyFill="1" applyBorder="1" applyAlignment="1">
      <alignment horizontal="center" vertical="center"/>
    </xf>
    <xf numFmtId="0" fontId="67" fillId="30" borderId="23" xfId="36" applyFont="1" applyFill="1" applyBorder="1" applyAlignment="1">
      <alignment horizontal="center" vertical="center"/>
    </xf>
    <xf numFmtId="0" fontId="58" fillId="32" borderId="29" xfId="36" applyFont="1" applyFill="1" applyBorder="1" applyAlignment="1" applyProtection="1">
      <alignment horizontal="center" vertical="center" wrapText="1"/>
      <protection locked="0"/>
    </xf>
    <xf numFmtId="0" fontId="58" fillId="29" borderId="11" xfId="36" applyFont="1" applyFill="1" applyBorder="1" applyAlignment="1" applyProtection="1">
      <alignment horizontal="right" vertical="center" wrapText="1"/>
      <protection locked="0"/>
    </xf>
    <xf numFmtId="0" fontId="110" fillId="29" borderId="11" xfId="36" applyFont="1" applyFill="1" applyBorder="1" applyAlignment="1" applyProtection="1">
      <alignment horizontal="left" vertical="center" wrapText="1"/>
      <protection locked="0"/>
    </xf>
    <xf numFmtId="167" fontId="46" fillId="24" borderId="0" xfId="36" applyNumberFormat="1" applyFont="1" applyFill="1" applyBorder="1" applyAlignment="1" applyProtection="1">
      <alignment horizontal="center" vertical="center" wrapText="1"/>
      <protection locked="0"/>
    </xf>
    <xf numFmtId="0" fontId="86" fillId="34" borderId="12" xfId="36" applyFont="1" applyFill="1" applyBorder="1" applyAlignment="1">
      <alignment horizontal="center" vertical="center" textRotation="90" wrapText="1"/>
    </xf>
    <xf numFmtId="0" fontId="86" fillId="34" borderId="28" xfId="36" applyFont="1" applyFill="1" applyBorder="1" applyAlignment="1">
      <alignment horizontal="center" vertical="center" textRotation="90" wrapText="1"/>
    </xf>
    <xf numFmtId="0" fontId="86" fillId="34" borderId="23" xfId="36" applyFont="1" applyFill="1" applyBorder="1" applyAlignment="1">
      <alignment horizontal="center" vertical="center" textRotation="90" wrapText="1"/>
    </xf>
    <xf numFmtId="0" fontId="86" fillId="34" borderId="12" xfId="36" applyFont="1" applyFill="1" applyBorder="1" applyAlignment="1" applyProtection="1">
      <alignment horizontal="center" vertical="center" wrapText="1"/>
      <protection locked="0"/>
    </xf>
    <xf numFmtId="0" fontId="53" fillId="34" borderId="28" xfId="36" applyFont="1" applyFill="1" applyBorder="1" applyAlignment="1">
      <alignment horizontal="center" vertical="center" wrapText="1"/>
    </xf>
    <xf numFmtId="0" fontId="53" fillId="34" borderId="23" xfId="36" applyFont="1" applyFill="1" applyBorder="1" applyAlignment="1">
      <alignment horizontal="center" vertical="center" wrapText="1"/>
    </xf>
    <xf numFmtId="169" fontId="53" fillId="34" borderId="12" xfId="36" applyNumberFormat="1" applyFont="1" applyFill="1" applyBorder="1" applyAlignment="1">
      <alignment horizontal="center" vertical="center" wrapText="1"/>
    </xf>
    <xf numFmtId="0" fontId="54" fillId="34" borderId="28" xfId="36" applyFont="1" applyFill="1" applyBorder="1" applyAlignment="1">
      <alignment horizontal="center" textRotation="90" wrapText="1"/>
    </xf>
    <xf numFmtId="0" fontId="54" fillId="34" borderId="23" xfId="36" applyFont="1" applyFill="1" applyBorder="1" applyAlignment="1">
      <alignment horizontal="center" textRotation="90" wrapText="1"/>
    </xf>
    <xf numFmtId="0" fontId="53" fillId="34" borderId="12" xfId="36" applyFont="1" applyFill="1" applyBorder="1" applyAlignment="1" applyProtection="1">
      <alignment horizontal="center" vertical="center" wrapText="1"/>
      <protection locked="0"/>
    </xf>
    <xf numFmtId="0" fontId="53" fillId="34" borderId="12" xfId="36" applyFont="1" applyFill="1" applyBorder="1" applyAlignment="1">
      <alignment horizontal="center" vertical="center" wrapText="1"/>
    </xf>
    <xf numFmtId="0" fontId="110" fillId="25" borderId="10" xfId="36" applyNumberFormat="1" applyFont="1" applyFill="1" applyBorder="1" applyAlignment="1" applyProtection="1">
      <alignment horizontal="left" vertical="center" wrapText="1"/>
      <protection locked="0"/>
    </xf>
    <xf numFmtId="165" fontId="110" fillId="29" borderId="11" xfId="36" applyNumberFormat="1" applyFont="1" applyFill="1" applyBorder="1" applyAlignment="1" applyProtection="1">
      <alignment horizontal="left" vertical="center" wrapText="1"/>
      <protection locked="0"/>
    </xf>
    <xf numFmtId="169" fontId="67" fillId="25" borderId="10" xfId="36" applyNumberFormat="1" applyFont="1" applyFill="1" applyBorder="1" applyAlignment="1" applyProtection="1">
      <alignment horizontal="center" vertical="center" wrapText="1"/>
      <protection locked="0"/>
    </xf>
    <xf numFmtId="0" fontId="36" fillId="29" borderId="0" xfId="36" applyFont="1" applyFill="1" applyBorder="1" applyAlignment="1" applyProtection="1">
      <alignment horizontal="center" vertical="center" wrapText="1"/>
      <protection locked="0"/>
    </xf>
    <xf numFmtId="0" fontId="35" fillId="31" borderId="0" xfId="36" applyFont="1" applyFill="1" applyBorder="1" applyAlignment="1" applyProtection="1">
      <alignment horizontal="center" vertical="center" wrapText="1"/>
      <protection locked="0"/>
    </xf>
    <xf numFmtId="0" fontId="26" fillId="29" borderId="10" xfId="36" applyFont="1" applyFill="1" applyBorder="1" applyAlignment="1" applyProtection="1">
      <alignment horizontal="right" vertical="center" wrapText="1"/>
      <protection locked="0"/>
    </xf>
    <xf numFmtId="0" fontId="133" fillId="29" borderId="10" xfId="31" applyFont="1" applyFill="1" applyBorder="1" applyAlignment="1" applyProtection="1">
      <alignment horizontal="left" vertical="center" wrapText="1"/>
      <protection locked="0"/>
    </xf>
    <xf numFmtId="170" fontId="83" fillId="29" borderId="10" xfId="36" applyNumberFormat="1" applyFont="1" applyFill="1" applyBorder="1" applyAlignment="1" applyProtection="1">
      <alignment horizontal="left" vertical="center" wrapText="1"/>
      <protection locked="0"/>
    </xf>
    <xf numFmtId="0" fontId="83" fillId="29" borderId="10" xfId="36" applyFont="1" applyFill="1" applyBorder="1" applyAlignment="1" applyProtection="1">
      <alignment horizontal="left" vertical="center" wrapText="1"/>
      <protection locked="0"/>
    </xf>
    <xf numFmtId="0" fontId="26" fillId="29" borderId="11" xfId="36" applyFont="1" applyFill="1" applyBorder="1" applyAlignment="1" applyProtection="1">
      <alignment horizontal="right" vertical="center" wrapText="1"/>
      <protection locked="0"/>
    </xf>
    <xf numFmtId="0" fontId="31" fillId="29" borderId="11" xfId="36" applyFont="1" applyFill="1" applyBorder="1" applyAlignment="1" applyProtection="1">
      <alignment horizontal="left" vertical="center" wrapText="1"/>
      <protection locked="0"/>
    </xf>
    <xf numFmtId="0" fontId="29" fillId="29" borderId="11" xfId="36" applyFont="1" applyFill="1" applyBorder="1" applyAlignment="1" applyProtection="1">
      <alignment horizontal="right" vertical="center" wrapText="1"/>
      <protection locked="0"/>
    </xf>
    <xf numFmtId="165" fontId="31" fillId="29" borderId="11" xfId="36" applyNumberFormat="1" applyFont="1" applyFill="1" applyBorder="1" applyAlignment="1" applyProtection="1">
      <alignment horizontal="left" vertical="center" wrapText="1"/>
      <protection locked="0"/>
    </xf>
    <xf numFmtId="167" fontId="58" fillId="24" borderId="29" xfId="36" applyNumberFormat="1" applyFont="1" applyFill="1" applyBorder="1" applyAlignment="1" applyProtection="1">
      <alignment horizontal="center" vertical="center" wrapText="1"/>
      <protection locked="0"/>
    </xf>
    <xf numFmtId="0" fontId="92" fillId="31" borderId="12" xfId="36" applyFont="1" applyFill="1" applyBorder="1" applyAlignment="1" applyProtection="1">
      <alignment horizontal="center" vertical="center" wrapText="1"/>
      <protection locked="0"/>
    </xf>
    <xf numFmtId="0" fontId="59" fillId="31" borderId="12" xfId="36" applyFont="1" applyFill="1" applyBorder="1" applyAlignment="1" applyProtection="1">
      <alignment horizontal="center"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14" fontId="92" fillId="31" borderId="12" xfId="36" applyNumberFormat="1" applyFont="1" applyFill="1" applyBorder="1" applyAlignment="1" applyProtection="1">
      <alignment horizontal="center" vertical="center" wrapText="1"/>
      <protection locked="0"/>
    </xf>
    <xf numFmtId="168" fontId="83" fillId="29" borderId="10" xfId="36" applyNumberFormat="1" applyFont="1" applyFill="1" applyBorder="1" applyAlignment="1" applyProtection="1">
      <alignment horizontal="left" vertical="center" wrapText="1"/>
      <protection locked="0"/>
    </xf>
    <xf numFmtId="0" fontId="122" fillId="40" borderId="12" xfId="0" applyFont="1" applyFill="1" applyBorder="1" applyAlignment="1">
      <alignment horizontal="center" vertical="center" wrapText="1"/>
    </xf>
    <xf numFmtId="0" fontId="112" fillId="37" borderId="28" xfId="0" applyFont="1" applyFill="1" applyBorder="1" applyAlignment="1">
      <alignment horizontal="center" vertical="center" wrapText="1"/>
    </xf>
    <xf numFmtId="0" fontId="112" fillId="37" borderId="23" xfId="0" applyFont="1" applyFill="1" applyBorder="1" applyAlignment="1">
      <alignment horizontal="center" vertical="center" wrapText="1"/>
    </xf>
    <xf numFmtId="0" fontId="122" fillId="39" borderId="24" xfId="0" applyFont="1" applyFill="1" applyBorder="1" applyAlignment="1">
      <alignment horizontal="center" vertical="center"/>
    </xf>
    <xf numFmtId="0" fontId="122" fillId="39" borderId="25" xfId="0" applyFont="1" applyFill="1" applyBorder="1" applyAlignment="1">
      <alignment horizontal="center" vertical="center"/>
    </xf>
    <xf numFmtId="0" fontId="122" fillId="39" borderId="24" xfId="0" applyFont="1" applyFill="1" applyBorder="1" applyAlignment="1">
      <alignment horizontal="center" vertical="center" wrapText="1"/>
    </xf>
    <xf numFmtId="0" fontId="122" fillId="39" borderId="25" xfId="0" applyFont="1" applyFill="1" applyBorder="1" applyAlignment="1">
      <alignment horizontal="center" vertical="center" wrapText="1"/>
    </xf>
    <xf numFmtId="0" fontId="140" fillId="29" borderId="0" xfId="36" applyFont="1" applyFill="1" applyBorder="1" applyAlignment="1" applyProtection="1">
      <alignment horizontal="center" vertical="center" wrapText="1"/>
      <protection locked="0"/>
    </xf>
    <xf numFmtId="0" fontId="137" fillId="34" borderId="0" xfId="36" applyFont="1" applyFill="1" applyBorder="1" applyAlignment="1" applyProtection="1">
      <alignment horizontal="center" vertical="center" wrapText="1"/>
      <protection locked="0"/>
    </xf>
    <xf numFmtId="0" fontId="121" fillId="32" borderId="0" xfId="31" applyFont="1" applyFill="1" applyBorder="1" applyAlignment="1" applyProtection="1">
      <alignment horizontal="center" vertical="center"/>
    </xf>
    <xf numFmtId="0" fontId="103" fillId="32" borderId="0" xfId="31" applyFont="1" applyFill="1" applyBorder="1" applyAlignment="1" applyProtection="1">
      <alignment horizontal="center" vertical="center"/>
    </xf>
    <xf numFmtId="22" fontId="100" fillId="32" borderId="0" xfId="31" applyNumberFormat="1" applyFont="1" applyFill="1" applyBorder="1" applyAlignment="1" applyProtection="1">
      <alignment horizontal="center" vertical="center"/>
    </xf>
    <xf numFmtId="0" fontId="112" fillId="40" borderId="12" xfId="0" applyFont="1" applyFill="1" applyBorder="1" applyAlignment="1">
      <alignment horizontal="center" vertical="center" wrapText="1"/>
    </xf>
    <xf numFmtId="0" fontId="57" fillId="40" borderId="12" xfId="0" applyFont="1" applyFill="1" applyBorder="1" applyAlignment="1">
      <alignment horizontal="center" vertical="center"/>
    </xf>
    <xf numFmtId="0" fontId="112" fillId="40" borderId="12" xfId="0" applyFont="1" applyFill="1" applyBorder="1" applyAlignment="1">
      <alignment horizontal="center" vertical="center"/>
    </xf>
    <xf numFmtId="0" fontId="122" fillId="39" borderId="12" xfId="0" applyFont="1" applyFill="1" applyBorder="1" applyAlignment="1">
      <alignment horizontal="center" vertical="center" wrapText="1"/>
    </xf>
    <xf numFmtId="0" fontId="122" fillId="39" borderId="12" xfId="0" applyFont="1" applyFill="1" applyBorder="1" applyAlignment="1">
      <alignment horizontal="center" vertical="center"/>
    </xf>
    <xf numFmtId="0" fontId="86" fillId="34" borderId="28" xfId="36" applyFont="1" applyFill="1" applyBorder="1" applyAlignment="1" applyProtection="1">
      <alignment horizontal="center" vertical="center" wrapText="1"/>
      <protection locked="0"/>
    </xf>
    <xf numFmtId="0" fontId="86" fillId="34" borderId="23" xfId="36" applyFont="1" applyFill="1" applyBorder="1" applyAlignment="1" applyProtection="1">
      <alignment horizontal="center" vertical="center" wrapText="1"/>
      <protection locked="0"/>
    </xf>
    <xf numFmtId="0" fontId="110" fillId="25" borderId="0" xfId="36" applyNumberFormat="1" applyFont="1" applyFill="1" applyBorder="1" applyAlignment="1" applyProtection="1">
      <alignment horizontal="left" vertical="center" wrapText="1"/>
      <protection locked="0"/>
    </xf>
    <xf numFmtId="165" fontId="110" fillId="29" borderId="0" xfId="36" applyNumberFormat="1" applyFont="1" applyFill="1" applyBorder="1" applyAlignment="1" applyProtection="1">
      <alignment horizontal="center" vertical="center" wrapText="1"/>
      <protection locked="0"/>
    </xf>
    <xf numFmtId="165" fontId="110" fillId="29" borderId="11" xfId="36" applyNumberFormat="1" applyFont="1" applyFill="1" applyBorder="1" applyAlignment="1" applyProtection="1">
      <alignment horizontal="center" vertical="center" wrapText="1"/>
      <protection locked="0"/>
    </xf>
    <xf numFmtId="167" fontId="46" fillId="24" borderId="29" xfId="36" applyNumberFormat="1" applyFont="1" applyFill="1" applyBorder="1" applyAlignment="1" applyProtection="1">
      <alignment horizontal="center" vertical="center" wrapText="1"/>
      <protection locked="0"/>
    </xf>
    <xf numFmtId="0" fontId="130" fillId="34" borderId="37" xfId="36" applyFont="1" applyFill="1" applyBorder="1" applyAlignment="1" applyProtection="1">
      <alignment horizontal="center" vertical="center" wrapText="1"/>
      <protection locked="0"/>
    </xf>
    <xf numFmtId="0" fontId="110" fillId="25" borderId="10" xfId="36" applyNumberFormat="1" applyFont="1" applyFill="1" applyBorder="1" applyAlignment="1" applyProtection="1">
      <alignment horizontal="center" vertical="center" wrapText="1"/>
      <protection locked="0"/>
    </xf>
    <xf numFmtId="0" fontId="131" fillId="34" borderId="28" xfId="36" applyFont="1" applyFill="1" applyBorder="1" applyAlignment="1">
      <alignment horizontal="center" vertical="center" wrapText="1"/>
    </xf>
    <xf numFmtId="0" fontId="131" fillId="34" borderId="23" xfId="36" applyFont="1" applyFill="1" applyBorder="1" applyAlignment="1">
      <alignment horizontal="center" vertical="center" wrapText="1"/>
    </xf>
    <xf numFmtId="0" fontId="54" fillId="34" borderId="28" xfId="36" applyFont="1" applyFill="1" applyBorder="1" applyAlignment="1">
      <alignment horizontal="center" vertical="center" textRotation="90" wrapText="1"/>
    </xf>
    <xf numFmtId="0" fontId="54" fillId="34" borderId="23" xfId="36" applyFont="1" applyFill="1" applyBorder="1" applyAlignment="1">
      <alignment horizontal="center" vertical="center" textRotation="90" wrapText="1"/>
    </xf>
    <xf numFmtId="0" fontId="97" fillId="34" borderId="28" xfId="36" applyFont="1" applyFill="1" applyBorder="1" applyAlignment="1">
      <alignment horizontal="center" vertical="center" textRotation="90" wrapText="1"/>
    </xf>
    <xf numFmtId="0" fontId="97" fillId="34" borderId="23" xfId="36" applyFont="1" applyFill="1" applyBorder="1" applyAlignment="1">
      <alignment horizontal="center" vertical="center" textRotation="90" wrapText="1"/>
    </xf>
    <xf numFmtId="0" fontId="54" fillId="34" borderId="12" xfId="36" applyFont="1" applyFill="1" applyBorder="1" applyAlignment="1">
      <alignment horizontal="center" textRotation="90" wrapText="1"/>
    </xf>
    <xf numFmtId="0" fontId="135" fillId="34" borderId="28" xfId="36" applyFont="1" applyFill="1" applyBorder="1" applyAlignment="1">
      <alignment horizontal="center" vertical="center" wrapText="1"/>
    </xf>
    <xf numFmtId="0" fontId="135" fillId="34" borderId="23" xfId="36" applyFont="1" applyFill="1" applyBorder="1" applyAlignment="1">
      <alignment horizontal="center" vertical="center" wrapText="1"/>
    </xf>
    <xf numFmtId="170" fontId="134" fillId="34" borderId="12" xfId="36" applyNumberFormat="1" applyFont="1" applyFill="1" applyBorder="1" applyAlignment="1">
      <alignment horizontal="center" vertical="center"/>
    </xf>
    <xf numFmtId="165" fontId="116" fillId="29" borderId="11" xfId="36" applyNumberFormat="1" applyFont="1" applyFill="1" applyBorder="1" applyAlignment="1" applyProtection="1">
      <alignment horizontal="left" vertical="center" wrapText="1"/>
      <protection locked="0"/>
    </xf>
    <xf numFmtId="0" fontId="135" fillId="34" borderId="12" xfId="36" applyFont="1" applyFill="1" applyBorder="1" applyAlignment="1">
      <alignment horizontal="center" vertical="center" textRotation="90" wrapText="1"/>
    </xf>
    <xf numFmtId="49" fontId="135" fillId="34" borderId="12" xfId="36" applyNumberFormat="1" applyFont="1" applyFill="1" applyBorder="1" applyAlignment="1">
      <alignment horizontal="center" vertical="center" textRotation="90" wrapText="1"/>
    </xf>
    <xf numFmtId="0" fontId="89" fillId="29" borderId="0" xfId="36" applyFont="1" applyFill="1" applyBorder="1" applyAlignment="1" applyProtection="1">
      <alignment horizontal="center" vertical="center" wrapText="1"/>
      <protection locked="0"/>
    </xf>
    <xf numFmtId="0" fontId="137" fillId="31" borderId="37" xfId="36" applyFont="1" applyFill="1" applyBorder="1" applyAlignment="1" applyProtection="1">
      <alignment horizontal="center" vertical="center" wrapText="1"/>
      <protection locked="0"/>
    </xf>
    <xf numFmtId="0" fontId="112" fillId="29" borderId="10" xfId="36" applyFont="1" applyFill="1" applyBorder="1" applyAlignment="1" applyProtection="1">
      <alignment horizontal="right" vertical="center" wrapText="1"/>
      <protection locked="0"/>
    </xf>
    <xf numFmtId="0" fontId="138" fillId="29" borderId="10" xfId="31" applyFont="1" applyFill="1" applyBorder="1" applyAlignment="1" applyProtection="1">
      <alignment horizontal="left" vertical="center" wrapText="1"/>
      <protection locked="0"/>
    </xf>
    <xf numFmtId="170" fontId="116" fillId="29" borderId="10" xfId="36" applyNumberFormat="1" applyFont="1" applyFill="1" applyBorder="1" applyAlignment="1" applyProtection="1">
      <alignment horizontal="left" vertical="center" wrapText="1"/>
      <protection locked="0"/>
    </xf>
    <xf numFmtId="0" fontId="116" fillId="29" borderId="10" xfId="36" applyFont="1" applyFill="1" applyBorder="1" applyAlignment="1" applyProtection="1">
      <alignment horizontal="left" vertical="center" wrapText="1"/>
      <protection locked="0"/>
    </xf>
    <xf numFmtId="0" fontId="139" fillId="29" borderId="10" xfId="36" applyFont="1" applyFill="1" applyBorder="1" applyAlignment="1" applyProtection="1">
      <alignment horizontal="center" vertical="center" wrapText="1"/>
      <protection locked="0"/>
    </xf>
    <xf numFmtId="170" fontId="136" fillId="29" borderId="10" xfId="36" applyNumberFormat="1" applyFont="1" applyFill="1" applyBorder="1" applyAlignment="1" applyProtection="1">
      <alignment horizontal="left" vertical="center" wrapText="1"/>
      <protection locked="0"/>
    </xf>
    <xf numFmtId="0" fontId="111" fillId="29" borderId="11" xfId="36" applyFont="1" applyFill="1" applyBorder="1" applyAlignment="1" applyProtection="1">
      <alignment horizontal="left" vertical="center" wrapText="1"/>
      <protection locked="0"/>
    </xf>
    <xf numFmtId="167" fontId="89" fillId="24" borderId="29" xfId="36" applyNumberFormat="1" applyFont="1" applyFill="1" applyBorder="1" applyAlignment="1" applyProtection="1">
      <alignment horizontal="center" vertical="center" wrapText="1"/>
      <protection locked="0"/>
    </xf>
    <xf numFmtId="2" fontId="135" fillId="34" borderId="12" xfId="36" applyNumberFormat="1" applyFont="1" applyFill="1" applyBorder="1" applyAlignment="1">
      <alignment horizontal="center" vertical="center" textRotation="90" wrapText="1"/>
    </xf>
    <xf numFmtId="0" fontId="70" fillId="34" borderId="12" xfId="36" applyFont="1" applyFill="1" applyBorder="1" applyAlignment="1">
      <alignment horizontal="center" vertical="center"/>
    </xf>
    <xf numFmtId="0" fontId="112" fillId="29" borderId="11" xfId="36" applyFont="1" applyFill="1" applyBorder="1" applyAlignment="1" applyProtection="1">
      <alignment horizontal="right" vertical="center" wrapText="1"/>
      <protection locked="0"/>
    </xf>
    <xf numFmtId="0" fontId="135" fillId="34" borderId="12" xfId="36" applyFont="1" applyFill="1" applyBorder="1" applyAlignment="1">
      <alignment horizontal="center" textRotation="90"/>
    </xf>
    <xf numFmtId="0" fontId="113" fillId="35" borderId="13" xfId="0" applyFont="1" applyFill="1" applyBorder="1" applyAlignment="1">
      <alignment horizontal="center" vertical="center" wrapText="1"/>
    </xf>
    <xf numFmtId="0" fontId="70" fillId="35" borderId="13" xfId="0" applyFont="1" applyFill="1" applyBorder="1" applyAlignment="1">
      <alignment horizontal="right" vertical="center" wrapText="1"/>
    </xf>
  </cellXfs>
  <cellStyles count="48">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rmal 2 2" xfId="37"/>
    <cellStyle name="Not" xfId="38" builtinId="10" customBuiltin="1"/>
    <cellStyle name="Nötr" xfId="39" builtinId="28" customBuiltin="1"/>
    <cellStyle name="Toplam" xfId="40" builtinId="25" customBuiltin="1"/>
    <cellStyle name="Uyarı Metni" xfId="41" builtinId="11" customBuiltin="1"/>
    <cellStyle name="Vurgu1" xfId="42" builtinId="29" customBuiltin="1"/>
    <cellStyle name="Vurgu2" xfId="43" builtinId="33" customBuiltin="1"/>
    <cellStyle name="Vurgu3" xfId="44" builtinId="37" customBuiltin="1"/>
    <cellStyle name="Vurgu4" xfId="45" builtinId="41" customBuiltin="1"/>
    <cellStyle name="Vurgu5" xfId="46" builtinId="45" customBuiltin="1"/>
    <cellStyle name="Vurgu6" xfId="47" builtinId="49" customBuiltin="1"/>
  </cellStyles>
  <dxfs count="153">
    <dxf>
      <font>
        <color theme="0"/>
      </font>
    </dxf>
    <dxf>
      <font>
        <color theme="0"/>
      </font>
    </dxf>
    <dxf>
      <font>
        <color theme="0"/>
      </font>
    </dxf>
    <dxf>
      <font>
        <color theme="0"/>
      </font>
    </dxf>
    <dxf>
      <font>
        <color theme="0"/>
      </font>
    </dxf>
    <dxf>
      <font>
        <color theme="0"/>
      </font>
    </dxf>
    <dxf>
      <font>
        <color theme="0"/>
      </font>
    </dxf>
    <dxf>
      <font>
        <b/>
        <i val="0"/>
        <color rgb="FFFF0000"/>
      </font>
    </dxf>
    <dxf>
      <font>
        <b/>
        <i val="0"/>
        <color rgb="FF00B05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6500"/>
      </font>
      <fill>
        <patternFill>
          <bgColor rgb="FFFFEB9C"/>
        </patternFill>
      </fill>
    </dxf>
    <dxf>
      <font>
        <color rgb="FF9C5700"/>
      </font>
      <fill>
        <patternFill>
          <bgColor rgb="FFFFEB9C"/>
        </patternFill>
      </fill>
    </dxf>
    <dxf>
      <font>
        <color rgb="FF9C6500"/>
      </font>
      <fill>
        <patternFill>
          <bgColor rgb="FFFFEB9C"/>
        </patternFill>
      </fill>
    </dxf>
    <dxf>
      <fill>
        <patternFill>
          <bgColor theme="0"/>
        </patternFill>
      </fill>
    </dxf>
    <dxf>
      <fill>
        <patternFill>
          <bgColor rgb="FFFF0000"/>
        </patternFill>
      </fill>
    </dxf>
    <dxf>
      <fill>
        <patternFill>
          <bgColor rgb="FFFFC000"/>
        </patternFill>
      </fill>
    </dxf>
    <dxf>
      <fill>
        <patternFill>
          <bgColor theme="0"/>
        </patternFill>
      </fill>
    </dxf>
    <dxf>
      <fill>
        <patternFill>
          <bgColor rgb="FFFF0000"/>
        </patternFill>
      </fill>
    </dxf>
    <dxf>
      <fill>
        <patternFill>
          <bgColor rgb="FFFFC000"/>
        </patternFill>
      </fill>
    </dxf>
    <dxf>
      <font>
        <color rgb="FF9C57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0.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7</xdr:col>
      <xdr:colOff>62443</xdr:colOff>
      <xdr:row>2</xdr:row>
      <xdr:rowOff>120650</xdr:rowOff>
    </xdr:from>
    <xdr:to>
      <xdr:col>8</xdr:col>
      <xdr:colOff>400740</xdr:colOff>
      <xdr:row>8</xdr:row>
      <xdr:rowOff>133350</xdr:rowOff>
    </xdr:to>
    <xdr:pic>
      <xdr:nvPicPr>
        <xdr:cNvPr id="228372" name="Resim 1">
          <a:extLst>
            <a:ext uri="{FF2B5EF4-FFF2-40B4-BE49-F238E27FC236}">
              <a16:creationId xmlns:a16="http://schemas.microsoft.com/office/drawing/2014/main" xmlns="" id="{00000000-0008-0000-0000-0000147C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68" y="1758950"/>
          <a:ext cx="995522" cy="100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447675</xdr:colOff>
      <xdr:row>2</xdr:row>
      <xdr:rowOff>142875</xdr:rowOff>
    </xdr:from>
    <xdr:to>
      <xdr:col>3</xdr:col>
      <xdr:colOff>285750</xdr:colOff>
      <xdr:row>8</xdr:row>
      <xdr:rowOff>85725</xdr:rowOff>
    </xdr:to>
    <xdr:pic>
      <xdr:nvPicPr>
        <xdr:cNvPr id="3" name="Resim 2">
          <a:extLst>
            <a:ext uri="{FF2B5EF4-FFF2-40B4-BE49-F238E27FC236}">
              <a16:creationId xmlns:a16="http://schemas.microsoft.com/office/drawing/2014/main" xmlns="" id="{E39D2DE1-7F65-48B0-B77F-D24864B47E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0150" y="1781175"/>
          <a:ext cx="9429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196850</xdr:colOff>
      <xdr:row>0</xdr:row>
      <xdr:rowOff>47625</xdr:rowOff>
    </xdr:from>
    <xdr:to>
      <xdr:col>18</xdr:col>
      <xdr:colOff>261709</xdr:colOff>
      <xdr:row>2</xdr:row>
      <xdr:rowOff>123825</xdr:rowOff>
    </xdr:to>
    <xdr:pic>
      <xdr:nvPicPr>
        <xdr:cNvPr id="2" name="Resim 3">
          <a:extLst>
            <a:ext uri="{FF2B5EF4-FFF2-40B4-BE49-F238E27FC236}">
              <a16:creationId xmlns:a16="http://schemas.microsoft.com/office/drawing/2014/main" xmlns="" id="{54A28A6D-CF35-4E34-9034-BF67725D1D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087850" y="47625"/>
          <a:ext cx="1064984"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79375</xdr:colOff>
      <xdr:row>0</xdr:row>
      <xdr:rowOff>95250</xdr:rowOff>
    </xdr:from>
    <xdr:to>
      <xdr:col>3</xdr:col>
      <xdr:colOff>387026</xdr:colOff>
      <xdr:row>2</xdr:row>
      <xdr:rowOff>0</xdr:rowOff>
    </xdr:to>
    <xdr:pic>
      <xdr:nvPicPr>
        <xdr:cNvPr id="3" name="Resim 2">
          <a:extLst>
            <a:ext uri="{FF2B5EF4-FFF2-40B4-BE49-F238E27FC236}">
              <a16:creationId xmlns:a16="http://schemas.microsoft.com/office/drawing/2014/main" xmlns="" id="{16486321-9CD5-4939-A97A-DF84F22DF3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5625" y="95250"/>
          <a:ext cx="907726"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14</xdr:col>
      <xdr:colOff>1076325</xdr:colOff>
      <xdr:row>0</xdr:row>
      <xdr:rowOff>95250</xdr:rowOff>
    </xdr:from>
    <xdr:to>
      <xdr:col>16</xdr:col>
      <xdr:colOff>563337</xdr:colOff>
      <xdr:row>2</xdr:row>
      <xdr:rowOff>209550</xdr:rowOff>
    </xdr:to>
    <xdr:pic>
      <xdr:nvPicPr>
        <xdr:cNvPr id="232468" name="Resim 3">
          <a:extLst>
            <a:ext uri="{FF2B5EF4-FFF2-40B4-BE49-F238E27FC236}">
              <a16:creationId xmlns:a16="http://schemas.microsoft.com/office/drawing/2014/main" xmlns="" id="{00000000-0008-0000-0700-0000148C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18896" y="95250"/>
          <a:ext cx="105591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381001</xdr:colOff>
      <xdr:row>0</xdr:row>
      <xdr:rowOff>68036</xdr:rowOff>
    </xdr:from>
    <xdr:to>
      <xdr:col>3</xdr:col>
      <xdr:colOff>638760</xdr:colOff>
      <xdr:row>2</xdr:row>
      <xdr:rowOff>17236</xdr:rowOff>
    </xdr:to>
    <xdr:pic>
      <xdr:nvPicPr>
        <xdr:cNvPr id="3" name="Resim 2">
          <a:extLst>
            <a:ext uri="{FF2B5EF4-FFF2-40B4-BE49-F238E27FC236}">
              <a16:creationId xmlns:a16="http://schemas.microsoft.com/office/drawing/2014/main" xmlns="" id="{2C148F40-B84B-4746-B94F-1D742D4B97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1180" y="68036"/>
          <a:ext cx="910901" cy="90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66</xdr:col>
      <xdr:colOff>1133217</xdr:colOff>
      <xdr:row>0</xdr:row>
      <xdr:rowOff>99884</xdr:rowOff>
    </xdr:from>
    <xdr:to>
      <xdr:col>68</xdr:col>
      <xdr:colOff>439436</xdr:colOff>
      <xdr:row>3</xdr:row>
      <xdr:rowOff>154460</xdr:rowOff>
    </xdr:to>
    <xdr:pic>
      <xdr:nvPicPr>
        <xdr:cNvPr id="231444" name="Resim 3">
          <a:extLst>
            <a:ext uri="{FF2B5EF4-FFF2-40B4-BE49-F238E27FC236}">
              <a16:creationId xmlns:a16="http://schemas.microsoft.com/office/drawing/2014/main" xmlns="" id="{00000000-0008-0000-0900-00001488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95379" y="99884"/>
          <a:ext cx="1674598"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231690</xdr:colOff>
      <xdr:row>0</xdr:row>
      <xdr:rowOff>205946</xdr:rowOff>
    </xdr:from>
    <xdr:to>
      <xdr:col>3</xdr:col>
      <xdr:colOff>437634</xdr:colOff>
      <xdr:row>2</xdr:row>
      <xdr:rowOff>268872</xdr:rowOff>
    </xdr:to>
    <xdr:pic>
      <xdr:nvPicPr>
        <xdr:cNvPr id="3" name="Resim 2">
          <a:extLst>
            <a:ext uri="{FF2B5EF4-FFF2-40B4-BE49-F238E27FC236}">
              <a16:creationId xmlns:a16="http://schemas.microsoft.com/office/drawing/2014/main" xmlns="" id="{73DC8211-EECC-4D82-8FCF-B40F5A2CFB8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8041" y="205946"/>
          <a:ext cx="1415877" cy="140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14</xdr:col>
      <xdr:colOff>95250</xdr:colOff>
      <xdr:row>0</xdr:row>
      <xdr:rowOff>65314</xdr:rowOff>
    </xdr:from>
    <xdr:to>
      <xdr:col>15</xdr:col>
      <xdr:colOff>435430</xdr:colOff>
      <xdr:row>2</xdr:row>
      <xdr:rowOff>179614</xdr:rowOff>
    </xdr:to>
    <xdr:pic>
      <xdr:nvPicPr>
        <xdr:cNvPr id="176114" name="Resim 3">
          <a:extLst>
            <a:ext uri="{FF2B5EF4-FFF2-40B4-BE49-F238E27FC236}">
              <a16:creationId xmlns:a16="http://schemas.microsoft.com/office/drawing/2014/main" xmlns="" id="{00000000-0008-0000-1000-0000F2AF02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87893" y="65314"/>
          <a:ext cx="1061358"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340179</xdr:colOff>
      <xdr:row>0</xdr:row>
      <xdr:rowOff>81642</xdr:rowOff>
    </xdr:from>
    <xdr:to>
      <xdr:col>3</xdr:col>
      <xdr:colOff>325794</xdr:colOff>
      <xdr:row>2</xdr:row>
      <xdr:rowOff>30842</xdr:rowOff>
    </xdr:to>
    <xdr:pic>
      <xdr:nvPicPr>
        <xdr:cNvPr id="3" name="Resim 2">
          <a:extLst>
            <a:ext uri="{FF2B5EF4-FFF2-40B4-BE49-F238E27FC236}">
              <a16:creationId xmlns:a16="http://schemas.microsoft.com/office/drawing/2014/main" xmlns="" id="{F92B4FEF-8DA6-4889-98AE-73D6C25124D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0179" y="81642"/>
          <a:ext cx="910901" cy="90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14</xdr:col>
      <xdr:colOff>464003</xdr:colOff>
      <xdr:row>0</xdr:row>
      <xdr:rowOff>65314</xdr:rowOff>
    </xdr:from>
    <xdr:to>
      <xdr:col>16</xdr:col>
      <xdr:colOff>63954</xdr:colOff>
      <xdr:row>2</xdr:row>
      <xdr:rowOff>141514</xdr:rowOff>
    </xdr:to>
    <xdr:pic>
      <xdr:nvPicPr>
        <xdr:cNvPr id="215551" name="Resim 3">
          <a:extLst>
            <a:ext uri="{FF2B5EF4-FFF2-40B4-BE49-F238E27FC236}">
              <a16:creationId xmlns:a16="http://schemas.microsoft.com/office/drawing/2014/main" xmlns="" id="{00000000-0008-0000-1400-0000FF49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40074" y="65314"/>
          <a:ext cx="1055915" cy="10695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95250</xdr:colOff>
      <xdr:row>0</xdr:row>
      <xdr:rowOff>122465</xdr:rowOff>
    </xdr:from>
    <xdr:to>
      <xdr:col>3</xdr:col>
      <xdr:colOff>407437</xdr:colOff>
      <xdr:row>2</xdr:row>
      <xdr:rowOff>30844</xdr:rowOff>
    </xdr:to>
    <xdr:pic>
      <xdr:nvPicPr>
        <xdr:cNvPr id="3" name="Resim 2">
          <a:extLst>
            <a:ext uri="{FF2B5EF4-FFF2-40B4-BE49-F238E27FC236}">
              <a16:creationId xmlns:a16="http://schemas.microsoft.com/office/drawing/2014/main" xmlns="" id="{1B600CD7-D3AD-4213-8E8D-6253F3E2F8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122465"/>
          <a:ext cx="910901" cy="90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3913665</xdr:colOff>
      <xdr:row>0</xdr:row>
      <xdr:rowOff>261938</xdr:rowOff>
    </xdr:from>
    <xdr:to>
      <xdr:col>14</xdr:col>
      <xdr:colOff>85725</xdr:colOff>
      <xdr:row>3</xdr:row>
      <xdr:rowOff>95250</xdr:rowOff>
    </xdr:to>
    <xdr:pic>
      <xdr:nvPicPr>
        <xdr:cNvPr id="188273" name="Resim 3">
          <a:extLst>
            <a:ext uri="{FF2B5EF4-FFF2-40B4-BE49-F238E27FC236}">
              <a16:creationId xmlns:a16="http://schemas.microsoft.com/office/drawing/2014/main" xmlns="" id="{00000000-0008-0000-0300-000071DF02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44540" y="261938"/>
          <a:ext cx="131556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452437</xdr:colOff>
      <xdr:row>0</xdr:row>
      <xdr:rowOff>309562</xdr:rowOff>
    </xdr:from>
    <xdr:to>
      <xdr:col>3</xdr:col>
      <xdr:colOff>178349</xdr:colOff>
      <xdr:row>2</xdr:row>
      <xdr:rowOff>428623</xdr:rowOff>
    </xdr:to>
    <xdr:pic>
      <xdr:nvPicPr>
        <xdr:cNvPr id="3" name="Resim 2">
          <a:extLst>
            <a:ext uri="{FF2B5EF4-FFF2-40B4-BE49-F238E27FC236}">
              <a16:creationId xmlns:a16="http://schemas.microsoft.com/office/drawing/2014/main" xmlns="" id="{4BFD79AC-ED22-422A-8BE9-DDA90BCB88C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2437" y="309562"/>
          <a:ext cx="1154662" cy="1142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32544</xdr:colOff>
      <xdr:row>0</xdr:row>
      <xdr:rowOff>23019</xdr:rowOff>
    </xdr:from>
    <xdr:to>
      <xdr:col>18</xdr:col>
      <xdr:colOff>316706</xdr:colOff>
      <xdr:row>2</xdr:row>
      <xdr:rowOff>99219</xdr:rowOff>
    </xdr:to>
    <xdr:pic>
      <xdr:nvPicPr>
        <xdr:cNvPr id="229396" name="Resim 3">
          <a:extLst>
            <a:ext uri="{FF2B5EF4-FFF2-40B4-BE49-F238E27FC236}">
              <a16:creationId xmlns:a16="http://schemas.microsoft.com/office/drawing/2014/main" xmlns="" id="{00000000-0008-0000-0400-00001480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05844" y="23019"/>
          <a:ext cx="1058862"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38100</xdr:colOff>
      <xdr:row>0</xdr:row>
      <xdr:rowOff>127000</xdr:rowOff>
    </xdr:from>
    <xdr:to>
      <xdr:col>3</xdr:col>
      <xdr:colOff>390201</xdr:colOff>
      <xdr:row>2</xdr:row>
      <xdr:rowOff>38100</xdr:rowOff>
    </xdr:to>
    <xdr:pic>
      <xdr:nvPicPr>
        <xdr:cNvPr id="3" name="Resim 2">
          <a:extLst>
            <a:ext uri="{FF2B5EF4-FFF2-40B4-BE49-F238E27FC236}">
              <a16:creationId xmlns:a16="http://schemas.microsoft.com/office/drawing/2014/main" xmlns="" id="{3B49AF67-9D57-402D-896D-A412C09AA4B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700" y="127000"/>
          <a:ext cx="910901" cy="90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812347</xdr:colOff>
      <xdr:row>0</xdr:row>
      <xdr:rowOff>50346</xdr:rowOff>
    </xdr:from>
    <xdr:to>
      <xdr:col>16</xdr:col>
      <xdr:colOff>510268</xdr:colOff>
      <xdr:row>2</xdr:row>
      <xdr:rowOff>164646</xdr:rowOff>
    </xdr:to>
    <xdr:pic>
      <xdr:nvPicPr>
        <xdr:cNvPr id="208383" name="Resim 3">
          <a:extLst>
            <a:ext uri="{FF2B5EF4-FFF2-40B4-BE49-F238E27FC236}">
              <a16:creationId xmlns:a16="http://schemas.microsoft.com/office/drawing/2014/main" xmlns="" id="{00000000-0008-0000-0F00-0000FF2D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84061" y="50346"/>
          <a:ext cx="1058636"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435429</xdr:colOff>
      <xdr:row>0</xdr:row>
      <xdr:rowOff>81643</xdr:rowOff>
    </xdr:from>
    <xdr:to>
      <xdr:col>3</xdr:col>
      <xdr:colOff>312187</xdr:colOff>
      <xdr:row>2</xdr:row>
      <xdr:rowOff>30843</xdr:rowOff>
    </xdr:to>
    <xdr:pic>
      <xdr:nvPicPr>
        <xdr:cNvPr id="3" name="Resim 2">
          <a:extLst>
            <a:ext uri="{FF2B5EF4-FFF2-40B4-BE49-F238E27FC236}">
              <a16:creationId xmlns:a16="http://schemas.microsoft.com/office/drawing/2014/main" xmlns="" id="{6C9257CD-24EB-410D-A62C-33714BBB88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5429" y="81643"/>
          <a:ext cx="910901" cy="90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864393</xdr:colOff>
      <xdr:row>0</xdr:row>
      <xdr:rowOff>35719</xdr:rowOff>
    </xdr:from>
    <xdr:to>
      <xdr:col>15</xdr:col>
      <xdr:colOff>502443</xdr:colOff>
      <xdr:row>2</xdr:row>
      <xdr:rowOff>159544</xdr:rowOff>
    </xdr:to>
    <xdr:pic>
      <xdr:nvPicPr>
        <xdr:cNvPr id="2" name="Resim 3">
          <a:extLst>
            <a:ext uri="{FF2B5EF4-FFF2-40B4-BE49-F238E27FC236}">
              <a16:creationId xmlns:a16="http://schemas.microsoft.com/office/drawing/2014/main" xmlns="" id="{00000000-0008-0000-0C00-00001484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94368" y="35719"/>
          <a:ext cx="1066801"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381001</xdr:colOff>
      <xdr:row>0</xdr:row>
      <xdr:rowOff>95250</xdr:rowOff>
    </xdr:from>
    <xdr:to>
      <xdr:col>3</xdr:col>
      <xdr:colOff>315589</xdr:colOff>
      <xdr:row>2</xdr:row>
      <xdr:rowOff>56356</xdr:rowOff>
    </xdr:to>
    <xdr:pic>
      <xdr:nvPicPr>
        <xdr:cNvPr id="3" name="Resim 2">
          <a:extLst>
            <a:ext uri="{FF2B5EF4-FFF2-40B4-BE49-F238E27FC236}">
              <a16:creationId xmlns:a16="http://schemas.microsoft.com/office/drawing/2014/main" xmlns="" id="{949A05D5-E664-4AFD-BDB9-9278E745F15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1" y="95250"/>
          <a:ext cx="906138" cy="904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864393</xdr:colOff>
      <xdr:row>0</xdr:row>
      <xdr:rowOff>35719</xdr:rowOff>
    </xdr:from>
    <xdr:to>
      <xdr:col>15</xdr:col>
      <xdr:colOff>369094</xdr:colOff>
      <xdr:row>2</xdr:row>
      <xdr:rowOff>159544</xdr:rowOff>
    </xdr:to>
    <xdr:pic>
      <xdr:nvPicPr>
        <xdr:cNvPr id="230420" name="Resim 3">
          <a:extLst>
            <a:ext uri="{FF2B5EF4-FFF2-40B4-BE49-F238E27FC236}">
              <a16:creationId xmlns:a16="http://schemas.microsoft.com/office/drawing/2014/main" xmlns="" id="{00000000-0008-0000-0C00-00001484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39612" y="35719"/>
          <a:ext cx="1064419" cy="10644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381001</xdr:colOff>
      <xdr:row>0</xdr:row>
      <xdr:rowOff>95250</xdr:rowOff>
    </xdr:from>
    <xdr:to>
      <xdr:col>3</xdr:col>
      <xdr:colOff>315589</xdr:colOff>
      <xdr:row>2</xdr:row>
      <xdr:rowOff>56356</xdr:rowOff>
    </xdr:to>
    <xdr:pic>
      <xdr:nvPicPr>
        <xdr:cNvPr id="3" name="Resim 2">
          <a:extLst>
            <a:ext uri="{FF2B5EF4-FFF2-40B4-BE49-F238E27FC236}">
              <a16:creationId xmlns:a16="http://schemas.microsoft.com/office/drawing/2014/main" xmlns="" id="{949A05D5-E664-4AFD-BDB9-9278E745F15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1" y="95250"/>
          <a:ext cx="910901" cy="90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843642</xdr:colOff>
      <xdr:row>0</xdr:row>
      <xdr:rowOff>38100</xdr:rowOff>
    </xdr:from>
    <xdr:to>
      <xdr:col>15</xdr:col>
      <xdr:colOff>353786</xdr:colOff>
      <xdr:row>2</xdr:row>
      <xdr:rowOff>152400</xdr:rowOff>
    </xdr:to>
    <xdr:pic>
      <xdr:nvPicPr>
        <xdr:cNvPr id="2" name="Resim 3">
          <a:extLst>
            <a:ext uri="{FF2B5EF4-FFF2-40B4-BE49-F238E27FC236}">
              <a16:creationId xmlns:a16="http://schemas.microsoft.com/office/drawing/2014/main" xmlns="" id="{51453635-675D-42D6-8DB5-66966F626F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65428" y="38100"/>
          <a:ext cx="1061358"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40821</xdr:colOff>
      <xdr:row>0</xdr:row>
      <xdr:rowOff>81643</xdr:rowOff>
    </xdr:from>
    <xdr:to>
      <xdr:col>3</xdr:col>
      <xdr:colOff>448258</xdr:colOff>
      <xdr:row>2</xdr:row>
      <xdr:rowOff>30843</xdr:rowOff>
    </xdr:to>
    <xdr:pic>
      <xdr:nvPicPr>
        <xdr:cNvPr id="3" name="Resim 2">
          <a:extLst>
            <a:ext uri="{FF2B5EF4-FFF2-40B4-BE49-F238E27FC236}">
              <a16:creationId xmlns:a16="http://schemas.microsoft.com/office/drawing/2014/main" xmlns="" id="{F0C6A304-4871-4A2C-AB67-BF566DD64E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5428" y="81643"/>
          <a:ext cx="910901" cy="90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261938</xdr:colOff>
      <xdr:row>0</xdr:row>
      <xdr:rowOff>142876</xdr:rowOff>
    </xdr:from>
    <xdr:to>
      <xdr:col>21</xdr:col>
      <xdr:colOff>981075</xdr:colOff>
      <xdr:row>2</xdr:row>
      <xdr:rowOff>252414</xdr:rowOff>
    </xdr:to>
    <xdr:pic>
      <xdr:nvPicPr>
        <xdr:cNvPr id="233512" name="Resim 3">
          <a:extLst>
            <a:ext uri="{FF2B5EF4-FFF2-40B4-BE49-F238E27FC236}">
              <a16:creationId xmlns:a16="http://schemas.microsoft.com/office/drawing/2014/main" xmlns="" id="{00000000-0008-0000-1600-00002890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82938" y="142876"/>
          <a:ext cx="1528762" cy="1514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423862</xdr:colOff>
      <xdr:row>0</xdr:row>
      <xdr:rowOff>190500</xdr:rowOff>
    </xdr:from>
    <xdr:to>
      <xdr:col>1</xdr:col>
      <xdr:colOff>1199458</xdr:colOff>
      <xdr:row>2</xdr:row>
      <xdr:rowOff>142874</xdr:rowOff>
    </xdr:to>
    <xdr:pic>
      <xdr:nvPicPr>
        <xdr:cNvPr id="4" name="Resim 3">
          <a:extLst>
            <a:ext uri="{FF2B5EF4-FFF2-40B4-BE49-F238E27FC236}">
              <a16:creationId xmlns:a16="http://schemas.microsoft.com/office/drawing/2014/main" xmlns="" id="{5724B56A-B3D1-4667-A36F-61B3F4CEA03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3862" y="190500"/>
          <a:ext cx="1394721" cy="1357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265340</xdr:colOff>
      <xdr:row>0</xdr:row>
      <xdr:rowOff>65315</xdr:rowOff>
    </xdr:from>
    <xdr:to>
      <xdr:col>18</xdr:col>
      <xdr:colOff>355146</xdr:colOff>
      <xdr:row>2</xdr:row>
      <xdr:rowOff>127908</xdr:rowOff>
    </xdr:to>
    <xdr:pic>
      <xdr:nvPicPr>
        <xdr:cNvPr id="192295" name="Resim 3">
          <a:extLst>
            <a:ext uri="{FF2B5EF4-FFF2-40B4-BE49-F238E27FC236}">
              <a16:creationId xmlns:a16="http://schemas.microsoft.com/office/drawing/2014/main" xmlns="" id="{00000000-0008-0000-0D00-000027EF02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04054" y="65315"/>
          <a:ext cx="1042306" cy="1055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27214</xdr:colOff>
      <xdr:row>0</xdr:row>
      <xdr:rowOff>95250</xdr:rowOff>
    </xdr:from>
    <xdr:to>
      <xdr:col>3</xdr:col>
      <xdr:colOff>353008</xdr:colOff>
      <xdr:row>2</xdr:row>
      <xdr:rowOff>3629</xdr:rowOff>
    </xdr:to>
    <xdr:pic>
      <xdr:nvPicPr>
        <xdr:cNvPr id="3" name="Resim 2">
          <a:extLst>
            <a:ext uri="{FF2B5EF4-FFF2-40B4-BE49-F238E27FC236}">
              <a16:creationId xmlns:a16="http://schemas.microsoft.com/office/drawing/2014/main" xmlns="" id="{E85BAB42-67EB-4068-B211-07C6876C60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0" y="95250"/>
          <a:ext cx="910901" cy="90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Normal="100" zoomScaleSheetLayoutView="100" workbookViewId="0">
      <selection activeCell="A3" sqref="A3:XFD3"/>
    </sheetView>
  </sheetViews>
  <sheetFormatPr defaultRowHeight="12.75" x14ac:dyDescent="0.2"/>
  <cols>
    <col min="1" max="1" width="11.28515625" style="1" customWidth="1"/>
    <col min="2" max="5" width="8.28515625" style="1" customWidth="1"/>
    <col min="6" max="11" width="9.85546875" style="1" customWidth="1"/>
    <col min="12" max="12" width="3.5703125" style="1" customWidth="1"/>
    <col min="13" max="13" width="3.85546875" style="1" customWidth="1"/>
    <col min="14" max="16384" width="9.140625" style="1"/>
  </cols>
  <sheetData>
    <row r="1" spans="1:11" x14ac:dyDescent="0.2">
      <c r="A1" s="318"/>
      <c r="B1" s="319"/>
      <c r="C1" s="319"/>
      <c r="D1" s="319"/>
      <c r="E1" s="319"/>
      <c r="F1" s="319"/>
      <c r="G1" s="319"/>
      <c r="H1" s="319"/>
      <c r="I1" s="319"/>
      <c r="J1" s="319"/>
      <c r="K1" s="320"/>
    </row>
    <row r="2" spans="1:11" ht="116.25" customHeight="1" x14ac:dyDescent="0.2">
      <c r="A2" s="550" t="s">
        <v>323</v>
      </c>
      <c r="B2" s="551"/>
      <c r="C2" s="551"/>
      <c r="D2" s="551"/>
      <c r="E2" s="551"/>
      <c r="F2" s="551"/>
      <c r="G2" s="551"/>
      <c r="H2" s="551"/>
      <c r="I2" s="551"/>
      <c r="J2" s="551"/>
      <c r="K2" s="552"/>
    </row>
    <row r="3" spans="1:11" ht="14.25" x14ac:dyDescent="0.2">
      <c r="A3" s="321"/>
      <c r="B3" s="136"/>
      <c r="C3" s="136"/>
      <c r="D3" s="136"/>
      <c r="E3" s="136"/>
      <c r="F3" s="136"/>
      <c r="G3" s="136"/>
      <c r="H3" s="136"/>
      <c r="I3" s="136"/>
      <c r="J3" s="136"/>
      <c r="K3" s="322"/>
    </row>
    <row r="4" spans="1:11" x14ac:dyDescent="0.2">
      <c r="A4" s="323"/>
      <c r="B4" s="137"/>
      <c r="C4" s="137"/>
      <c r="D4" s="137"/>
      <c r="E4" s="137"/>
      <c r="F4" s="137"/>
      <c r="G4" s="137"/>
      <c r="H4" s="137"/>
      <c r="I4" s="137"/>
      <c r="J4" s="137"/>
      <c r="K4" s="324"/>
    </row>
    <row r="5" spans="1:11" x14ac:dyDescent="0.2">
      <c r="A5" s="323"/>
      <c r="B5" s="137"/>
      <c r="C5" s="137"/>
      <c r="D5" s="137"/>
      <c r="E5" s="137"/>
      <c r="F5" s="137"/>
      <c r="G5" s="137"/>
      <c r="H5" s="137"/>
      <c r="I5" s="137"/>
      <c r="J5" s="137"/>
      <c r="K5" s="324"/>
    </row>
    <row r="6" spans="1:11" x14ac:dyDescent="0.2">
      <c r="A6" s="323"/>
      <c r="B6" s="137"/>
      <c r="C6" s="137"/>
      <c r="D6" s="137"/>
      <c r="E6" s="137"/>
      <c r="F6" s="137"/>
      <c r="G6" s="137"/>
      <c r="H6" s="137"/>
      <c r="I6" s="137"/>
      <c r="J6" s="137"/>
      <c r="K6" s="324"/>
    </row>
    <row r="7" spans="1:11" x14ac:dyDescent="0.2">
      <c r="A7" s="323"/>
      <c r="B7" s="137"/>
      <c r="C7" s="137"/>
      <c r="D7" s="137"/>
      <c r="E7" s="137"/>
      <c r="F7" s="137"/>
      <c r="G7" s="137"/>
      <c r="H7" s="137"/>
      <c r="I7" s="137"/>
      <c r="J7" s="137"/>
      <c r="K7" s="324"/>
    </row>
    <row r="8" spans="1:11" x14ac:dyDescent="0.2">
      <c r="A8" s="323"/>
      <c r="B8" s="137"/>
      <c r="C8" s="137"/>
      <c r="D8" s="137"/>
      <c r="E8" s="137"/>
      <c r="F8" s="137"/>
      <c r="G8" s="137"/>
      <c r="H8" s="137"/>
      <c r="I8" s="137"/>
      <c r="J8" s="137"/>
      <c r="K8" s="324"/>
    </row>
    <row r="9" spans="1:11" x14ac:dyDescent="0.2">
      <c r="A9" s="323"/>
      <c r="B9" s="137"/>
      <c r="C9" s="137"/>
      <c r="D9" s="137"/>
      <c r="E9" s="137"/>
      <c r="F9" s="137"/>
      <c r="G9" s="137"/>
      <c r="H9" s="137"/>
      <c r="I9" s="137"/>
      <c r="J9" s="137"/>
      <c r="K9" s="324"/>
    </row>
    <row r="10" spans="1:11" x14ac:dyDescent="0.2">
      <c r="A10" s="323"/>
      <c r="B10" s="137"/>
      <c r="C10" s="137"/>
      <c r="D10" s="137"/>
      <c r="E10" s="137"/>
      <c r="F10" s="137"/>
      <c r="G10" s="137"/>
      <c r="H10" s="137"/>
      <c r="I10" s="137"/>
      <c r="J10" s="137"/>
      <c r="K10" s="324"/>
    </row>
    <row r="11" spans="1:11" x14ac:dyDescent="0.2">
      <c r="A11" s="323"/>
      <c r="B11" s="137"/>
      <c r="C11" s="137"/>
      <c r="D11" s="137"/>
      <c r="E11" s="137"/>
      <c r="F11" s="137"/>
      <c r="G11" s="137"/>
      <c r="H11" s="137"/>
      <c r="I11" s="137"/>
      <c r="J11" s="137"/>
      <c r="K11" s="324"/>
    </row>
    <row r="12" spans="1:11" ht="51.75" customHeight="1" x14ac:dyDescent="0.35">
      <c r="A12" s="568"/>
      <c r="B12" s="569"/>
      <c r="C12" s="569"/>
      <c r="D12" s="569"/>
      <c r="E12" s="569"/>
      <c r="F12" s="569"/>
      <c r="G12" s="569"/>
      <c r="H12" s="569"/>
      <c r="I12" s="569"/>
      <c r="J12" s="569"/>
      <c r="K12" s="570"/>
    </row>
    <row r="13" spans="1:11" ht="71.25" customHeight="1" x14ac:dyDescent="0.2">
      <c r="A13" s="553"/>
      <c r="B13" s="554"/>
      <c r="C13" s="554"/>
      <c r="D13" s="554"/>
      <c r="E13" s="554"/>
      <c r="F13" s="554"/>
      <c r="G13" s="554"/>
      <c r="H13" s="554"/>
      <c r="I13" s="554"/>
      <c r="J13" s="554"/>
      <c r="K13" s="555"/>
    </row>
    <row r="14" spans="1:11" ht="72" customHeight="1" x14ac:dyDescent="0.2">
      <c r="A14" s="559" t="str">
        <f>F19</f>
        <v>2018-2019 Öğretim Yılı Okullararası Puanlı  Atletizm Genç-B İl Birinciliği</v>
      </c>
      <c r="B14" s="560"/>
      <c r="C14" s="560"/>
      <c r="D14" s="560"/>
      <c r="E14" s="560"/>
      <c r="F14" s="560"/>
      <c r="G14" s="560"/>
      <c r="H14" s="560"/>
      <c r="I14" s="560"/>
      <c r="J14" s="560"/>
      <c r="K14" s="561"/>
    </row>
    <row r="15" spans="1:11" ht="51.75" customHeight="1" x14ac:dyDescent="0.2">
      <c r="A15" s="556"/>
      <c r="B15" s="557"/>
      <c r="C15" s="557"/>
      <c r="D15" s="557"/>
      <c r="E15" s="557"/>
      <c r="F15" s="557"/>
      <c r="G15" s="557"/>
      <c r="H15" s="557"/>
      <c r="I15" s="557"/>
      <c r="J15" s="557"/>
      <c r="K15" s="558"/>
    </row>
    <row r="16" spans="1:11" x14ac:dyDescent="0.2">
      <c r="A16" s="323"/>
      <c r="B16" s="137"/>
      <c r="C16" s="137"/>
      <c r="D16" s="137"/>
      <c r="E16" s="137"/>
      <c r="F16" s="137"/>
      <c r="G16" s="137"/>
      <c r="H16" s="137"/>
      <c r="I16" s="137"/>
      <c r="J16" s="137"/>
      <c r="K16" s="324"/>
    </row>
    <row r="17" spans="1:11" ht="25.5" x14ac:dyDescent="0.35">
      <c r="A17" s="571"/>
      <c r="B17" s="572"/>
      <c r="C17" s="572"/>
      <c r="D17" s="572"/>
      <c r="E17" s="572"/>
      <c r="F17" s="572"/>
      <c r="G17" s="572"/>
      <c r="H17" s="572"/>
      <c r="I17" s="572"/>
      <c r="J17" s="572"/>
      <c r="K17" s="573"/>
    </row>
    <row r="18" spans="1:11" ht="24.75" customHeight="1" x14ac:dyDescent="0.2">
      <c r="A18" s="565" t="s">
        <v>72</v>
      </c>
      <c r="B18" s="566"/>
      <c r="C18" s="566"/>
      <c r="D18" s="566"/>
      <c r="E18" s="566"/>
      <c r="F18" s="566"/>
      <c r="G18" s="566"/>
      <c r="H18" s="566"/>
      <c r="I18" s="566"/>
      <c r="J18" s="566"/>
      <c r="K18" s="567"/>
    </row>
    <row r="19" spans="1:11" s="22" customFormat="1" ht="35.25" customHeight="1" x14ac:dyDescent="0.2">
      <c r="A19" s="541" t="s">
        <v>68</v>
      </c>
      <c r="B19" s="542"/>
      <c r="C19" s="542"/>
      <c r="D19" s="542"/>
      <c r="E19" s="543"/>
      <c r="F19" s="562" t="s">
        <v>452</v>
      </c>
      <c r="G19" s="563"/>
      <c r="H19" s="563"/>
      <c r="I19" s="563"/>
      <c r="J19" s="563"/>
      <c r="K19" s="564"/>
    </row>
    <row r="20" spans="1:11" s="22" customFormat="1" ht="35.25" customHeight="1" x14ac:dyDescent="0.2">
      <c r="A20" s="544" t="s">
        <v>69</v>
      </c>
      <c r="B20" s="545"/>
      <c r="C20" s="545"/>
      <c r="D20" s="545"/>
      <c r="E20" s="546"/>
      <c r="F20" s="562" t="s">
        <v>450</v>
      </c>
      <c r="G20" s="563"/>
      <c r="H20" s="563"/>
      <c r="I20" s="563"/>
      <c r="J20" s="563"/>
      <c r="K20" s="564"/>
    </row>
    <row r="21" spans="1:11" s="22" customFormat="1" ht="35.25" customHeight="1" x14ac:dyDescent="0.2">
      <c r="A21" s="544" t="s">
        <v>70</v>
      </c>
      <c r="B21" s="545"/>
      <c r="C21" s="545"/>
      <c r="D21" s="545"/>
      <c r="E21" s="546"/>
      <c r="F21" s="562" t="s">
        <v>351</v>
      </c>
      <c r="G21" s="563"/>
      <c r="H21" s="563"/>
      <c r="I21" s="563"/>
      <c r="J21" s="563"/>
      <c r="K21" s="564"/>
    </row>
    <row r="22" spans="1:11" s="22" customFormat="1" ht="35.25" customHeight="1" x14ac:dyDescent="0.2">
      <c r="A22" s="544" t="s">
        <v>71</v>
      </c>
      <c r="B22" s="545"/>
      <c r="C22" s="545"/>
      <c r="D22" s="545"/>
      <c r="E22" s="546"/>
      <c r="F22" s="562" t="s">
        <v>451</v>
      </c>
      <c r="G22" s="563"/>
      <c r="H22" s="563"/>
      <c r="I22" s="563"/>
      <c r="J22" s="563"/>
      <c r="K22" s="564"/>
    </row>
    <row r="23" spans="1:11" s="22" customFormat="1" ht="35.25" customHeight="1" x14ac:dyDescent="0.2">
      <c r="A23" s="544" t="s">
        <v>73</v>
      </c>
      <c r="B23" s="545"/>
      <c r="C23" s="545"/>
      <c r="D23" s="545"/>
      <c r="E23" s="546"/>
      <c r="F23" s="537">
        <v>78</v>
      </c>
      <c r="G23" s="138" t="s">
        <v>192</v>
      </c>
      <c r="H23" s="138"/>
      <c r="I23" s="138"/>
      <c r="J23" s="138"/>
      <c r="K23" s="325"/>
    </row>
    <row r="24" spans="1:11" ht="36" hidden="1" customHeight="1" x14ac:dyDescent="0.2">
      <c r="A24" s="544" t="s">
        <v>193</v>
      </c>
      <c r="B24" s="545"/>
      <c r="C24" s="545"/>
      <c r="D24" s="545"/>
      <c r="E24" s="546"/>
      <c r="F24" s="210"/>
      <c r="G24" s="138" t="s">
        <v>192</v>
      </c>
      <c r="H24" s="138"/>
      <c r="I24" s="138"/>
      <c r="J24" s="138"/>
      <c r="K24" s="325"/>
    </row>
    <row r="25" spans="1:11" ht="34.5" customHeight="1" x14ac:dyDescent="0.2">
      <c r="A25" s="547" t="s">
        <v>271</v>
      </c>
      <c r="B25" s="548"/>
      <c r="C25" s="548"/>
      <c r="D25" s="548"/>
      <c r="E25" s="549"/>
      <c r="F25" s="317" t="s">
        <v>571</v>
      </c>
      <c r="G25" s="138" t="s">
        <v>192</v>
      </c>
      <c r="H25" s="138"/>
      <c r="I25" s="138"/>
      <c r="J25" s="138"/>
      <c r="K25" s="325"/>
    </row>
    <row r="26" spans="1:11" ht="27" customHeight="1" x14ac:dyDescent="0.2">
      <c r="A26" s="323"/>
      <c r="B26" s="137"/>
      <c r="C26" s="137"/>
      <c r="D26" s="137"/>
      <c r="E26" s="137"/>
      <c r="F26" s="137"/>
      <c r="G26" s="137"/>
      <c r="H26" s="137"/>
      <c r="I26" s="137"/>
      <c r="J26" s="137"/>
      <c r="K26" s="324"/>
    </row>
    <row r="27" spans="1:11" ht="20.25" x14ac:dyDescent="0.3">
      <c r="A27" s="538"/>
      <c r="B27" s="539"/>
      <c r="C27" s="539"/>
      <c r="D27" s="539"/>
      <c r="E27" s="539"/>
      <c r="F27" s="539"/>
      <c r="G27" s="539"/>
      <c r="H27" s="539"/>
      <c r="I27" s="539"/>
      <c r="J27" s="539"/>
      <c r="K27" s="540"/>
    </row>
    <row r="28" spans="1:11" x14ac:dyDescent="0.2">
      <c r="A28" s="323"/>
      <c r="B28" s="137"/>
      <c r="C28" s="137"/>
      <c r="D28" s="137"/>
      <c r="E28" s="137"/>
      <c r="F28" s="137"/>
      <c r="G28" s="137"/>
      <c r="H28" s="137"/>
      <c r="I28" s="137"/>
      <c r="J28" s="137"/>
      <c r="K28" s="324"/>
    </row>
    <row r="29" spans="1:11" ht="13.5" thickBot="1" x14ac:dyDescent="0.25">
      <c r="A29" s="326"/>
      <c r="B29" s="327"/>
      <c r="C29" s="327"/>
      <c r="D29" s="327"/>
      <c r="E29" s="327"/>
      <c r="F29" s="327"/>
      <c r="G29" s="327"/>
      <c r="H29" s="327"/>
      <c r="I29" s="327"/>
      <c r="J29" s="327"/>
      <c r="K29" s="328"/>
    </row>
  </sheetData>
  <mergeCells count="19">
    <mergeCell ref="A2:K2"/>
    <mergeCell ref="A13:K13"/>
    <mergeCell ref="A15:K15"/>
    <mergeCell ref="A14:K14"/>
    <mergeCell ref="A24:E24"/>
    <mergeCell ref="F19:K19"/>
    <mergeCell ref="F20:K20"/>
    <mergeCell ref="A18:K18"/>
    <mergeCell ref="A12:K12"/>
    <mergeCell ref="A17:K17"/>
    <mergeCell ref="F21:K21"/>
    <mergeCell ref="F22:K22"/>
    <mergeCell ref="A27:K27"/>
    <mergeCell ref="A19:E19"/>
    <mergeCell ref="A20:E20"/>
    <mergeCell ref="A21:E21"/>
    <mergeCell ref="A22:E22"/>
    <mergeCell ref="A23:E23"/>
    <mergeCell ref="A25:E25"/>
  </mergeCells>
  <phoneticPr fontId="1" type="noConversion"/>
  <pageMargins left="0.7" right="0.7" top="0.75" bottom="0.75" header="0.3" footer="0.3"/>
  <pageSetup paperSize="9" scale="8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9"/>
  <sheetViews>
    <sheetView view="pageBreakPreview" zoomScale="70" zoomScaleNormal="100" zoomScaleSheetLayoutView="70" workbookViewId="0">
      <selection activeCell="N9" sqref="N9"/>
    </sheetView>
  </sheetViews>
  <sheetFormatPr defaultRowHeight="12.75" x14ac:dyDescent="0.2"/>
  <cols>
    <col min="1" max="1" width="7" style="70" customWidth="1"/>
    <col min="2" max="2" width="19" style="70" hidden="1" customWidth="1"/>
    <col min="3" max="3" width="7.5703125" style="70" customWidth="1"/>
    <col min="4" max="4" width="15.140625" style="71" customWidth="1"/>
    <col min="5" max="5" width="24.85546875" style="70" customWidth="1"/>
    <col min="6" max="6" width="36.42578125" style="3" customWidth="1"/>
    <col min="7" max="13" width="12.28515625" style="3" customWidth="1"/>
    <col min="14" max="14" width="13" style="72" customWidth="1"/>
    <col min="15" max="15" width="10.28515625" style="70" customWidth="1"/>
    <col min="16" max="16" width="10" style="188" customWidth="1"/>
    <col min="17" max="16384" width="9.140625" style="3"/>
  </cols>
  <sheetData>
    <row r="1" spans="1:16" ht="48.75" customHeight="1" x14ac:dyDescent="0.2">
      <c r="A1" s="651" t="str">
        <f>'YARIŞMA BİLGİLERİ'!A2:K2</f>
        <v>Gençlik ve Spor Bakanlığı
Spor Genel Müdürlüğü
Spor Faaliyetleri Daire Başkanlığı</v>
      </c>
      <c r="B1" s="651"/>
      <c r="C1" s="651"/>
      <c r="D1" s="651"/>
      <c r="E1" s="651"/>
      <c r="F1" s="651"/>
      <c r="G1" s="651"/>
      <c r="H1" s="651"/>
      <c r="I1" s="651"/>
      <c r="J1" s="651"/>
      <c r="K1" s="651"/>
      <c r="L1" s="651"/>
      <c r="M1" s="651"/>
      <c r="N1" s="651"/>
      <c r="O1" s="651"/>
      <c r="P1" s="316"/>
    </row>
    <row r="2" spans="1:16" ht="25.5" customHeight="1" x14ac:dyDescent="0.2">
      <c r="A2" s="652" t="str">
        <f>'YARIŞMA BİLGİLERİ'!A14:K14</f>
        <v>2018-2019 Öğretim Yılı Okullararası Puanlı  Atletizm Genç-B İl Birinciliği</v>
      </c>
      <c r="B2" s="652"/>
      <c r="C2" s="652"/>
      <c r="D2" s="652"/>
      <c r="E2" s="652"/>
      <c r="F2" s="652"/>
      <c r="G2" s="652"/>
      <c r="H2" s="652"/>
      <c r="I2" s="652"/>
      <c r="J2" s="652"/>
      <c r="K2" s="652"/>
      <c r="L2" s="652"/>
      <c r="M2" s="652"/>
      <c r="N2" s="652"/>
      <c r="O2" s="652"/>
      <c r="P2" s="652"/>
    </row>
    <row r="3" spans="1:16" s="4" customFormat="1" ht="27" customHeight="1" x14ac:dyDescent="0.2">
      <c r="A3" s="653" t="s">
        <v>78</v>
      </c>
      <c r="B3" s="653"/>
      <c r="C3" s="653"/>
      <c r="D3" s="654" t="str">
        <f>'YARIŞMA PROGRAMI'!C12</f>
        <v>Cirit Atma</v>
      </c>
      <c r="E3" s="654"/>
      <c r="F3" s="154" t="s">
        <v>230</v>
      </c>
      <c r="G3" s="667">
        <f>'YARIŞMA PROGRAMI'!D12</f>
        <v>165</v>
      </c>
      <c r="H3" s="667"/>
      <c r="I3" s="667"/>
      <c r="J3" s="154"/>
      <c r="K3" s="154"/>
      <c r="L3" s="307" t="s">
        <v>178</v>
      </c>
      <c r="M3" s="656" t="str">
        <f>'YARIŞMA PROGRAMI'!E12</f>
        <v>-</v>
      </c>
      <c r="N3" s="656"/>
      <c r="O3" s="656"/>
      <c r="P3" s="656"/>
    </row>
    <row r="4" spans="1:16" s="4" customFormat="1" ht="17.25" customHeight="1" x14ac:dyDescent="0.2">
      <c r="A4" s="657" t="s">
        <v>79</v>
      </c>
      <c r="B4" s="657"/>
      <c r="C4" s="657"/>
      <c r="D4" s="658" t="str">
        <f>'YARIŞMA BİLGİLERİ'!F21</f>
        <v>Genç Erkek - B</v>
      </c>
      <c r="E4" s="658"/>
      <c r="F4" s="169" t="s">
        <v>150</v>
      </c>
      <c r="G4" s="157" t="s">
        <v>322</v>
      </c>
      <c r="H4" s="157"/>
      <c r="I4" s="315"/>
      <c r="J4" s="315"/>
      <c r="K4" s="659" t="s">
        <v>77</v>
      </c>
      <c r="L4" s="659"/>
      <c r="M4" s="660">
        <f>'YARIŞMA PROGRAMI'!F22</f>
        <v>0</v>
      </c>
      <c r="N4" s="660"/>
      <c r="O4" s="660"/>
      <c r="P4" s="237"/>
    </row>
    <row r="5" spans="1:16" ht="15" customHeight="1" x14ac:dyDescent="0.2">
      <c r="A5" s="5"/>
      <c r="B5" s="5"/>
      <c r="C5" s="5"/>
      <c r="D5" s="9"/>
      <c r="E5" s="6"/>
      <c r="F5" s="7"/>
      <c r="G5" s="8"/>
      <c r="H5" s="8"/>
      <c r="I5" s="8"/>
      <c r="J5" s="8"/>
      <c r="K5" s="8"/>
      <c r="L5" s="8"/>
      <c r="M5" s="8"/>
      <c r="N5" s="661">
        <f ca="1">NOW()</f>
        <v>43510.768203356478</v>
      </c>
      <c r="O5" s="661"/>
      <c r="P5" s="193"/>
    </row>
    <row r="6" spans="1:16" ht="15.75" x14ac:dyDescent="0.2">
      <c r="A6" s="662" t="s">
        <v>6</v>
      </c>
      <c r="B6" s="662"/>
      <c r="C6" s="666" t="s">
        <v>64</v>
      </c>
      <c r="D6" s="666" t="s">
        <v>81</v>
      </c>
      <c r="E6" s="662" t="s">
        <v>7</v>
      </c>
      <c r="F6" s="662" t="s">
        <v>190</v>
      </c>
      <c r="G6" s="663" t="s">
        <v>177</v>
      </c>
      <c r="H6" s="663"/>
      <c r="I6" s="663"/>
      <c r="J6" s="663"/>
      <c r="K6" s="663"/>
      <c r="L6" s="663"/>
      <c r="M6" s="663"/>
      <c r="N6" s="468" t="s">
        <v>8</v>
      </c>
      <c r="O6" s="468" t="s">
        <v>103</v>
      </c>
      <c r="P6" s="468" t="s">
        <v>9</v>
      </c>
    </row>
    <row r="7" spans="1:16" ht="30" customHeight="1" x14ac:dyDescent="0.2">
      <c r="A7" s="662"/>
      <c r="B7" s="662"/>
      <c r="C7" s="666"/>
      <c r="D7" s="666"/>
      <c r="E7" s="662"/>
      <c r="F7" s="662"/>
      <c r="G7" s="314">
        <v>1</v>
      </c>
      <c r="H7" s="314">
        <v>2</v>
      </c>
      <c r="I7" s="314">
        <v>3</v>
      </c>
      <c r="J7" s="450" t="s">
        <v>428</v>
      </c>
      <c r="K7" s="313">
        <v>4</v>
      </c>
      <c r="L7" s="450">
        <v>5</v>
      </c>
      <c r="M7" s="450">
        <v>6</v>
      </c>
      <c r="N7" s="468"/>
      <c r="O7" s="468"/>
      <c r="P7" s="468"/>
    </row>
    <row r="8" spans="1:16" s="65" customFormat="1" ht="49.5" hidden="1" customHeight="1" x14ac:dyDescent="0.2">
      <c r="A8" s="229"/>
      <c r="B8" s="303" t="s">
        <v>258</v>
      </c>
      <c r="C8" s="230" t="str">
        <f>IF(ISERROR(VLOOKUP(B8,'KAYIT LİSTESİ'!$B$4:$H$5230,2,0)),"",(VLOOKUP(B8,'KAYIT LİSTESİ'!$B$4:$H$5230,2,0)))</f>
        <v/>
      </c>
      <c r="D8" s="231" t="str">
        <f>IF(ISERROR(VLOOKUP(B8,'KAYIT LİSTESİ'!$B$4:$H$5230,4,0)),"",(VLOOKUP(B8,'KAYIT LİSTESİ'!$B$4:$H$5230,4,0)))</f>
        <v/>
      </c>
      <c r="E8" s="232" t="str">
        <f>IF(ISERROR(VLOOKUP(B8,'KAYIT LİSTESİ'!$B$4:$H$5230,5,0)),"",(VLOOKUP(B8,'KAYIT LİSTESİ'!$B$4:$H$5230,5,0)))</f>
        <v/>
      </c>
      <c r="F8" s="232" t="str">
        <f>IF(ISERROR(VLOOKUP(B8,'KAYIT LİSTESİ'!$B$4:$H$5230,6,0)),"",(VLOOKUP(B8,'KAYIT LİSTESİ'!$B$4:$H$5230,6,0)))</f>
        <v/>
      </c>
      <c r="G8" s="234"/>
      <c r="H8" s="234"/>
      <c r="I8" s="234"/>
      <c r="J8" s="300">
        <f t="shared" ref="J8:J26" si="0">MAX(G8:I8)</f>
        <v>0</v>
      </c>
      <c r="K8" s="211"/>
      <c r="L8" s="211"/>
      <c r="M8" s="461"/>
      <c r="N8" s="300">
        <f t="shared" ref="N8" si="1">MAX(G8:M8)</f>
        <v>0</v>
      </c>
      <c r="O8" s="272" t="str">
        <f>IF(ISTEXT(N8)," ",IFERROR(VLOOKUP(SMALL(PUAN!$AL$4:$AM$112,COUNTIF(PUAN!$AL$4:$AM$112,"&lt;="&amp;N8)+0),PUAN!$AL$4:$AM$112,2,0),"    "))</f>
        <v xml:space="preserve">    </v>
      </c>
      <c r="P8" s="238"/>
    </row>
    <row r="9" spans="1:16" s="65" customFormat="1" ht="49.5" customHeight="1" x14ac:dyDescent="0.2">
      <c r="A9" s="229">
        <v>1</v>
      </c>
      <c r="B9" s="303" t="s">
        <v>255</v>
      </c>
      <c r="C9" s="230"/>
      <c r="D9" s="231"/>
      <c r="E9" s="232" t="s">
        <v>534</v>
      </c>
      <c r="F9" s="232" t="s">
        <v>535</v>
      </c>
      <c r="G9" s="234">
        <v>3209</v>
      </c>
      <c r="H9" s="234">
        <v>3102</v>
      </c>
      <c r="I9" s="234" t="s">
        <v>537</v>
      </c>
      <c r="J9" s="300">
        <f>MAX(G9:I9)</f>
        <v>3209</v>
      </c>
      <c r="K9" s="211"/>
      <c r="L9" s="211"/>
      <c r="M9" s="461"/>
      <c r="N9" s="300">
        <f>MAX(G9:M9)</f>
        <v>3209</v>
      </c>
      <c r="O9" s="272"/>
      <c r="P9" s="238"/>
    </row>
    <row r="10" spans="1:16" s="65" customFormat="1" ht="49.5" customHeight="1" x14ac:dyDescent="0.2">
      <c r="A10" s="229">
        <v>2</v>
      </c>
      <c r="B10" s="303" t="s">
        <v>252</v>
      </c>
      <c r="C10" s="230"/>
      <c r="D10" s="231"/>
      <c r="E10" s="232" t="s">
        <v>497</v>
      </c>
      <c r="F10" s="232" t="s">
        <v>493</v>
      </c>
      <c r="G10" s="234">
        <v>1845</v>
      </c>
      <c r="H10" s="234" t="s">
        <v>536</v>
      </c>
      <c r="I10" s="234" t="s">
        <v>536</v>
      </c>
      <c r="J10" s="300">
        <f>MAX(G10:I10)</f>
        <v>1845</v>
      </c>
      <c r="K10" s="211">
        <v>1827</v>
      </c>
      <c r="L10" s="211" t="s">
        <v>536</v>
      </c>
      <c r="M10" s="461" t="s">
        <v>536</v>
      </c>
      <c r="N10" s="300">
        <f>MAX(G10:M10)</f>
        <v>1845</v>
      </c>
      <c r="O10" s="272"/>
      <c r="P10" s="238"/>
    </row>
    <row r="11" spans="1:16" s="65" customFormat="1" ht="49.5" customHeight="1" x14ac:dyDescent="0.2">
      <c r="A11" s="229" t="s">
        <v>195</v>
      </c>
      <c r="B11" s="303" t="s">
        <v>251</v>
      </c>
      <c r="C11" s="230"/>
      <c r="D11" s="231"/>
      <c r="E11" s="231" t="s">
        <v>475</v>
      </c>
      <c r="F11" s="232" t="s">
        <v>538</v>
      </c>
      <c r="G11" s="234" t="s">
        <v>536</v>
      </c>
      <c r="H11" s="234" t="s">
        <v>536</v>
      </c>
      <c r="I11" s="234" t="s">
        <v>536</v>
      </c>
      <c r="J11" s="300">
        <f>MAX(G11:I11)</f>
        <v>0</v>
      </c>
      <c r="K11" s="211"/>
      <c r="L11" s="211"/>
      <c r="M11" s="461"/>
      <c r="N11" s="300" t="s">
        <v>349</v>
      </c>
      <c r="O11" s="272"/>
      <c r="P11" s="238"/>
    </row>
    <row r="12" spans="1:16" s="65" customFormat="1" ht="49.5" customHeight="1" x14ac:dyDescent="0.2">
      <c r="A12" s="229"/>
      <c r="B12" s="303" t="s">
        <v>254</v>
      </c>
      <c r="C12" s="230"/>
      <c r="D12" s="231"/>
      <c r="E12" s="232"/>
      <c r="F12" s="232"/>
      <c r="G12" s="234"/>
      <c r="H12" s="234"/>
      <c r="I12" s="234"/>
      <c r="J12" s="300">
        <f t="shared" si="0"/>
        <v>0</v>
      </c>
      <c r="K12" s="211"/>
      <c r="L12" s="211"/>
      <c r="M12" s="461"/>
      <c r="N12" s="300">
        <f t="shared" ref="N12" si="2">MAX(G12:M12)</f>
        <v>0</v>
      </c>
      <c r="O12" s="272" t="str">
        <f>IF(ISTEXT(N12)," ",IFERROR(VLOOKUP(SMALL(PUAN!$AL$4:$AM$112,COUNTIF(PUAN!$AL$4:$AM$112,"&lt;="&amp;N12)+0),PUAN!$AL$4:$AM$112,2,0),"    "))</f>
        <v xml:space="preserve">    </v>
      </c>
      <c r="P12" s="238"/>
    </row>
    <row r="13" spans="1:16" s="65" customFormat="1" ht="49.5" hidden="1" customHeight="1" x14ac:dyDescent="0.2">
      <c r="A13" s="229"/>
      <c r="B13" s="303" t="s">
        <v>256</v>
      </c>
      <c r="C13" s="230"/>
      <c r="D13" s="231"/>
      <c r="E13" s="232"/>
      <c r="F13" s="232"/>
      <c r="G13" s="234"/>
      <c r="H13" s="234"/>
      <c r="I13" s="234"/>
      <c r="J13" s="300">
        <f t="shared" si="0"/>
        <v>0</v>
      </c>
      <c r="K13" s="211"/>
      <c r="L13" s="211"/>
      <c r="M13" s="461"/>
      <c r="N13" s="300"/>
      <c r="O13" s="272" t="str">
        <f>IF(ISTEXT(N13)," ",IFERROR(VLOOKUP(SMALL(PUAN!$AL$4:$AM$112,COUNTIF(PUAN!$AL$4:$AM$112,"&lt;="&amp;N13)+0),PUAN!$AL$4:$AM$112,2,0),"    "))</f>
        <v xml:space="preserve">    </v>
      </c>
      <c r="P13" s="238"/>
    </row>
    <row r="14" spans="1:16" s="65" customFormat="1" ht="49.5" hidden="1" customHeight="1" x14ac:dyDescent="0.2">
      <c r="A14" s="229"/>
      <c r="B14" s="303" t="s">
        <v>253</v>
      </c>
      <c r="C14" s="230"/>
      <c r="D14" s="231"/>
      <c r="E14" s="232"/>
      <c r="G14" s="234"/>
      <c r="H14" s="234"/>
      <c r="I14" s="234"/>
      <c r="J14" s="300">
        <f t="shared" si="0"/>
        <v>0</v>
      </c>
      <c r="K14" s="211"/>
      <c r="L14" s="211"/>
      <c r="M14" s="461"/>
      <c r="N14" s="300"/>
      <c r="O14" s="272" t="str">
        <f>IF(ISTEXT(N14)," ",IFERROR(VLOOKUP(SMALL(PUAN!$AL$4:$AM$112,COUNTIF(PUAN!$AL$4:$AM$112,"&lt;="&amp;N14)+0),PUAN!$AL$4:$AM$112,2,0),"    "))</f>
        <v xml:space="preserve">    </v>
      </c>
      <c r="P14" s="238"/>
    </row>
    <row r="15" spans="1:16" s="65" customFormat="1" ht="49.5" hidden="1" customHeight="1" x14ac:dyDescent="0.2">
      <c r="A15" s="229"/>
      <c r="B15" s="303" t="s">
        <v>259</v>
      </c>
      <c r="C15" s="230"/>
      <c r="D15" s="231"/>
      <c r="E15" s="232"/>
      <c r="F15" s="232"/>
      <c r="G15" s="234"/>
      <c r="H15" s="234"/>
      <c r="I15" s="234"/>
      <c r="J15" s="300">
        <f t="shared" si="0"/>
        <v>0</v>
      </c>
      <c r="K15" s="211"/>
      <c r="L15" s="211"/>
      <c r="M15" s="461"/>
      <c r="N15" s="300"/>
      <c r="O15" s="272" t="str">
        <f>IF(ISTEXT(N15)," ",IFERROR(VLOOKUP(SMALL(PUAN!$AL$4:$AM$112,COUNTIF(PUAN!$AL$4:$AM$112,"&lt;="&amp;N15)+0),PUAN!$AL$4:$AM$112,2,0),"    "))</f>
        <v xml:space="preserve">    </v>
      </c>
      <c r="P15" s="238"/>
    </row>
    <row r="16" spans="1:16" s="65" customFormat="1" ht="49.5" hidden="1" customHeight="1" x14ac:dyDescent="0.2">
      <c r="A16" s="229" t="s">
        <v>195</v>
      </c>
      <c r="B16" s="303" t="s">
        <v>257</v>
      </c>
      <c r="C16" s="230" t="str">
        <f>IF(ISERROR(VLOOKUP(B16,'KAYIT LİSTESİ'!$B$4:$H$5230,2,0)),"",(VLOOKUP(B16,'KAYIT LİSTESİ'!$B$4:$H$5230,2,0)))</f>
        <v/>
      </c>
      <c r="D16" s="231" t="str">
        <f>IF(ISERROR(VLOOKUP(B16,'KAYIT LİSTESİ'!$B$4:$H$5230,4,0)),"",(VLOOKUP(B16,'KAYIT LİSTESİ'!$B$4:$H$5230,4,0)))</f>
        <v/>
      </c>
      <c r="E16" s="232" t="str">
        <f>IF(ISERROR(VLOOKUP(B16,'KAYIT LİSTESİ'!$B$4:$H$5230,5,0)),"",(VLOOKUP(B16,'KAYIT LİSTESİ'!$B$4:$H$5230,5,0)))</f>
        <v/>
      </c>
      <c r="F16" s="232" t="str">
        <f>IF(ISERROR(VLOOKUP(B16,'KAYIT LİSTESİ'!$B$4:$H$5230,6,0)),"",(VLOOKUP(B16,'KAYIT LİSTESİ'!$B$4:$H$5230,6,0)))</f>
        <v/>
      </c>
      <c r="G16" s="234"/>
      <c r="H16" s="234"/>
      <c r="I16" s="234"/>
      <c r="J16" s="300">
        <f t="shared" si="0"/>
        <v>0</v>
      </c>
      <c r="K16" s="211"/>
      <c r="L16" s="211"/>
      <c r="M16" s="461"/>
      <c r="N16" s="300"/>
      <c r="O16" s="272" t="str">
        <f>IF(ISTEXT(N16)," ",IFERROR(VLOOKUP(SMALL(PUAN!$AL$4:$AM$112,COUNTIF(PUAN!$AL$4:$AM$112,"&lt;="&amp;N16)+0),PUAN!$AL$4:$AM$112,2,0),"    "))</f>
        <v xml:space="preserve">    </v>
      </c>
      <c r="P16" s="238"/>
    </row>
    <row r="17" spans="1:16" s="65" customFormat="1" ht="49.5" hidden="1" customHeight="1" x14ac:dyDescent="0.2">
      <c r="A17" s="229"/>
      <c r="B17" s="303" t="s">
        <v>260</v>
      </c>
      <c r="C17" s="230" t="str">
        <f>IF(ISERROR(VLOOKUP(B17,'KAYIT LİSTESİ'!$B$4:$H$5230,2,0)),"",(VLOOKUP(B17,'KAYIT LİSTESİ'!$B$4:$H$5230,2,0)))</f>
        <v/>
      </c>
      <c r="D17" s="231" t="str">
        <f>IF(ISERROR(VLOOKUP(B17,'KAYIT LİSTESİ'!$B$4:$H$5230,4,0)),"",(VLOOKUP(B17,'KAYIT LİSTESİ'!$B$4:$H$5230,4,0)))</f>
        <v/>
      </c>
      <c r="E17" s="232" t="str">
        <f>IF(ISERROR(VLOOKUP(B17,'KAYIT LİSTESİ'!$B$4:$H$5230,5,0)),"",(VLOOKUP(B17,'KAYIT LİSTESİ'!$B$4:$H$5230,5,0)))</f>
        <v/>
      </c>
      <c r="F17" s="232" t="str">
        <f>IF(ISERROR(VLOOKUP(B17,'KAYIT LİSTESİ'!$B$4:$H$5230,6,0)),"",(VLOOKUP(B17,'KAYIT LİSTESİ'!$B$4:$H$5230,6,0)))</f>
        <v/>
      </c>
      <c r="G17" s="234"/>
      <c r="H17" s="234"/>
      <c r="I17" s="234"/>
      <c r="J17" s="300">
        <f t="shared" si="0"/>
        <v>0</v>
      </c>
      <c r="K17" s="211"/>
      <c r="L17" s="211"/>
      <c r="M17" s="461"/>
      <c r="N17" s="300">
        <f t="shared" ref="N17:N27" si="3">MAX(G17:M17)</f>
        <v>0</v>
      </c>
      <c r="O17" s="272" t="str">
        <f>IF(ISTEXT(N17)," ",IFERROR(VLOOKUP(SMALL(PUAN!$AL$4:$AM$112,COUNTIF(PUAN!$AL$4:$AM$112,"&lt;="&amp;N17)+0),PUAN!$AL$4:$AM$112,2,0),"    "))</f>
        <v xml:space="preserve">    </v>
      </c>
      <c r="P17" s="238"/>
    </row>
    <row r="18" spans="1:16" s="65" customFormat="1" ht="49.5" hidden="1" customHeight="1" x14ac:dyDescent="0.2">
      <c r="A18" s="229"/>
      <c r="B18" s="303" t="s">
        <v>261</v>
      </c>
      <c r="C18" s="230" t="str">
        <f>IF(ISERROR(VLOOKUP(B18,'KAYIT LİSTESİ'!$B$4:$H$5230,2,0)),"",(VLOOKUP(B18,'KAYIT LİSTESİ'!$B$4:$H$5230,2,0)))</f>
        <v/>
      </c>
      <c r="D18" s="231" t="str">
        <f>IF(ISERROR(VLOOKUP(B18,'KAYIT LİSTESİ'!$B$4:$H$5230,4,0)),"",(VLOOKUP(B18,'KAYIT LİSTESİ'!$B$4:$H$5230,4,0)))</f>
        <v/>
      </c>
      <c r="E18" s="232" t="str">
        <f>IF(ISERROR(VLOOKUP(B18,'KAYIT LİSTESİ'!$B$4:$H$5230,5,0)),"",(VLOOKUP(B18,'KAYIT LİSTESİ'!$B$4:$H$5230,5,0)))</f>
        <v/>
      </c>
      <c r="F18" s="232" t="str">
        <f>IF(ISERROR(VLOOKUP(B18,'KAYIT LİSTESİ'!$B$4:$H$5230,6,0)),"",(VLOOKUP(B18,'KAYIT LİSTESİ'!$B$4:$H$5230,6,0)))</f>
        <v/>
      </c>
      <c r="G18" s="234"/>
      <c r="H18" s="234"/>
      <c r="I18" s="234"/>
      <c r="J18" s="300">
        <f t="shared" si="0"/>
        <v>0</v>
      </c>
      <c r="K18" s="211"/>
      <c r="L18" s="211"/>
      <c r="M18" s="461"/>
      <c r="N18" s="300">
        <f t="shared" si="3"/>
        <v>0</v>
      </c>
      <c r="O18" s="272" t="str">
        <f>IF(ISTEXT(N18)," ",IFERROR(VLOOKUP(SMALL(PUAN!$AL$4:$AM$112,COUNTIF(PUAN!$AL$4:$AM$112,"&lt;="&amp;N18)+0),PUAN!$AL$4:$AM$112,2,0),"    "))</f>
        <v xml:space="preserve">    </v>
      </c>
      <c r="P18" s="238"/>
    </row>
    <row r="19" spans="1:16" s="65" customFormat="1" ht="49.5" hidden="1" customHeight="1" x14ac:dyDescent="0.2">
      <c r="A19" s="229"/>
      <c r="B19" s="303" t="s">
        <v>262</v>
      </c>
      <c r="C19" s="230" t="str">
        <f>IF(ISERROR(VLOOKUP(B19,'KAYIT LİSTESİ'!$B$4:$H$5230,2,0)),"",(VLOOKUP(B19,'KAYIT LİSTESİ'!$B$4:$H$5230,2,0)))</f>
        <v/>
      </c>
      <c r="D19" s="231" t="str">
        <f>IF(ISERROR(VLOOKUP(B19,'KAYIT LİSTESİ'!$B$4:$H$5230,4,0)),"",(VLOOKUP(B19,'KAYIT LİSTESİ'!$B$4:$H$5230,4,0)))</f>
        <v/>
      </c>
      <c r="E19" s="232" t="str">
        <f>IF(ISERROR(VLOOKUP(B19,'KAYIT LİSTESİ'!$B$4:$H$5230,5,0)),"",(VLOOKUP(B19,'KAYIT LİSTESİ'!$B$4:$H$5230,5,0)))</f>
        <v/>
      </c>
      <c r="F19" s="232" t="str">
        <f>IF(ISERROR(VLOOKUP(B19,'KAYIT LİSTESİ'!$B$4:$H$5230,6,0)),"",(VLOOKUP(B19,'KAYIT LİSTESİ'!$B$4:$H$5230,6,0)))</f>
        <v/>
      </c>
      <c r="G19" s="234"/>
      <c r="H19" s="234"/>
      <c r="I19" s="234"/>
      <c r="J19" s="300">
        <f t="shared" si="0"/>
        <v>0</v>
      </c>
      <c r="K19" s="211"/>
      <c r="L19" s="211"/>
      <c r="M19" s="461"/>
      <c r="N19" s="300">
        <f t="shared" si="3"/>
        <v>0</v>
      </c>
      <c r="O19" s="272" t="str">
        <f>IF(ISTEXT(N19)," ",IFERROR(VLOOKUP(SMALL(PUAN!$AL$4:$AM$112,COUNTIF(PUAN!$AL$4:$AM$112,"&lt;="&amp;N19)+0),PUAN!$AL$4:$AM$112,2,0),"    "))</f>
        <v xml:space="preserve">    </v>
      </c>
      <c r="P19" s="238"/>
    </row>
    <row r="20" spans="1:16" s="65" customFormat="1" ht="49.5" hidden="1" customHeight="1" x14ac:dyDescent="0.2">
      <c r="A20" s="229"/>
      <c r="B20" s="303" t="s">
        <v>263</v>
      </c>
      <c r="C20" s="230" t="str">
        <f>IF(ISERROR(VLOOKUP(B20,'KAYIT LİSTESİ'!$B$4:$H$5230,2,0)),"",(VLOOKUP(B20,'KAYIT LİSTESİ'!$B$4:$H$5230,2,0)))</f>
        <v/>
      </c>
      <c r="D20" s="231" t="str">
        <f>IF(ISERROR(VLOOKUP(B20,'KAYIT LİSTESİ'!$B$4:$H$5230,4,0)),"",(VLOOKUP(B20,'KAYIT LİSTESİ'!$B$4:$H$5230,4,0)))</f>
        <v/>
      </c>
      <c r="E20" s="232" t="str">
        <f>IF(ISERROR(VLOOKUP(B20,'KAYIT LİSTESİ'!$B$4:$H$5230,5,0)),"",(VLOOKUP(B20,'KAYIT LİSTESİ'!$B$4:$H$5230,5,0)))</f>
        <v/>
      </c>
      <c r="F20" s="232" t="str">
        <f>IF(ISERROR(VLOOKUP(B20,'KAYIT LİSTESİ'!$B$4:$H$5230,6,0)),"",(VLOOKUP(B20,'KAYIT LİSTESİ'!$B$4:$H$5230,6,0)))</f>
        <v/>
      </c>
      <c r="G20" s="234"/>
      <c r="H20" s="234"/>
      <c r="I20" s="234"/>
      <c r="J20" s="300">
        <f t="shared" si="0"/>
        <v>0</v>
      </c>
      <c r="K20" s="211"/>
      <c r="L20" s="211"/>
      <c r="M20" s="461"/>
      <c r="N20" s="300">
        <f t="shared" si="3"/>
        <v>0</v>
      </c>
      <c r="O20" s="272" t="str">
        <f>IF(ISTEXT(N20)," ",IFERROR(VLOOKUP(SMALL(PUAN!$AL$4:$AM$112,COUNTIF(PUAN!$AL$4:$AM$112,"&lt;="&amp;N20)+0),PUAN!$AL$4:$AM$112,2,0),"    "))</f>
        <v xml:space="preserve">    </v>
      </c>
      <c r="P20" s="238"/>
    </row>
    <row r="21" spans="1:16" s="65" customFormat="1" ht="49.5" hidden="1" customHeight="1" x14ac:dyDescent="0.2">
      <c r="A21" s="229"/>
      <c r="B21" s="303" t="s">
        <v>264</v>
      </c>
      <c r="C21" s="230" t="str">
        <f>IF(ISERROR(VLOOKUP(B21,'KAYIT LİSTESİ'!$B$4:$H$5230,2,0)),"",(VLOOKUP(B21,'KAYIT LİSTESİ'!$B$4:$H$5230,2,0)))</f>
        <v/>
      </c>
      <c r="D21" s="231" t="str">
        <f>IF(ISERROR(VLOOKUP(B21,'KAYIT LİSTESİ'!$B$4:$H$5230,4,0)),"",(VLOOKUP(B21,'KAYIT LİSTESİ'!$B$4:$H$5230,4,0)))</f>
        <v/>
      </c>
      <c r="E21" s="232" t="str">
        <f>IF(ISERROR(VLOOKUP(B21,'KAYIT LİSTESİ'!$B$4:$H$5230,5,0)),"",(VLOOKUP(B21,'KAYIT LİSTESİ'!$B$4:$H$5230,5,0)))</f>
        <v/>
      </c>
      <c r="F21" s="232" t="str">
        <f>IF(ISERROR(VLOOKUP(B21,'KAYIT LİSTESİ'!$B$4:$H$5230,6,0)),"",(VLOOKUP(B21,'KAYIT LİSTESİ'!$B$4:$H$5230,6,0)))</f>
        <v/>
      </c>
      <c r="G21" s="234"/>
      <c r="H21" s="234"/>
      <c r="I21" s="234"/>
      <c r="J21" s="300">
        <f t="shared" si="0"/>
        <v>0</v>
      </c>
      <c r="K21" s="211"/>
      <c r="L21" s="211"/>
      <c r="M21" s="461"/>
      <c r="N21" s="300">
        <f t="shared" si="3"/>
        <v>0</v>
      </c>
      <c r="O21" s="272" t="str">
        <f>IF(ISTEXT(N21)," ",IFERROR(VLOOKUP(SMALL(PUAN!$AL$4:$AM$112,COUNTIF(PUAN!$AL$4:$AM$112,"&lt;="&amp;N21)+0),PUAN!$AL$4:$AM$112,2,0),"    "))</f>
        <v xml:space="preserve">    </v>
      </c>
      <c r="P21" s="238"/>
    </row>
    <row r="22" spans="1:16" s="65" customFormat="1" ht="49.5" hidden="1" customHeight="1" x14ac:dyDescent="0.2">
      <c r="A22" s="229"/>
      <c r="B22" s="303" t="s">
        <v>265</v>
      </c>
      <c r="C22" s="230" t="str">
        <f>IF(ISERROR(VLOOKUP(B22,'KAYIT LİSTESİ'!$B$4:$H$5230,2,0)),"",(VLOOKUP(B22,'KAYIT LİSTESİ'!$B$4:$H$5230,2,0)))</f>
        <v/>
      </c>
      <c r="D22" s="231" t="str">
        <f>IF(ISERROR(VLOOKUP(B22,'KAYIT LİSTESİ'!$B$4:$H$5230,4,0)),"",(VLOOKUP(B22,'KAYIT LİSTESİ'!$B$4:$H$5230,4,0)))</f>
        <v/>
      </c>
      <c r="E22" s="232" t="str">
        <f>IF(ISERROR(VLOOKUP(B22,'KAYIT LİSTESİ'!$B$4:$H$5230,5,0)),"",(VLOOKUP(B22,'KAYIT LİSTESİ'!$B$4:$H$5230,5,0)))</f>
        <v/>
      </c>
      <c r="F22" s="232" t="str">
        <f>IF(ISERROR(VLOOKUP(B22,'KAYIT LİSTESİ'!$B$4:$H$5230,6,0)),"",(VLOOKUP(B22,'KAYIT LİSTESİ'!$B$4:$H$5230,6,0)))</f>
        <v/>
      </c>
      <c r="G22" s="234"/>
      <c r="H22" s="234"/>
      <c r="I22" s="234"/>
      <c r="J22" s="300">
        <f t="shared" si="0"/>
        <v>0</v>
      </c>
      <c r="K22" s="211"/>
      <c r="L22" s="211"/>
      <c r="M22" s="461"/>
      <c r="N22" s="300">
        <f t="shared" si="3"/>
        <v>0</v>
      </c>
      <c r="O22" s="272" t="str">
        <f>IF(ISTEXT(N22)," ",IFERROR(VLOOKUP(SMALL(PUAN!$AL$4:$AM$112,COUNTIF(PUAN!$AL$4:$AM$112,"&lt;="&amp;N22)+0),PUAN!$AL$4:$AM$112,2,0),"    "))</f>
        <v xml:space="preserve">    </v>
      </c>
      <c r="P22" s="238"/>
    </row>
    <row r="23" spans="1:16" s="65" customFormat="1" ht="49.5" hidden="1" customHeight="1" x14ac:dyDescent="0.2">
      <c r="A23" s="229"/>
      <c r="B23" s="303" t="s">
        <v>266</v>
      </c>
      <c r="C23" s="230" t="str">
        <f>IF(ISERROR(VLOOKUP(B23,'KAYIT LİSTESİ'!$B$4:$H$5230,2,0)),"",(VLOOKUP(B23,'KAYIT LİSTESİ'!$B$4:$H$5230,2,0)))</f>
        <v/>
      </c>
      <c r="D23" s="231" t="str">
        <f>IF(ISERROR(VLOOKUP(B23,'KAYIT LİSTESİ'!$B$4:$H$5230,4,0)),"",(VLOOKUP(B23,'KAYIT LİSTESİ'!$B$4:$H$5230,4,0)))</f>
        <v/>
      </c>
      <c r="E23" s="232" t="str">
        <f>IF(ISERROR(VLOOKUP(B23,'KAYIT LİSTESİ'!$B$4:$H$5230,5,0)),"",(VLOOKUP(B23,'KAYIT LİSTESİ'!$B$4:$H$5230,5,0)))</f>
        <v/>
      </c>
      <c r="F23" s="232" t="str">
        <f>IF(ISERROR(VLOOKUP(B23,'KAYIT LİSTESİ'!$B$4:$H$5230,6,0)),"",(VLOOKUP(B23,'KAYIT LİSTESİ'!$B$4:$H$5230,6,0)))</f>
        <v/>
      </c>
      <c r="G23" s="234"/>
      <c r="H23" s="234"/>
      <c r="I23" s="234"/>
      <c r="J23" s="300">
        <f t="shared" si="0"/>
        <v>0</v>
      </c>
      <c r="K23" s="211"/>
      <c r="L23" s="211"/>
      <c r="M23" s="461"/>
      <c r="N23" s="300">
        <f t="shared" si="3"/>
        <v>0</v>
      </c>
      <c r="O23" s="272" t="str">
        <f>IF(ISTEXT(N23)," ",IFERROR(VLOOKUP(SMALL(PUAN!$AL$4:$AM$112,COUNTIF(PUAN!$AL$4:$AM$112,"&lt;="&amp;N23)+0),PUAN!$AL$4:$AM$112,2,0),"    "))</f>
        <v xml:space="preserve">    </v>
      </c>
      <c r="P23" s="238"/>
    </row>
    <row r="24" spans="1:16" s="65" customFormat="1" ht="49.5" hidden="1" customHeight="1" x14ac:dyDescent="0.2">
      <c r="A24" s="229"/>
      <c r="B24" s="303" t="s">
        <v>267</v>
      </c>
      <c r="C24" s="230" t="str">
        <f>IF(ISERROR(VLOOKUP(B24,'KAYIT LİSTESİ'!$B$4:$H$5230,2,0)),"",(VLOOKUP(B24,'KAYIT LİSTESİ'!$B$4:$H$5230,2,0)))</f>
        <v/>
      </c>
      <c r="D24" s="231" t="str">
        <f>IF(ISERROR(VLOOKUP(B24,'KAYIT LİSTESİ'!$B$4:$H$5230,4,0)),"",(VLOOKUP(B24,'KAYIT LİSTESİ'!$B$4:$H$5230,4,0)))</f>
        <v/>
      </c>
      <c r="E24" s="232" t="str">
        <f>IF(ISERROR(VLOOKUP(B24,'KAYIT LİSTESİ'!$B$4:$H$5230,5,0)),"",(VLOOKUP(B24,'KAYIT LİSTESİ'!$B$4:$H$5230,5,0)))</f>
        <v/>
      </c>
      <c r="F24" s="232" t="str">
        <f>IF(ISERROR(VLOOKUP(B24,'KAYIT LİSTESİ'!$B$4:$H$5230,6,0)),"",(VLOOKUP(B24,'KAYIT LİSTESİ'!$B$4:$H$5230,6,0)))</f>
        <v/>
      </c>
      <c r="G24" s="234"/>
      <c r="H24" s="234"/>
      <c r="I24" s="234"/>
      <c r="J24" s="300">
        <f t="shared" si="0"/>
        <v>0</v>
      </c>
      <c r="K24" s="211"/>
      <c r="L24" s="211"/>
      <c r="M24" s="461"/>
      <c r="N24" s="300">
        <f t="shared" si="3"/>
        <v>0</v>
      </c>
      <c r="O24" s="272" t="str">
        <f>IF(ISTEXT(N24)," ",IFERROR(VLOOKUP(SMALL(PUAN!$AL$4:$AM$112,COUNTIF(PUAN!$AL$4:$AM$112,"&lt;="&amp;N24)+0),PUAN!$AL$4:$AM$112,2,0),"    "))</f>
        <v xml:space="preserve">    </v>
      </c>
      <c r="P24" s="238"/>
    </row>
    <row r="25" spans="1:16" s="65" customFormat="1" ht="49.5" hidden="1" customHeight="1" x14ac:dyDescent="0.2">
      <c r="A25" s="229"/>
      <c r="B25" s="303" t="s">
        <v>268</v>
      </c>
      <c r="C25" s="230" t="str">
        <f>IF(ISERROR(VLOOKUP(B25,'KAYIT LİSTESİ'!$B$4:$H$5230,2,0)),"",(VLOOKUP(B25,'KAYIT LİSTESİ'!$B$4:$H$5230,2,0)))</f>
        <v/>
      </c>
      <c r="D25" s="231" t="str">
        <f>IF(ISERROR(VLOOKUP(B25,'KAYIT LİSTESİ'!$B$4:$H$5230,4,0)),"",(VLOOKUP(B25,'KAYIT LİSTESİ'!$B$4:$H$5230,4,0)))</f>
        <v/>
      </c>
      <c r="E25" s="232" t="str">
        <f>IF(ISERROR(VLOOKUP(B25,'KAYIT LİSTESİ'!$B$4:$H$5230,5,0)),"",(VLOOKUP(B25,'KAYIT LİSTESİ'!$B$4:$H$5230,5,0)))</f>
        <v/>
      </c>
      <c r="F25" s="232" t="str">
        <f>IF(ISERROR(VLOOKUP(B25,'KAYIT LİSTESİ'!$B$4:$H$5230,6,0)),"",(VLOOKUP(B25,'KAYIT LİSTESİ'!$B$4:$H$5230,6,0)))</f>
        <v/>
      </c>
      <c r="G25" s="234"/>
      <c r="H25" s="234"/>
      <c r="I25" s="234"/>
      <c r="J25" s="300">
        <f t="shared" si="0"/>
        <v>0</v>
      </c>
      <c r="K25" s="211"/>
      <c r="L25" s="211"/>
      <c r="M25" s="461"/>
      <c r="N25" s="300">
        <f t="shared" si="3"/>
        <v>0</v>
      </c>
      <c r="O25" s="272" t="str">
        <f>IF(ISTEXT(N25)," ",IFERROR(VLOOKUP(SMALL(PUAN!$AL$4:$AM$112,COUNTIF(PUAN!$AL$4:$AM$112,"&lt;="&amp;N25)+0),PUAN!$AL$4:$AM$112,2,0),"    "))</f>
        <v xml:space="preserve">    </v>
      </c>
      <c r="P25" s="238"/>
    </row>
    <row r="26" spans="1:16" s="65" customFormat="1" ht="49.5" customHeight="1" x14ac:dyDescent="0.2">
      <c r="A26" s="229"/>
      <c r="B26" s="303" t="s">
        <v>269</v>
      </c>
      <c r="C26" s="230" t="str">
        <f>IF(ISERROR(VLOOKUP(B26,'KAYIT LİSTESİ'!$B$4:$H$5230,2,0)),"",(VLOOKUP(B26,'KAYIT LİSTESİ'!$B$4:$H$5230,2,0)))</f>
        <v/>
      </c>
      <c r="D26" s="231" t="str">
        <f>IF(ISERROR(VLOOKUP(B26,'KAYIT LİSTESİ'!$B$4:$H$5230,4,0)),"",(VLOOKUP(B26,'KAYIT LİSTESİ'!$B$4:$H$5230,4,0)))</f>
        <v/>
      </c>
      <c r="E26" s="232" t="str">
        <f>IF(ISERROR(VLOOKUP(B26,'KAYIT LİSTESİ'!$B$4:$H$5230,5,0)),"",(VLOOKUP(B26,'KAYIT LİSTESİ'!$B$4:$H$5230,5,0)))</f>
        <v/>
      </c>
      <c r="F26" s="232" t="str">
        <f>IF(ISERROR(VLOOKUP(B26,'KAYIT LİSTESİ'!$B$4:$H$5230,6,0)),"",(VLOOKUP(B26,'KAYIT LİSTESİ'!$B$4:$H$5230,6,0)))</f>
        <v/>
      </c>
      <c r="G26" s="234"/>
      <c r="H26" s="234"/>
      <c r="I26" s="234"/>
      <c r="J26" s="300">
        <f t="shared" si="0"/>
        <v>0</v>
      </c>
      <c r="K26" s="211"/>
      <c r="L26" s="211"/>
      <c r="M26" s="461"/>
      <c r="N26" s="300">
        <f t="shared" si="3"/>
        <v>0</v>
      </c>
      <c r="O26" s="272" t="str">
        <f>IF(ISTEXT(N26)," ",IFERROR(VLOOKUP(SMALL(PUAN!$AL$4:$AM$112,COUNTIF(PUAN!$AL$4:$AM$112,"&lt;="&amp;N26)+0),PUAN!$AL$4:$AM$112,2,0),"    "))</f>
        <v xml:space="preserve">    </v>
      </c>
      <c r="P26" s="238"/>
    </row>
    <row r="27" spans="1:16" s="65" customFormat="1" ht="49.5" customHeight="1" x14ac:dyDescent="0.2">
      <c r="A27" s="229"/>
      <c r="B27" s="303" t="s">
        <v>270</v>
      </c>
      <c r="C27" s="230" t="str">
        <f>IF(ISERROR(VLOOKUP(B27,'KAYIT LİSTESİ'!$B$4:$H$5230,2,0)),"",(VLOOKUP(B27,'KAYIT LİSTESİ'!$B$4:$H$5230,2,0)))</f>
        <v/>
      </c>
      <c r="D27" s="231" t="str">
        <f>IF(ISERROR(VLOOKUP(B27,'KAYIT LİSTESİ'!$B$4:$H$5230,4,0)),"",(VLOOKUP(B27,'KAYIT LİSTESİ'!$B$4:$H$5230,4,0)))</f>
        <v/>
      </c>
      <c r="E27" s="232" t="str">
        <f>IF(ISERROR(VLOOKUP(B27,'KAYIT LİSTESİ'!$B$4:$H$5230,5,0)),"",(VLOOKUP(B27,'KAYIT LİSTESİ'!$B$4:$H$5230,5,0)))</f>
        <v/>
      </c>
      <c r="F27" s="232" t="str">
        <f>IF(ISERROR(VLOOKUP(B27,'KAYIT LİSTESİ'!$B$4:$H$5230,6,0)),"",(VLOOKUP(B27,'KAYIT LİSTESİ'!$B$4:$H$5230,6,0)))</f>
        <v/>
      </c>
      <c r="G27" s="234"/>
      <c r="H27" s="234"/>
      <c r="I27" s="234"/>
      <c r="J27" s="300">
        <f t="shared" ref="J27" si="4">MAX(G27:I27)</f>
        <v>0</v>
      </c>
      <c r="K27" s="211"/>
      <c r="L27" s="211"/>
      <c r="M27" s="461"/>
      <c r="N27" s="300">
        <f t="shared" si="3"/>
        <v>0</v>
      </c>
      <c r="O27" s="272" t="str">
        <f>IF(ISTEXT(N27)," ",IFERROR(VLOOKUP(SMALL(PUAN!$AL$4:$AM$112,COUNTIF(PUAN!$AL$4:$AM$112,"&lt;="&amp;N27)+0),PUAN!$AL$4:$AM$112,2,0),"    "))</f>
        <v xml:space="preserve">    </v>
      </c>
      <c r="P27" s="238"/>
    </row>
    <row r="28" spans="1:16" s="67" customFormat="1" ht="32.25" customHeight="1" x14ac:dyDescent="0.2">
      <c r="A28" s="311"/>
      <c r="B28" s="311"/>
      <c r="C28" s="311"/>
      <c r="D28" s="66"/>
      <c r="E28" s="311"/>
      <c r="N28" s="68"/>
      <c r="O28" s="311"/>
      <c r="P28" s="312"/>
    </row>
    <row r="29" spans="1:16" s="67" customFormat="1" ht="32.25" customHeight="1" x14ac:dyDescent="0.2">
      <c r="A29" s="664" t="s">
        <v>4</v>
      </c>
      <c r="B29" s="664"/>
      <c r="C29" s="664"/>
      <c r="D29" s="664"/>
      <c r="E29" s="312" t="s">
        <v>0</v>
      </c>
      <c r="F29" s="312" t="s">
        <v>1</v>
      </c>
      <c r="G29" s="665" t="s">
        <v>2</v>
      </c>
      <c r="H29" s="665"/>
      <c r="I29" s="665"/>
      <c r="J29" s="665"/>
      <c r="K29" s="665"/>
      <c r="L29" s="665"/>
      <c r="M29" s="665"/>
      <c r="N29" s="665" t="s">
        <v>3</v>
      </c>
      <c r="O29" s="665"/>
      <c r="P29" s="312"/>
    </row>
  </sheetData>
  <sortState ref="A9:P11">
    <sortCondition ref="A9:A11"/>
  </sortState>
  <mergeCells count="21">
    <mergeCell ref="A1:O1"/>
    <mergeCell ref="A2:P2"/>
    <mergeCell ref="A3:C3"/>
    <mergeCell ref="D3:E3"/>
    <mergeCell ref="G3:I3"/>
    <mergeCell ref="M3:P3"/>
    <mergeCell ref="A4:C4"/>
    <mergeCell ref="D4:E4"/>
    <mergeCell ref="K4:L4"/>
    <mergeCell ref="M4:O4"/>
    <mergeCell ref="N5:O5"/>
    <mergeCell ref="A29:D29"/>
    <mergeCell ref="G29:M29"/>
    <mergeCell ref="N29:O29"/>
    <mergeCell ref="A6:A7"/>
    <mergeCell ref="B6:B7"/>
    <mergeCell ref="C6:C7"/>
    <mergeCell ref="D6:D7"/>
    <mergeCell ref="E6:E7"/>
    <mergeCell ref="F6:F7"/>
    <mergeCell ref="G6:M6"/>
  </mergeCells>
  <conditionalFormatting sqref="K8:K27">
    <cfRule type="cellIs" dxfId="19" priority="7" operator="equal">
      <formula>0</formula>
    </cfRule>
  </conditionalFormatting>
  <conditionalFormatting sqref="N8 N13:N27">
    <cfRule type="cellIs" dxfId="18" priority="6" operator="equal">
      <formula>0</formula>
    </cfRule>
  </conditionalFormatting>
  <conditionalFormatting sqref="L8:M27">
    <cfRule type="cellIs" dxfId="17" priority="5" operator="equal">
      <formula>0</formula>
    </cfRule>
  </conditionalFormatting>
  <conditionalFormatting sqref="J8:J27">
    <cfRule type="cellIs" dxfId="16" priority="4" operator="equal">
      <formula>0</formula>
    </cfRule>
  </conditionalFormatting>
  <conditionalFormatting sqref="N9:N12">
    <cfRule type="cellIs" dxfId="15" priority="1" operator="equal">
      <formula>0</formula>
    </cfRule>
  </conditionalFormatting>
  <hyperlinks>
    <hyperlink ref="D3" location="'YARIŞMA PROGRAMI'!C14" display="'YARIŞMA PROGRAMI'!C14"/>
    <hyperlink ref="D3:E3" location="'YARIŞMA PROGRAMI'!C9" display="'YARIŞMA PROGRAMI'!C9"/>
  </hyperlinks>
  <pageMargins left="0.7" right="0.7" top="0.75" bottom="0.75" header="0.3" footer="0.3"/>
  <pageSetup paperSize="9" scale="42"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33"/>
  <sheetViews>
    <sheetView view="pageBreakPreview" topLeftCell="B4" zoomScale="44" zoomScaleNormal="100" zoomScaleSheetLayoutView="44" workbookViewId="0">
      <selection activeCell="B8" sqref="B8"/>
    </sheetView>
  </sheetViews>
  <sheetFormatPr defaultRowHeight="12.75" x14ac:dyDescent="0.2"/>
  <cols>
    <col min="2" max="2" width="71.7109375" customWidth="1"/>
    <col min="3" max="3" width="17.85546875" customWidth="1"/>
    <col min="4" max="4" width="12" customWidth="1"/>
    <col min="5" max="5" width="17.85546875" customWidth="1"/>
    <col min="6" max="6" width="12" customWidth="1"/>
    <col min="7" max="7" width="17.85546875" customWidth="1"/>
    <col min="8" max="8" width="12" customWidth="1"/>
    <col min="9" max="9" width="17.85546875" customWidth="1"/>
    <col min="10" max="10" width="12" customWidth="1"/>
    <col min="11" max="11" width="15.28515625" customWidth="1"/>
    <col min="12" max="12" width="17.85546875" customWidth="1"/>
    <col min="13" max="13" width="12" customWidth="1"/>
    <col min="14" max="14" width="17.85546875" customWidth="1"/>
    <col min="15" max="15" width="12" customWidth="1"/>
    <col min="16" max="16" width="17.85546875" customWidth="1"/>
    <col min="17" max="17" width="12" customWidth="1"/>
    <col min="18" max="18" width="17.85546875" customWidth="1"/>
    <col min="19" max="19" width="12" customWidth="1"/>
    <col min="20" max="20" width="17.85546875" customWidth="1"/>
    <col min="21" max="21" width="12" customWidth="1"/>
    <col min="22" max="22" width="17.85546875" customWidth="1"/>
    <col min="23" max="23" width="12" customWidth="1"/>
    <col min="24" max="24" width="17.85546875" customWidth="1"/>
    <col min="25" max="25" width="13.42578125" bestFit="1" customWidth="1"/>
    <col min="26" max="26" width="15.28515625" customWidth="1"/>
    <col min="27" max="27" width="17.7109375" customWidth="1"/>
  </cols>
  <sheetData>
    <row r="1" spans="1:27" ht="68.25" customHeight="1" x14ac:dyDescent="0.2">
      <c r="A1" s="675" t="str">
        <f>('YARIŞMA BİLGİLERİ'!A2)</f>
        <v>Gençlik ve Spor Bakanlığı
Spor Genel Müdürlüğü
Spor Faaliyetleri Daire Başkanlığı</v>
      </c>
      <c r="B1" s="675"/>
      <c r="C1" s="675"/>
      <c r="D1" s="675"/>
      <c r="E1" s="675"/>
      <c r="F1" s="675"/>
      <c r="G1" s="675"/>
      <c r="H1" s="675"/>
      <c r="I1" s="675"/>
      <c r="J1" s="675"/>
      <c r="K1" s="675"/>
      <c r="L1" s="675"/>
      <c r="M1" s="675"/>
      <c r="N1" s="675"/>
      <c r="O1" s="675"/>
      <c r="P1" s="675"/>
      <c r="Q1" s="675"/>
      <c r="R1" s="675"/>
      <c r="S1" s="675"/>
      <c r="T1" s="675"/>
      <c r="U1" s="675"/>
      <c r="V1" s="675"/>
      <c r="W1" s="675"/>
      <c r="X1" s="675"/>
      <c r="Y1" s="675"/>
      <c r="Z1" s="675"/>
      <c r="AA1" s="675"/>
    </row>
    <row r="2" spans="1:27" ht="43.5" customHeight="1" x14ac:dyDescent="0.2">
      <c r="A2" s="676" t="str">
        <f>'YARIŞMA BİLGİLERİ'!F19</f>
        <v>2018-2019 Öğretim Yılı Okullararası Puanlı  Atletizm Genç-B İl Birinciliği</v>
      </c>
      <c r="B2" s="676"/>
      <c r="C2" s="676"/>
      <c r="D2" s="676"/>
      <c r="E2" s="676"/>
      <c r="F2" s="676"/>
      <c r="G2" s="676"/>
      <c r="H2" s="676"/>
      <c r="I2" s="676"/>
      <c r="J2" s="676"/>
      <c r="K2" s="676"/>
      <c r="L2" s="676"/>
      <c r="M2" s="676"/>
      <c r="N2" s="676"/>
      <c r="O2" s="676"/>
      <c r="P2" s="676"/>
      <c r="Q2" s="676"/>
      <c r="R2" s="676"/>
      <c r="S2" s="676"/>
      <c r="T2" s="676"/>
      <c r="U2" s="676"/>
      <c r="V2" s="676"/>
      <c r="W2" s="676"/>
      <c r="X2" s="676"/>
      <c r="Y2" s="676"/>
      <c r="Z2" s="676"/>
      <c r="AA2" s="676"/>
    </row>
    <row r="3" spans="1:27" ht="39" customHeight="1" x14ac:dyDescent="0.2">
      <c r="A3" s="677" t="s">
        <v>196</v>
      </c>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row>
    <row r="4" spans="1:27" ht="50.25" customHeight="1" x14ac:dyDescent="0.2">
      <c r="A4" s="678" t="str">
        <f>'YARIŞMA BİLGİLERİ'!F21</f>
        <v>Genç Erkek - B</v>
      </c>
      <c r="B4" s="678"/>
      <c r="C4" s="678" t="s">
        <v>222</v>
      </c>
      <c r="D4" s="678"/>
      <c r="E4" s="678"/>
      <c r="F4" s="678"/>
      <c r="G4" s="678"/>
      <c r="H4" s="678"/>
      <c r="I4" s="678"/>
      <c r="J4" s="678"/>
      <c r="K4" s="473"/>
      <c r="L4" s="678" t="s">
        <v>223</v>
      </c>
      <c r="M4" s="678"/>
      <c r="N4" s="678"/>
      <c r="O4" s="678"/>
      <c r="P4" s="678"/>
      <c r="Q4" s="678"/>
      <c r="R4" s="678"/>
      <c r="S4" s="678"/>
      <c r="T4" s="678"/>
      <c r="U4" s="678"/>
      <c r="V4" s="678"/>
      <c r="W4" s="678"/>
      <c r="X4" s="678"/>
      <c r="Y4" s="678"/>
      <c r="Z4" s="473"/>
      <c r="AA4" s="473"/>
    </row>
    <row r="5" spans="1:27" ht="32.25" customHeight="1" x14ac:dyDescent="0.2">
      <c r="A5" s="183"/>
      <c r="B5" s="183"/>
      <c r="C5" s="183"/>
      <c r="D5" s="183"/>
      <c r="E5" s="243"/>
      <c r="F5" s="243"/>
      <c r="G5" s="183"/>
      <c r="H5" s="183"/>
      <c r="I5" s="243"/>
      <c r="J5" s="243"/>
      <c r="K5" s="243"/>
      <c r="L5" s="243"/>
      <c r="M5" s="243"/>
      <c r="N5" s="243"/>
      <c r="O5" s="243"/>
      <c r="P5" s="243"/>
      <c r="Q5" s="243"/>
      <c r="R5" s="243"/>
      <c r="S5" s="243"/>
      <c r="T5" s="679">
        <f ca="1">NOW()</f>
        <v>43510.768203356478</v>
      </c>
      <c r="U5" s="679"/>
      <c r="V5" s="679"/>
      <c r="W5" s="679"/>
      <c r="X5" s="679"/>
      <c r="Y5" s="679"/>
      <c r="Z5" s="679"/>
      <c r="AA5" s="679"/>
    </row>
    <row r="6" spans="1:27" ht="69" customHeight="1" x14ac:dyDescent="0.2">
      <c r="A6" s="681" t="s">
        <v>142</v>
      </c>
      <c r="B6" s="682" t="s">
        <v>190</v>
      </c>
      <c r="C6" s="684" t="s">
        <v>137</v>
      </c>
      <c r="D6" s="684"/>
      <c r="E6" s="673" t="s">
        <v>435</v>
      </c>
      <c r="F6" s="674"/>
      <c r="G6" s="671" t="s">
        <v>152</v>
      </c>
      <c r="H6" s="672"/>
      <c r="I6" s="683" t="s">
        <v>169</v>
      </c>
      <c r="J6" s="683"/>
      <c r="K6" s="680" t="s">
        <v>225</v>
      </c>
      <c r="L6" s="671" t="s">
        <v>140</v>
      </c>
      <c r="M6" s="672"/>
      <c r="N6" s="673" t="s">
        <v>216</v>
      </c>
      <c r="O6" s="674"/>
      <c r="P6" s="673" t="s">
        <v>276</v>
      </c>
      <c r="Q6" s="674"/>
      <c r="R6" s="671" t="s">
        <v>175</v>
      </c>
      <c r="S6" s="672"/>
      <c r="T6" s="673" t="s">
        <v>141</v>
      </c>
      <c r="U6" s="674"/>
      <c r="V6" s="683" t="s">
        <v>139</v>
      </c>
      <c r="W6" s="683"/>
      <c r="X6" s="673" t="s">
        <v>184</v>
      </c>
      <c r="Y6" s="674"/>
      <c r="Z6" s="668" t="s">
        <v>224</v>
      </c>
      <c r="AA6" s="669" t="s">
        <v>226</v>
      </c>
    </row>
    <row r="7" spans="1:27" ht="27" customHeight="1" x14ac:dyDescent="0.2">
      <c r="A7" s="681"/>
      <c r="B7" s="682"/>
      <c r="C7" s="165" t="s">
        <v>26</v>
      </c>
      <c r="D7" s="166" t="s">
        <v>103</v>
      </c>
      <c r="E7" s="165" t="s">
        <v>26</v>
      </c>
      <c r="F7" s="166" t="s">
        <v>103</v>
      </c>
      <c r="G7" s="165" t="s">
        <v>26</v>
      </c>
      <c r="H7" s="166" t="s">
        <v>103</v>
      </c>
      <c r="I7" s="165" t="s">
        <v>26</v>
      </c>
      <c r="J7" s="166" t="s">
        <v>103</v>
      </c>
      <c r="K7" s="680"/>
      <c r="L7" s="165" t="s">
        <v>26</v>
      </c>
      <c r="M7" s="166" t="s">
        <v>103</v>
      </c>
      <c r="N7" s="165" t="s">
        <v>26</v>
      </c>
      <c r="O7" s="166" t="s">
        <v>103</v>
      </c>
      <c r="P7" s="165" t="s">
        <v>26</v>
      </c>
      <c r="Q7" s="166" t="s">
        <v>103</v>
      </c>
      <c r="R7" s="165" t="s">
        <v>26</v>
      </c>
      <c r="S7" s="166" t="s">
        <v>103</v>
      </c>
      <c r="T7" s="165" t="s">
        <v>26</v>
      </c>
      <c r="U7" s="166" t="s">
        <v>103</v>
      </c>
      <c r="V7" s="165" t="s">
        <v>26</v>
      </c>
      <c r="W7" s="166" t="s">
        <v>103</v>
      </c>
      <c r="X7" s="165" t="s">
        <v>26</v>
      </c>
      <c r="Y7" s="166" t="s">
        <v>103</v>
      </c>
      <c r="Z7" s="668"/>
      <c r="AA7" s="670"/>
    </row>
    <row r="8" spans="1:27" ht="66" customHeight="1" x14ac:dyDescent="0.2">
      <c r="A8" s="252">
        <v>1</v>
      </c>
      <c r="B8" s="250" t="s">
        <v>440</v>
      </c>
      <c r="C8" s="277" t="str">
        <f>IF(ISERROR(VLOOKUP(B8,'100M.'!$O$8:$S$972,2,0)),"",(VLOOKUP(B8,'100M.'!$O$8:$S$972,2,0)))</f>
        <v/>
      </c>
      <c r="D8" s="465" t="str">
        <f>IF(ISERROR(VLOOKUP(B8,'100M.'!$O$8:$S$989,5,0)),"",(VLOOKUP(B8,'100M.'!$O$8:$S$989,5,0)))</f>
        <v/>
      </c>
      <c r="E8" s="281" t="str">
        <f>IF(ISERROR(VLOOKUP(B8,Üçadım!$F$8:$N$975,9,0)),"",(VLOOKUP(B8,Üçadım!$F$8:$N$975,9,0)))</f>
        <v/>
      </c>
      <c r="F8" s="464" t="str">
        <f>IF(ISERROR(VLOOKUP(B8,Üçadım!$F$8:$O$975,10,0)),"",(VLOOKUP(B8,Üçadım!$F$8:$O$975,10,0)))</f>
        <v/>
      </c>
      <c r="G8" s="280" t="str">
        <f>IF(ISERROR(VLOOKUP(B8,'1500m.'!$N$8:$Q$968,2,0)),"",(VLOOKUP(B8,'1500m.'!$N$8:$Q$968,2,0)))</f>
        <v/>
      </c>
      <c r="H8" s="464" t="str">
        <f>IF(ISERROR(VLOOKUP(B8,'1500m.'!$N$8:$Q$968,4,0)),"",(VLOOKUP(B8,'1500m.'!$N$8:$Q$968,4,0)))</f>
        <v/>
      </c>
      <c r="I8" s="281" t="str">
        <f>IF(ISERROR(VLOOKUP(B8,Ciritt!$F$8:$N$975,9,0)),"",(VLOOKUP(B8,Ciritt!$F$8:$N$975,9,0)))</f>
        <v/>
      </c>
      <c r="J8" s="464" t="str">
        <f>IF(ISERROR(VLOOKUP(B8,Ciritt!$F$8:$O$975,10,0)),"",(VLOOKUP(B8,Ciritt!$F$8:$O$975,10,0)))</f>
        <v/>
      </c>
      <c r="K8" s="448">
        <f t="shared" ref="K8:K14" si="0">SUM(D8,F8,H8,J8)</f>
        <v>0</v>
      </c>
      <c r="L8" s="280" t="str">
        <f>IF(ISERROR(VLOOKUP(B8,'800m.'!$N$8:$O$972,2,0)),"",(VLOOKUP(B8,'800m.'!$N$8:$O$972,2,0)))</f>
        <v/>
      </c>
      <c r="M8" s="464" t="str">
        <f>IF(ISERROR(VLOOKUP(B8,'800m.'!$N$8:$Q$973,4,0)),"",(VLOOKUP(B8,'800m.'!$N$8:$Q$973,4,0)))</f>
        <v/>
      </c>
      <c r="N8" s="278" t="str">
        <f>IF(ISERROR(VLOOKUP(B8,'110m.Eng'!$O$8:$S$973,2,0)),"",(VLOOKUP(B8,'110m.Eng'!$O$8:$S$973,2,0)))</f>
        <v/>
      </c>
      <c r="O8" s="464" t="str">
        <f>IF(ISERROR(VLOOKUP(B8,'110m.Eng'!$O$8:$S$990,5,0)),"",(VLOOKUP(B8,'110m.Eng'!$O$8:$S$990,5,0)))</f>
        <v/>
      </c>
      <c r="P8" s="281" t="str">
        <f>IF(ISERROR(VLOOKUP(B8,Gülle!$F$8:$N$975,9,0)),"",(VLOOKUP(B8,Gülle!$F$8:$N$975,9,0)))</f>
        <v/>
      </c>
      <c r="Q8" s="279" t="str">
        <f>IF(ISERROR(VLOOKUP(B8,Gülle!$F$8:$O$975,10,0)),"",(VLOOKUP(B8,Gülle!$F$8:$O$975,10,0)))</f>
        <v/>
      </c>
      <c r="R8" s="278" t="str">
        <f>IF(ISERROR(VLOOKUP(B8,'200m.'!$O$8:$S$973,2,0)),"",(VLOOKUP(B8,'200m.'!$O$8:$S$973,2,0)))</f>
        <v/>
      </c>
      <c r="S8" s="279" t="str">
        <f>IF(ISERROR(VLOOKUP(B8,'200m.'!$O$8:$S$973,5,0)),"",(VLOOKUP(B8,'200m.'!$O$8:$S$973,5,0)))</f>
        <v/>
      </c>
      <c r="T8" s="281" t="str">
        <f>IF(ISERROR(VLOOKUP(B8,Uzun!$F$8:$N$975,9,0)),"",(VLOOKUP(B8,Uzun!$F$8:$N$975,9,0)))</f>
        <v/>
      </c>
      <c r="U8" s="464" t="str">
        <f>IF(ISERROR(VLOOKUP(B8,Uzun!$F$8:$O$975,10,0)),"",(VLOOKUP(B8,Uzun!$F$8:$O$975,10,0)))</f>
        <v/>
      </c>
      <c r="V8" s="281" t="str">
        <f>IF(ISERROR(VLOOKUP(B8,Yüksek!$F$8:$BO$990,62,0)),"",(VLOOKUP(B8,Yüksek!$F$8:$BO$990,62,0)))</f>
        <v/>
      </c>
      <c r="W8" s="279" t="str">
        <f>IF(ISERROR(VLOOKUP(B8,Yüksek!$F$8:$BP$990,63,0)),"",(VLOOKUP(B8,Yüksek!$F$8:$BP$990,63,0)))</f>
        <v/>
      </c>
      <c r="X8" s="278" t="str">
        <f>IF(ISERROR(VLOOKUP(B8,'4x100m.'!$N$8:$O$973,2,0)),"",(VLOOKUP(B8,'4x100m.'!$N$8:$O$973,2,0)))</f>
        <v/>
      </c>
      <c r="Y8" s="279" t="str">
        <f>IF(ISERROR(VLOOKUP(B8,'4x100m.'!$N$8:$Q$973,4,0)),"",(VLOOKUP(B8,'4x100m.'!$N$8:$Q$973,4,0)))</f>
        <v/>
      </c>
      <c r="Z8" s="448">
        <f t="shared" ref="Z8:Z14" si="1">SUM(M8,O8,Q8,S8,U8,Y8,W8)</f>
        <v>0</v>
      </c>
      <c r="AA8" s="449">
        <f t="shared" ref="AA8:AA14" si="2">SUM(K8,Z8)</f>
        <v>0</v>
      </c>
    </row>
    <row r="9" spans="1:27" ht="66" customHeight="1" x14ac:dyDescent="0.2">
      <c r="A9" s="252">
        <v>2</v>
      </c>
      <c r="B9" s="250" t="s">
        <v>442</v>
      </c>
      <c r="C9" s="277" t="str">
        <f>IF(ISERROR(VLOOKUP(B9,'100M.'!$O$8:$S$972,2,0)),"",(VLOOKUP(B9,'100M.'!$O$8:$S$972,2,0)))</f>
        <v/>
      </c>
      <c r="D9" s="465" t="str">
        <f>IF(ISERROR(VLOOKUP(B9,'100M.'!$O$8:$S$989,5,0)),"",(VLOOKUP(B9,'100M.'!$O$8:$S$989,5,0)))</f>
        <v/>
      </c>
      <c r="E9" s="281" t="str">
        <f>IF(ISERROR(VLOOKUP(B9,Üçadım!$F$8:$N$975,9,0)),"",(VLOOKUP(B9,Üçadım!$F$8:$N$975,9,0)))</f>
        <v/>
      </c>
      <c r="F9" s="464" t="str">
        <f>IF(ISERROR(VLOOKUP(B9,Üçadım!$F$8:$O$975,10,0)),"",(VLOOKUP(B9,Üçadım!$F$8:$O$975,10,0)))</f>
        <v/>
      </c>
      <c r="G9" s="280" t="str">
        <f>IF(ISERROR(VLOOKUP(B9,'1500m.'!$N$8:$Q$968,2,0)),"",(VLOOKUP(B9,'1500m.'!$N$8:$Q$968,2,0)))</f>
        <v/>
      </c>
      <c r="H9" s="464" t="str">
        <f>IF(ISERROR(VLOOKUP(B9,'1500m.'!$N$8:$Q$968,4,0)),"",(VLOOKUP(B9,'1500m.'!$N$8:$Q$968,4,0)))</f>
        <v/>
      </c>
      <c r="I9" s="281" t="str">
        <f>IF(ISERROR(VLOOKUP(B9,Ciritt!$F$8:$N$975,9,0)),"",(VLOOKUP(B9,Ciritt!$F$8:$N$975,9,0)))</f>
        <v/>
      </c>
      <c r="J9" s="464" t="str">
        <f>IF(ISERROR(VLOOKUP(B9,Ciritt!$F$8:$O$975,10,0)),"",(VLOOKUP(B9,Ciritt!$F$8:$O$975,10,0)))</f>
        <v/>
      </c>
      <c r="K9" s="448">
        <f t="shared" si="0"/>
        <v>0</v>
      </c>
      <c r="L9" s="280" t="str">
        <f>IF(ISERROR(VLOOKUP(B9,'800m.'!$N$8:$O$972,2,0)),"",(VLOOKUP(B9,'800m.'!$N$8:$O$972,2,0)))</f>
        <v/>
      </c>
      <c r="M9" s="464" t="str">
        <f>IF(ISERROR(VLOOKUP(B9,'800m.'!$N$8:$Q$973,4,0)),"",(VLOOKUP(B9,'800m.'!$N$8:$Q$973,4,0)))</f>
        <v/>
      </c>
      <c r="N9" s="278" t="str">
        <f>IF(ISERROR(VLOOKUP(B9,'110m.Eng'!$O$8:$S$973,2,0)),"",(VLOOKUP(B9,'110m.Eng'!$O$8:$S$973,2,0)))</f>
        <v/>
      </c>
      <c r="O9" s="464" t="str">
        <f>IF(ISERROR(VLOOKUP(B9,'110m.Eng'!$O$8:$S$990,5,0)),"",(VLOOKUP(B9,'110m.Eng'!$O$8:$S$990,5,0)))</f>
        <v/>
      </c>
      <c r="P9" s="281" t="str">
        <f>IF(ISERROR(VLOOKUP(B9,Gülle!$F$8:$N$975,9,0)),"",(VLOOKUP(B9,Gülle!$F$8:$N$975,9,0)))</f>
        <v/>
      </c>
      <c r="Q9" s="279" t="str">
        <f>IF(ISERROR(VLOOKUP(B9,Gülle!$F$8:$O$975,10,0)),"",(VLOOKUP(B9,Gülle!$F$8:$O$975,10,0)))</f>
        <v/>
      </c>
      <c r="R9" s="278" t="str">
        <f>IF(ISERROR(VLOOKUP(B9,'200m.'!$O$8:$S$973,2,0)),"",(VLOOKUP(B9,'200m.'!$O$8:$S$973,2,0)))</f>
        <v/>
      </c>
      <c r="S9" s="279" t="str">
        <f>IF(ISERROR(VLOOKUP(B9,'200m.'!$O$8:$S$973,5,0)),"",(VLOOKUP(B9,'200m.'!$O$8:$S$973,5,0)))</f>
        <v/>
      </c>
      <c r="T9" s="281" t="str">
        <f>IF(ISERROR(VLOOKUP(B9,Uzun!$F$8:$N$975,9,0)),"",(VLOOKUP(B9,Uzun!$F$8:$N$975,9,0)))</f>
        <v/>
      </c>
      <c r="U9" s="464" t="str">
        <f>IF(ISERROR(VLOOKUP(B9,Uzun!$F$8:$O$975,10,0)),"",(VLOOKUP(B9,Uzun!$F$8:$O$975,10,0)))</f>
        <v/>
      </c>
      <c r="V9" s="281" t="str">
        <f>IF(ISERROR(VLOOKUP(B9,Yüksek!$F$8:$BO$990,62,0)),"",(VLOOKUP(B9,Yüksek!$F$8:$BO$990,62,0)))</f>
        <v/>
      </c>
      <c r="W9" s="279" t="str">
        <f>IF(ISERROR(VLOOKUP(B9,Yüksek!$F$8:$BP$990,63,0)),"",(VLOOKUP(B9,Yüksek!$F$8:$BP$990,63,0)))</f>
        <v/>
      </c>
      <c r="X9" s="278" t="str">
        <f>IF(ISERROR(VLOOKUP(B9,'4x100m.'!$N$8:$O$973,2,0)),"",(VLOOKUP(B9,'4x100m.'!$N$8:$O$973,2,0)))</f>
        <v/>
      </c>
      <c r="Y9" s="279" t="str">
        <f>IF(ISERROR(VLOOKUP(B9,'4x100m.'!$N$8:$Q$973,4,0)),"",(VLOOKUP(B9,'4x100m.'!$N$8:$Q$973,4,0)))</f>
        <v/>
      </c>
      <c r="Z9" s="448">
        <f t="shared" si="1"/>
        <v>0</v>
      </c>
      <c r="AA9" s="449">
        <f t="shared" si="2"/>
        <v>0</v>
      </c>
    </row>
    <row r="10" spans="1:27" ht="66" customHeight="1" x14ac:dyDescent="0.2">
      <c r="A10" s="252">
        <v>3</v>
      </c>
      <c r="B10" s="250" t="s">
        <v>439</v>
      </c>
      <c r="C10" s="277" t="str">
        <f>IF(ISERROR(VLOOKUP(B10,'100M.'!$O$8:$S$972,2,0)),"",(VLOOKUP(B10,'100M.'!$O$8:$S$972,2,0)))</f>
        <v/>
      </c>
      <c r="D10" s="465" t="str">
        <f>IF(ISERROR(VLOOKUP(B10,'100M.'!$O$8:$S$989,5,0)),"",(VLOOKUP(B10,'100M.'!$O$8:$S$989,5,0)))</f>
        <v/>
      </c>
      <c r="E10" s="281" t="str">
        <f>IF(ISERROR(VLOOKUP(B10,Üçadım!$F$8:$N$975,9,0)),"",(VLOOKUP(B10,Üçadım!$F$8:$N$975,9,0)))</f>
        <v/>
      </c>
      <c r="F10" s="464" t="str">
        <f>IF(ISERROR(VLOOKUP(B10,Üçadım!$F$8:$O$975,10,0)),"",(VLOOKUP(B10,Üçadım!$F$8:$O$975,10,0)))</f>
        <v/>
      </c>
      <c r="G10" s="280" t="str">
        <f>IF(ISERROR(VLOOKUP(B10,'1500m.'!$N$8:$Q$968,2,0)),"",(VLOOKUP(B10,'1500m.'!$N$8:$Q$968,2,0)))</f>
        <v/>
      </c>
      <c r="H10" s="464" t="str">
        <f>IF(ISERROR(VLOOKUP(B10,'1500m.'!$N$8:$Q$968,4,0)),"",(VLOOKUP(B10,'1500m.'!$N$8:$Q$968,4,0)))</f>
        <v/>
      </c>
      <c r="I10" s="281" t="str">
        <f>IF(ISERROR(VLOOKUP(B10,Ciritt!$F$8:$N$975,9,0)),"",(VLOOKUP(B10,Ciritt!$F$8:$N$975,9,0)))</f>
        <v/>
      </c>
      <c r="J10" s="464" t="str">
        <f>IF(ISERROR(VLOOKUP(B10,Ciritt!$F$8:$O$975,10,0)),"",(VLOOKUP(B10,Ciritt!$F$8:$O$975,10,0)))</f>
        <v/>
      </c>
      <c r="K10" s="448">
        <f t="shared" si="0"/>
        <v>0</v>
      </c>
      <c r="L10" s="280" t="str">
        <f>IF(ISERROR(VLOOKUP(B10,'800m.'!$N$8:$O$972,2,0)),"",(VLOOKUP(B10,'800m.'!$N$8:$O$972,2,0)))</f>
        <v/>
      </c>
      <c r="M10" s="464" t="str">
        <f>IF(ISERROR(VLOOKUP(B10,'800m.'!$N$8:$Q$973,4,0)),"",(VLOOKUP(B10,'800m.'!$N$8:$Q$973,4,0)))</f>
        <v/>
      </c>
      <c r="N10" s="278" t="str">
        <f>IF(ISERROR(VLOOKUP(B10,'110m.Eng'!$O$8:$S$973,2,0)),"",(VLOOKUP(B10,'110m.Eng'!$O$8:$S$973,2,0)))</f>
        <v/>
      </c>
      <c r="O10" s="464" t="str">
        <f>IF(ISERROR(VLOOKUP(B10,'110m.Eng'!$O$8:$S$990,5,0)),"",(VLOOKUP(B10,'110m.Eng'!$O$8:$S$990,5,0)))</f>
        <v/>
      </c>
      <c r="P10" s="281" t="str">
        <f>IF(ISERROR(VLOOKUP(B10,Gülle!$F$8:$N$975,9,0)),"",(VLOOKUP(B10,Gülle!$F$8:$N$975,9,0)))</f>
        <v/>
      </c>
      <c r="Q10" s="279" t="str">
        <f>IF(ISERROR(VLOOKUP(B10,Gülle!$F$8:$O$975,10,0)),"",(VLOOKUP(B10,Gülle!$F$8:$O$975,10,0)))</f>
        <v/>
      </c>
      <c r="R10" s="278" t="str">
        <f>IF(ISERROR(VLOOKUP(B10,'200m.'!$O$8:$S$973,2,0)),"",(VLOOKUP(B10,'200m.'!$O$8:$S$973,2,0)))</f>
        <v/>
      </c>
      <c r="S10" s="279" t="str">
        <f>IF(ISERROR(VLOOKUP(B10,'200m.'!$O$8:$S$973,5,0)),"",(VLOOKUP(B10,'200m.'!$O$8:$S$973,5,0)))</f>
        <v/>
      </c>
      <c r="T10" s="281" t="str">
        <f>IF(ISERROR(VLOOKUP(B10,Uzun!$F$8:$N$975,9,0)),"",(VLOOKUP(B10,Uzun!$F$8:$N$975,9,0)))</f>
        <v/>
      </c>
      <c r="U10" s="464" t="str">
        <f>IF(ISERROR(VLOOKUP(B10,Uzun!$F$8:$O$975,10,0)),"",(VLOOKUP(B10,Uzun!$F$8:$O$975,10,0)))</f>
        <v/>
      </c>
      <c r="V10" s="281" t="str">
        <f>IF(ISERROR(VLOOKUP(B10,Yüksek!$F$8:$BO$990,62,0)),"",(VLOOKUP(B10,Yüksek!$F$8:$BO$990,62,0)))</f>
        <v/>
      </c>
      <c r="W10" s="279" t="str">
        <f>IF(ISERROR(VLOOKUP(B10,Yüksek!$F$8:$BP$990,63,0)),"",(VLOOKUP(B10,Yüksek!$F$8:$BP$990,63,0)))</f>
        <v/>
      </c>
      <c r="X10" s="278" t="str">
        <f>IF(ISERROR(VLOOKUP(B10,'4x100m.'!$N$8:$O$973,2,0)),"",(VLOOKUP(B10,'4x100m.'!$N$8:$O$973,2,0)))</f>
        <v/>
      </c>
      <c r="Y10" s="279" t="str">
        <f>IF(ISERROR(VLOOKUP(B10,'4x100m.'!$N$8:$Q$973,4,0)),"",(VLOOKUP(B10,'4x100m.'!$N$8:$Q$973,4,0)))</f>
        <v/>
      </c>
      <c r="Z10" s="448">
        <f t="shared" si="1"/>
        <v>0</v>
      </c>
      <c r="AA10" s="449">
        <f t="shared" si="2"/>
        <v>0</v>
      </c>
    </row>
    <row r="11" spans="1:27" ht="66" customHeight="1" x14ac:dyDescent="0.2">
      <c r="A11" s="252">
        <v>4</v>
      </c>
      <c r="B11" s="250" t="s">
        <v>441</v>
      </c>
      <c r="C11" s="277" t="str">
        <f>IF(ISERROR(VLOOKUP(B11,'100M.'!$O$8:$S$972,2,0)),"",(VLOOKUP(B11,'100M.'!$O$8:$S$972,2,0)))</f>
        <v/>
      </c>
      <c r="D11" s="465" t="str">
        <f>IF(ISERROR(VLOOKUP(B11,'100M.'!$O$8:$S$989,5,0)),"",(VLOOKUP(B11,'100M.'!$O$8:$S$989,5,0)))</f>
        <v/>
      </c>
      <c r="E11" s="281" t="str">
        <f>IF(ISERROR(VLOOKUP(B11,Üçadım!$F$8:$N$975,9,0)),"",(VLOOKUP(B11,Üçadım!$F$8:$N$975,9,0)))</f>
        <v/>
      </c>
      <c r="F11" s="464" t="str">
        <f>IF(ISERROR(VLOOKUP(B11,Üçadım!$F$8:$O$975,10,0)),"",(VLOOKUP(B11,Üçadım!$F$8:$O$975,10,0)))</f>
        <v/>
      </c>
      <c r="G11" s="280" t="str">
        <f>IF(ISERROR(VLOOKUP(B11,'1500m.'!$N$8:$Q$968,2,0)),"",(VLOOKUP(B11,'1500m.'!$N$8:$Q$968,2,0)))</f>
        <v/>
      </c>
      <c r="H11" s="464" t="str">
        <f>IF(ISERROR(VLOOKUP(B11,'1500m.'!$N$8:$Q$968,4,0)),"",(VLOOKUP(B11,'1500m.'!$N$8:$Q$968,4,0)))</f>
        <v/>
      </c>
      <c r="I11" s="281" t="str">
        <f>IF(ISERROR(VLOOKUP(B11,Ciritt!$F$8:$N$975,9,0)),"",(VLOOKUP(B11,Ciritt!$F$8:$N$975,9,0)))</f>
        <v/>
      </c>
      <c r="J11" s="464" t="str">
        <f>IF(ISERROR(VLOOKUP(B11,Ciritt!$F$8:$O$975,10,0)),"",(VLOOKUP(B11,Ciritt!$F$8:$O$975,10,0)))</f>
        <v/>
      </c>
      <c r="K11" s="448">
        <f t="shared" si="0"/>
        <v>0</v>
      </c>
      <c r="L11" s="280" t="str">
        <f>IF(ISERROR(VLOOKUP(B11,'800m.'!$N$8:$O$972,2,0)),"",(VLOOKUP(B11,'800m.'!$N$8:$O$972,2,0)))</f>
        <v/>
      </c>
      <c r="M11" s="464" t="str">
        <f>IF(ISERROR(VLOOKUP(B11,'800m.'!$N$8:$Q$973,4,0)),"",(VLOOKUP(B11,'800m.'!$N$8:$Q$973,4,0)))</f>
        <v/>
      </c>
      <c r="N11" s="278" t="str">
        <f>IF(ISERROR(VLOOKUP(B11,'110m.Eng'!$O$8:$S$973,2,0)),"",(VLOOKUP(B11,'110m.Eng'!$O$8:$S$973,2,0)))</f>
        <v/>
      </c>
      <c r="O11" s="464" t="str">
        <f>IF(ISERROR(VLOOKUP(B11,'110m.Eng'!$O$8:$S$990,5,0)),"",(VLOOKUP(B11,'110m.Eng'!$O$8:$S$990,5,0)))</f>
        <v/>
      </c>
      <c r="P11" s="281" t="str">
        <f>IF(ISERROR(VLOOKUP(B11,Gülle!$F$8:$N$975,9,0)),"",(VLOOKUP(B11,Gülle!$F$8:$N$975,9,0)))</f>
        <v/>
      </c>
      <c r="Q11" s="279" t="str">
        <f>IF(ISERROR(VLOOKUP(B11,Gülle!$F$8:$O$975,10,0)),"",(VLOOKUP(B11,Gülle!$F$8:$O$975,10,0)))</f>
        <v/>
      </c>
      <c r="R11" s="278" t="str">
        <f>IF(ISERROR(VLOOKUP(B11,'200m.'!$O$8:$S$973,2,0)),"",(VLOOKUP(B11,'200m.'!$O$8:$S$973,2,0)))</f>
        <v/>
      </c>
      <c r="S11" s="279" t="str">
        <f>IF(ISERROR(VLOOKUP(B11,'200m.'!$O$8:$S$973,5,0)),"",(VLOOKUP(B11,'200m.'!$O$8:$S$973,5,0)))</f>
        <v/>
      </c>
      <c r="T11" s="281" t="str">
        <f>IF(ISERROR(VLOOKUP(B11,Uzun!$F$8:$N$975,9,0)),"",(VLOOKUP(B11,Uzun!$F$8:$N$975,9,0)))</f>
        <v/>
      </c>
      <c r="U11" s="464" t="str">
        <f>IF(ISERROR(VLOOKUP(B11,Uzun!$F$8:$O$975,10,0)),"",(VLOOKUP(B11,Uzun!$F$8:$O$975,10,0)))</f>
        <v/>
      </c>
      <c r="V11" s="281" t="str">
        <f>IF(ISERROR(VLOOKUP(B11,Yüksek!$F$8:$BO$990,62,0)),"",(VLOOKUP(B11,Yüksek!$F$8:$BO$990,62,0)))</f>
        <v/>
      </c>
      <c r="W11" s="279" t="str">
        <f>IF(ISERROR(VLOOKUP(B11,Yüksek!$F$8:$BP$990,63,0)),"",(VLOOKUP(B11,Yüksek!$F$8:$BP$990,63,0)))</f>
        <v/>
      </c>
      <c r="X11" s="278" t="str">
        <f>IF(ISERROR(VLOOKUP(B11,'4x100m.'!$N$8:$O$973,2,0)),"",(VLOOKUP(B11,'4x100m.'!$N$8:$O$973,2,0)))</f>
        <v/>
      </c>
      <c r="Y11" s="279" t="str">
        <f>IF(ISERROR(VLOOKUP(B11,'4x100m.'!$N$8:$Q$973,4,0)),"",(VLOOKUP(B11,'4x100m.'!$N$8:$Q$973,4,0)))</f>
        <v/>
      </c>
      <c r="Z11" s="448">
        <f t="shared" si="1"/>
        <v>0</v>
      </c>
      <c r="AA11" s="449">
        <f t="shared" si="2"/>
        <v>0</v>
      </c>
    </row>
    <row r="12" spans="1:27" ht="66" customHeight="1" x14ac:dyDescent="0.2">
      <c r="A12" s="252">
        <v>5</v>
      </c>
      <c r="B12" s="250" t="s">
        <v>443</v>
      </c>
      <c r="C12" s="277" t="str">
        <f>IF(ISERROR(VLOOKUP(B12,'100M.'!$O$8:$S$972,2,0)),"",(VLOOKUP(B12,'100M.'!$O$8:$S$972,2,0)))</f>
        <v/>
      </c>
      <c r="D12" s="465" t="str">
        <f>IF(ISERROR(VLOOKUP(B12,'100M.'!$O$8:$S$989,5,0)),"",(VLOOKUP(B12,'100M.'!$O$8:$S$989,5,0)))</f>
        <v/>
      </c>
      <c r="E12" s="281" t="str">
        <f>IF(ISERROR(VLOOKUP(B12,Üçadım!$F$8:$N$975,9,0)),"",(VLOOKUP(B12,Üçadım!$F$8:$N$975,9,0)))</f>
        <v/>
      </c>
      <c r="F12" s="464" t="str">
        <f>IF(ISERROR(VLOOKUP(B12,Üçadım!$F$8:$O$975,10,0)),"",(VLOOKUP(B12,Üçadım!$F$8:$O$975,10,0)))</f>
        <v/>
      </c>
      <c r="G12" s="280" t="str">
        <f>IF(ISERROR(VLOOKUP(B12,'1500m.'!$N$8:$Q$968,2,0)),"",(VLOOKUP(B12,'1500m.'!$N$8:$Q$968,2,0)))</f>
        <v/>
      </c>
      <c r="H12" s="464" t="str">
        <f>IF(ISERROR(VLOOKUP(B12,'1500m.'!$N$8:$Q$968,4,0)),"",(VLOOKUP(B12,'1500m.'!$N$8:$Q$968,4,0)))</f>
        <v/>
      </c>
      <c r="I12" s="281" t="str">
        <f>IF(ISERROR(VLOOKUP(B12,Ciritt!$F$8:$N$975,9,0)),"",(VLOOKUP(B12,Ciritt!$F$8:$N$975,9,0)))</f>
        <v/>
      </c>
      <c r="J12" s="464" t="str">
        <f>IF(ISERROR(VLOOKUP(B12,Ciritt!$F$8:$O$975,10,0)),"",(VLOOKUP(B12,Ciritt!$F$8:$O$975,10,0)))</f>
        <v/>
      </c>
      <c r="K12" s="448">
        <f t="shared" si="0"/>
        <v>0</v>
      </c>
      <c r="L12" s="280" t="str">
        <f>IF(ISERROR(VLOOKUP(B12,'800m.'!$N$8:$O$972,2,0)),"",(VLOOKUP(B12,'800m.'!$N$8:$O$972,2,0)))</f>
        <v/>
      </c>
      <c r="M12" s="464" t="str">
        <f>IF(ISERROR(VLOOKUP(B12,'800m.'!$N$8:$Q$973,4,0)),"",(VLOOKUP(B12,'800m.'!$N$8:$Q$973,4,0)))</f>
        <v/>
      </c>
      <c r="N12" s="278" t="str">
        <f>IF(ISERROR(VLOOKUP(B12,'110m.Eng'!$O$8:$S$973,2,0)),"",(VLOOKUP(B12,'110m.Eng'!$O$8:$S$973,2,0)))</f>
        <v/>
      </c>
      <c r="O12" s="464" t="str">
        <f>IF(ISERROR(VLOOKUP(B12,'110m.Eng'!$O$8:$S$990,5,0)),"",(VLOOKUP(B12,'110m.Eng'!$O$8:$S$990,5,0)))</f>
        <v/>
      </c>
      <c r="P12" s="281" t="str">
        <f>IF(ISERROR(VLOOKUP(B12,Gülle!$F$8:$N$975,9,0)),"",(VLOOKUP(B12,Gülle!$F$8:$N$975,9,0)))</f>
        <v/>
      </c>
      <c r="Q12" s="279" t="str">
        <f>IF(ISERROR(VLOOKUP(B12,Gülle!$F$8:$O$975,10,0)),"",(VLOOKUP(B12,Gülle!$F$8:$O$975,10,0)))</f>
        <v/>
      </c>
      <c r="R12" s="278" t="str">
        <f>IF(ISERROR(VLOOKUP(B12,'200m.'!$O$8:$S$973,2,0)),"",(VLOOKUP(B12,'200m.'!$O$8:$S$973,2,0)))</f>
        <v/>
      </c>
      <c r="S12" s="279" t="str">
        <f>IF(ISERROR(VLOOKUP(B12,'200m.'!$O$8:$S$973,5,0)),"",(VLOOKUP(B12,'200m.'!$O$8:$S$973,5,0)))</f>
        <v/>
      </c>
      <c r="T12" s="281" t="str">
        <f>IF(ISERROR(VLOOKUP(B12,Uzun!$F$8:$N$975,9,0)),"",(VLOOKUP(B12,Uzun!$F$8:$N$975,9,0)))</f>
        <v/>
      </c>
      <c r="U12" s="464" t="str">
        <f>IF(ISERROR(VLOOKUP(B12,Uzun!$F$8:$O$975,10,0)),"",(VLOOKUP(B12,Uzun!$F$8:$O$975,10,0)))</f>
        <v/>
      </c>
      <c r="V12" s="281" t="str">
        <f>IF(ISERROR(VLOOKUP(B12,Yüksek!$F$8:$BO$990,62,0)),"",(VLOOKUP(B12,Yüksek!$F$8:$BO$990,62,0)))</f>
        <v/>
      </c>
      <c r="W12" s="279" t="str">
        <f>IF(ISERROR(VLOOKUP(B12,Yüksek!$F$8:$BP$990,63,0)),"",(VLOOKUP(B12,Yüksek!$F$8:$BP$990,63,0)))</f>
        <v/>
      </c>
      <c r="X12" s="278" t="str">
        <f>IF(ISERROR(VLOOKUP(B12,'4x100m.'!$N$8:$O$973,2,0)),"",(VLOOKUP(B12,'4x100m.'!$N$8:$O$973,2,0)))</f>
        <v/>
      </c>
      <c r="Y12" s="279" t="str">
        <f>IF(ISERROR(VLOOKUP(B12,'4x100m.'!$N$8:$Q$973,4,0)),"",(VLOOKUP(B12,'4x100m.'!$N$8:$Q$973,4,0)))</f>
        <v/>
      </c>
      <c r="Z12" s="448">
        <f t="shared" si="1"/>
        <v>0</v>
      </c>
      <c r="AA12" s="449">
        <f t="shared" si="2"/>
        <v>0</v>
      </c>
    </row>
    <row r="13" spans="1:27" ht="66" customHeight="1" x14ac:dyDescent="0.2">
      <c r="A13" s="252">
        <v>6</v>
      </c>
      <c r="B13" s="250" t="s">
        <v>444</v>
      </c>
      <c r="C13" s="277" t="str">
        <f>IF(ISERROR(VLOOKUP(B13,'100M.'!$O$8:$S$972,2,0)),"",(VLOOKUP(B13,'100M.'!$O$8:$S$972,2,0)))</f>
        <v/>
      </c>
      <c r="D13" s="465" t="str">
        <f>IF(ISERROR(VLOOKUP(B13,'100M.'!$O$8:$S$989,5,0)),"",(VLOOKUP(B13,'100M.'!$O$8:$S$989,5,0)))</f>
        <v/>
      </c>
      <c r="E13" s="281" t="str">
        <f>IF(ISERROR(VLOOKUP(B13,Üçadım!$F$8:$N$975,9,0)),"",(VLOOKUP(B13,Üçadım!$F$8:$N$975,9,0)))</f>
        <v/>
      </c>
      <c r="F13" s="464" t="str">
        <f>IF(ISERROR(VLOOKUP(B13,Üçadım!$F$8:$O$975,10,0)),"",(VLOOKUP(B13,Üçadım!$F$8:$O$975,10,0)))</f>
        <v/>
      </c>
      <c r="G13" s="280" t="str">
        <f>IF(ISERROR(VLOOKUP(B13,'1500m.'!$N$8:$Q$968,2,0)),"",(VLOOKUP(B13,'1500m.'!$N$8:$Q$968,2,0)))</f>
        <v/>
      </c>
      <c r="H13" s="464" t="str">
        <f>IF(ISERROR(VLOOKUP(B13,'1500m.'!$N$8:$Q$968,4,0)),"",(VLOOKUP(B13,'1500m.'!$N$8:$Q$968,4,0)))</f>
        <v/>
      </c>
      <c r="I13" s="281" t="str">
        <f>IF(ISERROR(VLOOKUP(B13,Ciritt!$F$8:$N$975,9,0)),"",(VLOOKUP(B13,Ciritt!$F$8:$N$975,9,0)))</f>
        <v/>
      </c>
      <c r="J13" s="464" t="str">
        <f>IF(ISERROR(VLOOKUP(B13,Ciritt!$F$8:$O$975,10,0)),"",(VLOOKUP(B13,Ciritt!$F$8:$O$975,10,0)))</f>
        <v/>
      </c>
      <c r="K13" s="448">
        <f t="shared" si="0"/>
        <v>0</v>
      </c>
      <c r="L13" s="280" t="str">
        <f>IF(ISERROR(VLOOKUP(B13,'800m.'!$N$8:$O$972,2,0)),"",(VLOOKUP(B13,'800m.'!$N$8:$O$972,2,0)))</f>
        <v/>
      </c>
      <c r="M13" s="464" t="str">
        <f>IF(ISERROR(VLOOKUP(B13,'800m.'!$N$8:$Q$973,4,0)),"",(VLOOKUP(B13,'800m.'!$N$8:$Q$973,4,0)))</f>
        <v/>
      </c>
      <c r="N13" s="278" t="str">
        <f>IF(ISERROR(VLOOKUP(B13,'110m.Eng'!$O$8:$S$973,2,0)),"",(VLOOKUP(B13,'110m.Eng'!$O$8:$S$973,2,0)))</f>
        <v/>
      </c>
      <c r="O13" s="464" t="str">
        <f>IF(ISERROR(VLOOKUP(B13,'110m.Eng'!$O$8:$S$990,5,0)),"",(VLOOKUP(B13,'110m.Eng'!$O$8:$S$990,5,0)))</f>
        <v/>
      </c>
      <c r="P13" s="281" t="str">
        <f>IF(ISERROR(VLOOKUP(B13,Gülle!$F$8:$N$975,9,0)),"",(VLOOKUP(B13,Gülle!$F$8:$N$975,9,0)))</f>
        <v/>
      </c>
      <c r="Q13" s="279" t="str">
        <f>IF(ISERROR(VLOOKUP(B13,Gülle!$F$8:$O$975,10,0)),"",(VLOOKUP(B13,Gülle!$F$8:$O$975,10,0)))</f>
        <v/>
      </c>
      <c r="R13" s="278" t="str">
        <f>IF(ISERROR(VLOOKUP(B13,'200m.'!$O$8:$S$973,2,0)),"",(VLOOKUP(B13,'200m.'!$O$8:$S$973,2,0)))</f>
        <v/>
      </c>
      <c r="S13" s="279" t="str">
        <f>IF(ISERROR(VLOOKUP(B13,'200m.'!$O$8:$S$973,5,0)),"",(VLOOKUP(B13,'200m.'!$O$8:$S$973,5,0)))</f>
        <v/>
      </c>
      <c r="T13" s="281" t="str">
        <f>IF(ISERROR(VLOOKUP(B13,Uzun!$F$8:$N$975,9,0)),"",(VLOOKUP(B13,Uzun!$F$8:$N$975,9,0)))</f>
        <v/>
      </c>
      <c r="U13" s="464" t="str">
        <f>IF(ISERROR(VLOOKUP(B13,Uzun!$F$8:$O$975,10,0)),"",(VLOOKUP(B13,Uzun!$F$8:$O$975,10,0)))</f>
        <v/>
      </c>
      <c r="V13" s="281" t="str">
        <f>IF(ISERROR(VLOOKUP(B13,Yüksek!$F$8:$BO$990,62,0)),"",(VLOOKUP(B13,Yüksek!$F$8:$BO$990,62,0)))</f>
        <v/>
      </c>
      <c r="W13" s="279" t="str">
        <f>IF(ISERROR(VLOOKUP(B13,Yüksek!$F$8:$BP$990,63,0)),"",(VLOOKUP(B13,Yüksek!$F$8:$BP$990,63,0)))</f>
        <v/>
      </c>
      <c r="X13" s="278" t="str">
        <f>IF(ISERROR(VLOOKUP(B13,'4x100m.'!$N$8:$O$973,2,0)),"",(VLOOKUP(B13,'4x100m.'!$N$8:$O$973,2,0)))</f>
        <v/>
      </c>
      <c r="Y13" s="279" t="str">
        <f>IF(ISERROR(VLOOKUP(B13,'4x100m.'!$N$8:$Q$973,4,0)),"",(VLOOKUP(B13,'4x100m.'!$N$8:$Q$973,4,0)))</f>
        <v/>
      </c>
      <c r="Z13" s="448">
        <f t="shared" si="1"/>
        <v>0</v>
      </c>
      <c r="AA13" s="449">
        <f t="shared" si="2"/>
        <v>0</v>
      </c>
    </row>
    <row r="14" spans="1:27" ht="66" customHeight="1" x14ac:dyDescent="0.2">
      <c r="A14" s="252">
        <v>7</v>
      </c>
      <c r="B14" s="250" t="s">
        <v>438</v>
      </c>
      <c r="C14" s="277" t="str">
        <f>IF(ISERROR(VLOOKUP(B14,'100M.'!$O$8:$S$972,2,0)),"",(VLOOKUP(B14,'100M.'!$O$8:$S$972,2,0)))</f>
        <v/>
      </c>
      <c r="D14" s="465" t="str">
        <f>IF(ISERROR(VLOOKUP(B14,'100M.'!$O$8:$S$989,5,0)),"",(VLOOKUP(B14,'100M.'!$O$8:$S$989,5,0)))</f>
        <v/>
      </c>
      <c r="E14" s="281" t="str">
        <f>IF(ISERROR(VLOOKUP(B14,Üçadım!$F$8:$N$975,9,0)),"",(VLOOKUP(B14,Üçadım!$F$8:$N$975,9,0)))</f>
        <v/>
      </c>
      <c r="F14" s="464" t="str">
        <f>IF(ISERROR(VLOOKUP(B14,Üçadım!$F$8:$O$975,10,0)),"",(VLOOKUP(B14,Üçadım!$F$8:$O$975,10,0)))</f>
        <v/>
      </c>
      <c r="G14" s="280" t="str">
        <f>IF(ISERROR(VLOOKUP(B14,'1500m.'!$N$8:$Q$968,2,0)),"",(VLOOKUP(B14,'1500m.'!$N$8:$Q$968,2,0)))</f>
        <v/>
      </c>
      <c r="H14" s="464" t="str">
        <f>IF(ISERROR(VLOOKUP(B14,'1500m.'!$N$8:$Q$968,4,0)),"",(VLOOKUP(B14,'1500m.'!$N$8:$Q$968,4,0)))</f>
        <v/>
      </c>
      <c r="I14" s="281" t="str">
        <f>IF(ISERROR(VLOOKUP(B14,Ciritt!$F$8:$N$975,9,0)),"",(VLOOKUP(B14,Ciritt!$F$8:$N$975,9,0)))</f>
        <v/>
      </c>
      <c r="J14" s="464" t="str">
        <f>IF(ISERROR(VLOOKUP(B14,Ciritt!$F$8:$O$975,10,0)),"",(VLOOKUP(B14,Ciritt!$F$8:$O$975,10,0)))</f>
        <v/>
      </c>
      <c r="K14" s="448">
        <f t="shared" si="0"/>
        <v>0</v>
      </c>
      <c r="L14" s="280" t="str">
        <f>IF(ISERROR(VLOOKUP(B14,'800m.'!$N$8:$O$972,2,0)),"",(VLOOKUP(B14,'800m.'!$N$8:$O$972,2,0)))</f>
        <v/>
      </c>
      <c r="M14" s="464" t="str">
        <f>IF(ISERROR(VLOOKUP(B14,'800m.'!$N$8:$Q$973,4,0)),"",(VLOOKUP(B14,'800m.'!$N$8:$Q$973,4,0)))</f>
        <v/>
      </c>
      <c r="N14" s="278" t="str">
        <f>IF(ISERROR(VLOOKUP(B14,'110m.Eng'!$O$8:$S$973,2,0)),"",(VLOOKUP(B14,'110m.Eng'!$O$8:$S$973,2,0)))</f>
        <v/>
      </c>
      <c r="O14" s="464" t="str">
        <f>IF(ISERROR(VLOOKUP(B14,'110m.Eng'!$O$8:$S$990,5,0)),"",(VLOOKUP(B14,'110m.Eng'!$O$8:$S$990,5,0)))</f>
        <v/>
      </c>
      <c r="P14" s="281" t="str">
        <f>IF(ISERROR(VLOOKUP(B14,Gülle!$F$8:$N$975,9,0)),"",(VLOOKUP(B14,Gülle!$F$8:$N$975,9,0)))</f>
        <v/>
      </c>
      <c r="Q14" s="279" t="str">
        <f>IF(ISERROR(VLOOKUP(B14,Gülle!$F$8:$O$975,10,0)),"",(VLOOKUP(B14,Gülle!$F$8:$O$975,10,0)))</f>
        <v/>
      </c>
      <c r="R14" s="278" t="str">
        <f>IF(ISERROR(VLOOKUP(B14,'200m.'!$O$8:$S$973,2,0)),"",(VLOOKUP(B14,'200m.'!$O$8:$S$973,2,0)))</f>
        <v/>
      </c>
      <c r="S14" s="279" t="str">
        <f>IF(ISERROR(VLOOKUP(B14,'200m.'!$O$8:$S$973,5,0)),"",(VLOOKUP(B14,'200m.'!$O$8:$S$973,5,0)))</f>
        <v/>
      </c>
      <c r="T14" s="281" t="str">
        <f>IF(ISERROR(VLOOKUP(B14,Uzun!$F$8:$N$975,9,0)),"",(VLOOKUP(B14,Uzun!$F$8:$N$975,9,0)))</f>
        <v/>
      </c>
      <c r="U14" s="464" t="str">
        <f>IF(ISERROR(VLOOKUP(B14,Uzun!$F$8:$O$975,10,0)),"",(VLOOKUP(B14,Uzun!$F$8:$O$975,10,0)))</f>
        <v/>
      </c>
      <c r="V14" s="281" t="str">
        <f>IF(ISERROR(VLOOKUP(B14,Yüksek!$F$8:$BO$990,62,0)),"",(VLOOKUP(B14,Yüksek!$F$8:$BO$990,62,0)))</f>
        <v/>
      </c>
      <c r="W14" s="279" t="str">
        <f>IF(ISERROR(VLOOKUP(B14,Yüksek!$F$8:$BP$990,63,0)),"",(VLOOKUP(B14,Yüksek!$F$8:$BP$990,63,0)))</f>
        <v/>
      </c>
      <c r="X14" s="278" t="str">
        <f>IF(ISERROR(VLOOKUP(B14,'4x100m.'!$N$8:$O$973,2,0)),"",(VLOOKUP(B14,'4x100m.'!$N$8:$O$973,2,0)))</f>
        <v/>
      </c>
      <c r="Y14" s="279" t="str">
        <f>IF(ISERROR(VLOOKUP(B14,'4x100m.'!$N$8:$Q$973,4,0)),"",(VLOOKUP(B14,'4x100m.'!$N$8:$Q$973,4,0)))</f>
        <v/>
      </c>
      <c r="Z14" s="448">
        <f t="shared" si="1"/>
        <v>0</v>
      </c>
      <c r="AA14" s="449">
        <f t="shared" si="2"/>
        <v>0</v>
      </c>
    </row>
    <row r="15" spans="1:27" ht="66" hidden="1" customHeight="1" x14ac:dyDescent="0.2">
      <c r="A15" s="252">
        <v>8</v>
      </c>
      <c r="B15" s="250"/>
      <c r="C15" s="277" t="str">
        <f>IF(ISERROR(VLOOKUP(B15,'100M.'!$O$8:$S$972,2,0)),"",(VLOOKUP(B15,'100M.'!$O$8:$S$972,2,0)))</f>
        <v/>
      </c>
      <c r="D15" s="465" t="str">
        <f>IF(ISERROR(VLOOKUP(B15,'100M.'!$O$8:$S$989,5,0)),"",(VLOOKUP(B15,'100M.'!$O$8:$S$989,5,0)))</f>
        <v/>
      </c>
      <c r="E15" s="281" t="str">
        <f>IF(ISERROR(VLOOKUP(B15,Üçadım!$F$8:$N$975,9,0)),"",(VLOOKUP(B15,Üçadım!$F$8:$N$975,9,0)))</f>
        <v/>
      </c>
      <c r="F15" s="464" t="str">
        <f>IF(ISERROR(VLOOKUP(B15,Üçadım!$F$8:$O$975,10,0)),"",(VLOOKUP(B15,Üçadım!$F$8:$O$975,10,0)))</f>
        <v/>
      </c>
      <c r="G15" s="280" t="str">
        <f>IF(ISERROR(VLOOKUP(B15,'1500m.'!$N$8:$Q$968,2,0)),"",(VLOOKUP(B15,'1500m.'!$N$8:$Q$968,2,0)))</f>
        <v/>
      </c>
      <c r="H15" s="464" t="str">
        <f>IF(ISERROR(VLOOKUP(B15,'1500m.'!$N$8:$Q$968,4,0)),"",(VLOOKUP(B15,'1500m.'!$N$8:$Q$968,4,0)))</f>
        <v/>
      </c>
      <c r="I15" s="281" t="str">
        <f>IF(ISERROR(VLOOKUP(B15,Ciritt!$F$8:$N$975,9,0)),"",(VLOOKUP(B15,Ciritt!$F$8:$N$975,9,0)))</f>
        <v/>
      </c>
      <c r="J15" s="464" t="str">
        <f>IF(ISERROR(VLOOKUP(B15,Ciritt!$F$8:$O$975,10,0)),"",(VLOOKUP(B15,Ciritt!$F$8:$O$975,10,0)))</f>
        <v/>
      </c>
      <c r="K15" s="448">
        <f t="shared" ref="K15:K24" si="3">SUM(D15,F15,H15,J15)</f>
        <v>0</v>
      </c>
      <c r="L15" s="280" t="str">
        <f>IF(ISERROR(VLOOKUP(B15,'800m.'!$N$8:$O$972,2,0)),"",(VLOOKUP(B15,'800m.'!$N$8:$O$972,2,0)))</f>
        <v/>
      </c>
      <c r="M15" s="464" t="str">
        <f>IF(ISERROR(VLOOKUP(B15,'800m.'!$N$8:$Q$973,4,0)),"",(VLOOKUP(B15,'800m.'!$N$8:$Q$973,4,0)))</f>
        <v/>
      </c>
      <c r="N15" s="278" t="str">
        <f>IF(ISERROR(VLOOKUP(B15,'110m.Eng'!$O$8:$S$973,2,0)),"",(VLOOKUP(B15,'110m.Eng'!$O$8:$S$973,2,0)))</f>
        <v/>
      </c>
      <c r="O15" s="464" t="str">
        <f>IF(ISERROR(VLOOKUP(B15,'110m.Eng'!$O$8:$S$990,5,0)),"",(VLOOKUP(B15,'110m.Eng'!$O$8:$S$990,5,0)))</f>
        <v/>
      </c>
      <c r="P15" s="281" t="str">
        <f>IF(ISERROR(VLOOKUP(B15,Gülle!$F$8:$N$975,9,0)),"",(VLOOKUP(B15,Gülle!$F$8:$N$975,9,0)))</f>
        <v/>
      </c>
      <c r="Q15" s="279" t="str">
        <f>IF(ISERROR(VLOOKUP(B15,Gülle!$F$8:$O$975,10,0)),"",(VLOOKUP(B15,Gülle!$F$8:$O$975,10,0)))</f>
        <v/>
      </c>
      <c r="R15" s="278" t="str">
        <f>IF(ISERROR(VLOOKUP(B15,'200m.'!$O$8:$S$973,2,0)),"",(VLOOKUP(B15,'200m.'!$O$8:$S$973,2,0)))</f>
        <v/>
      </c>
      <c r="S15" s="279" t="str">
        <f>IF(ISERROR(VLOOKUP(B15,'200m.'!$O$8:$S$973,5,0)),"",(VLOOKUP(B15,'200m.'!$O$8:$S$973,5,0)))</f>
        <v/>
      </c>
      <c r="T15" s="281" t="str">
        <f>IF(ISERROR(VLOOKUP(B15,Uzun!$F$8:$N$975,9,0)),"",(VLOOKUP(B15,Uzun!$F$8:$N$975,9,0)))</f>
        <v/>
      </c>
      <c r="U15" s="464" t="str">
        <f>IF(ISERROR(VLOOKUP(B15,Uzun!$F$8:$O$975,10,0)),"",(VLOOKUP(B15,Uzun!$F$8:$O$975,10,0)))</f>
        <v/>
      </c>
      <c r="V15" s="281" t="str">
        <f>IF(ISERROR(VLOOKUP(B15,Yüksek!$F$8:$BO$990,62,0)),"",(VLOOKUP(B15,Yüksek!$F$8:$BO$990,62,0)))</f>
        <v/>
      </c>
      <c r="W15" s="279" t="str">
        <f>IF(ISERROR(VLOOKUP(B15,Yüksek!$F$8:$BP$990,63,0)),"",(VLOOKUP(B15,Yüksek!$F$8:$BP$990,63,0)))</f>
        <v/>
      </c>
      <c r="X15" s="278" t="str">
        <f>IF(ISERROR(VLOOKUP(B15,'4x100m.'!$N$8:$O$973,2,0)),"",(VLOOKUP(B15,'4x100m.'!$N$8:$O$973,2,0)))</f>
        <v/>
      </c>
      <c r="Y15" s="279" t="str">
        <f>IF(ISERROR(VLOOKUP(B15,'4x100m.'!$N$8:$Q$973,4,0)),"",(VLOOKUP(B15,'4x100m.'!$N$8:$Q$973,4,0)))</f>
        <v/>
      </c>
      <c r="Z15" s="448">
        <f t="shared" ref="Z15:Z24" si="4">SUM(M15,O15,Q15,S15,U15,Y15,W15)</f>
        <v>0</v>
      </c>
      <c r="AA15" s="449">
        <f t="shared" ref="AA15:AA24" si="5">SUM(K15,Z15)</f>
        <v>0</v>
      </c>
    </row>
    <row r="16" spans="1:27" ht="66" hidden="1" customHeight="1" x14ac:dyDescent="0.2">
      <c r="A16" s="252">
        <v>9</v>
      </c>
      <c r="B16" s="250"/>
      <c r="C16" s="277" t="str">
        <f>IF(ISERROR(VLOOKUP(B16,'100M.'!$O$8:$S$972,2,0)),"",(VLOOKUP(B16,'100M.'!$O$8:$S$972,2,0)))</f>
        <v/>
      </c>
      <c r="D16" s="465" t="str">
        <f>IF(ISERROR(VLOOKUP(B16,'100M.'!$O$8:$S$989,5,0)),"",(VLOOKUP(B16,'100M.'!$O$8:$S$989,5,0)))</f>
        <v/>
      </c>
      <c r="E16" s="281" t="str">
        <f>IF(ISERROR(VLOOKUP(B16,Üçadım!$F$8:$N$975,9,0)),"",(VLOOKUP(B16,Üçadım!$F$8:$N$975,9,0)))</f>
        <v/>
      </c>
      <c r="F16" s="464" t="str">
        <f>IF(ISERROR(VLOOKUP(B16,Üçadım!$F$8:$O$975,10,0)),"",(VLOOKUP(B16,Üçadım!$F$8:$O$975,10,0)))</f>
        <v/>
      </c>
      <c r="G16" s="280" t="str">
        <f>IF(ISERROR(VLOOKUP(B16,'1500m.'!$N$8:$Q$968,2,0)),"",(VLOOKUP(B16,'1500m.'!$N$8:$Q$968,2,0)))</f>
        <v/>
      </c>
      <c r="H16" s="464" t="str">
        <f>IF(ISERROR(VLOOKUP(B16,'1500m.'!$N$8:$Q$968,4,0)),"",(VLOOKUP(B16,'1500m.'!$N$8:$Q$968,4,0)))</f>
        <v/>
      </c>
      <c r="I16" s="281" t="str">
        <f>IF(ISERROR(VLOOKUP(B16,Ciritt!$F$8:$N$975,9,0)),"",(VLOOKUP(B16,Ciritt!$F$8:$N$975,9,0)))</f>
        <v/>
      </c>
      <c r="J16" s="464" t="str">
        <f>IF(ISERROR(VLOOKUP(B16,Ciritt!$F$8:$O$975,10,0)),"",(VLOOKUP(B16,Ciritt!$F$8:$O$975,10,0)))</f>
        <v/>
      </c>
      <c r="K16" s="448">
        <f t="shared" si="3"/>
        <v>0</v>
      </c>
      <c r="L16" s="280" t="str">
        <f>IF(ISERROR(VLOOKUP(B16,'800m.'!$N$8:$O$972,2,0)),"",(VLOOKUP(B16,'800m.'!$N$8:$O$972,2,0)))</f>
        <v/>
      </c>
      <c r="M16" s="464" t="str">
        <f>IF(ISERROR(VLOOKUP(B16,'800m.'!$N$8:$Q$973,4,0)),"",(VLOOKUP(B16,'800m.'!$N$8:$Q$973,4,0)))</f>
        <v/>
      </c>
      <c r="N16" s="278" t="str">
        <f>IF(ISERROR(VLOOKUP(B16,'110m.Eng'!$O$8:$S$973,2,0)),"",(VLOOKUP(B16,'110m.Eng'!$O$8:$S$973,2,0)))</f>
        <v/>
      </c>
      <c r="O16" s="464" t="str">
        <f>IF(ISERROR(VLOOKUP(B16,'110m.Eng'!$O$8:$S$990,5,0)),"",(VLOOKUP(B16,'110m.Eng'!$O$8:$S$990,5,0)))</f>
        <v/>
      </c>
      <c r="P16" s="281" t="str">
        <f>IF(ISERROR(VLOOKUP(B16,Gülle!$F$8:$N$975,9,0)),"",(VLOOKUP(B16,Gülle!$F$8:$N$975,9,0)))</f>
        <v/>
      </c>
      <c r="Q16" s="279" t="str">
        <f>IF(ISERROR(VLOOKUP(B16,Gülle!$F$8:$O$975,10,0)),"",(VLOOKUP(B16,Gülle!$F$8:$O$975,10,0)))</f>
        <v/>
      </c>
      <c r="R16" s="278" t="str">
        <f>IF(ISERROR(VLOOKUP(B16,'200m.'!$O$8:$S$973,2,0)),"",(VLOOKUP(B16,'200m.'!$O$8:$S$973,2,0)))</f>
        <v/>
      </c>
      <c r="S16" s="279" t="str">
        <f>IF(ISERROR(VLOOKUP(B16,'200m.'!$O$8:$S$973,5,0)),"",(VLOOKUP(B16,'200m.'!$O$8:$S$973,5,0)))</f>
        <v/>
      </c>
      <c r="T16" s="281" t="str">
        <f>IF(ISERROR(VLOOKUP(B16,Uzun!$F$8:$N$975,9,0)),"",(VLOOKUP(B16,Uzun!$F$8:$N$975,9,0)))</f>
        <v/>
      </c>
      <c r="U16" s="464" t="str">
        <f>IF(ISERROR(VLOOKUP(B16,Uzun!$F$8:$O$975,10,0)),"",(VLOOKUP(B16,Uzun!$F$8:$O$975,10,0)))</f>
        <v/>
      </c>
      <c r="V16" s="281" t="str">
        <f>IF(ISERROR(VLOOKUP(B16,Yüksek!$F$8:$BO$990,62,0)),"",(VLOOKUP(B16,Yüksek!$F$8:$BO$990,62,0)))</f>
        <v/>
      </c>
      <c r="W16" s="279" t="str">
        <f>IF(ISERROR(VLOOKUP(B16,Yüksek!$F$8:$BP$990,63,0)),"",(VLOOKUP(B16,Yüksek!$F$8:$BP$990,63,0)))</f>
        <v/>
      </c>
      <c r="X16" s="278" t="str">
        <f>IF(ISERROR(VLOOKUP(B16,'4x100m.'!$N$8:$O$973,2,0)),"",(VLOOKUP(B16,'4x100m.'!$N$8:$O$973,2,0)))</f>
        <v/>
      </c>
      <c r="Y16" s="279" t="str">
        <f>IF(ISERROR(VLOOKUP(B16,'4x100m.'!$N$8:$Q$973,4,0)),"",(VLOOKUP(B16,'4x100m.'!$N$8:$Q$973,4,0)))</f>
        <v/>
      </c>
      <c r="Z16" s="448">
        <f t="shared" si="4"/>
        <v>0</v>
      </c>
      <c r="AA16" s="449">
        <f t="shared" si="5"/>
        <v>0</v>
      </c>
    </row>
    <row r="17" spans="1:27" ht="66" hidden="1" customHeight="1" x14ac:dyDescent="0.2">
      <c r="A17" s="252">
        <v>10</v>
      </c>
      <c r="B17" s="250"/>
      <c r="C17" s="277" t="str">
        <f>IF(ISERROR(VLOOKUP(B17,'100M.'!$O$8:$S$972,2,0)),"",(VLOOKUP(B17,'100M.'!$O$8:$S$972,2,0)))</f>
        <v/>
      </c>
      <c r="D17" s="465" t="str">
        <f>IF(ISERROR(VLOOKUP(B17,'100M.'!$O$8:$S$989,5,0)),"",(VLOOKUP(B17,'100M.'!$O$8:$S$989,5,0)))</f>
        <v/>
      </c>
      <c r="E17" s="281" t="str">
        <f>IF(ISERROR(VLOOKUP(B17,Üçadım!$F$8:$N$975,9,0)),"",(VLOOKUP(B17,Üçadım!$F$8:$N$975,9,0)))</f>
        <v/>
      </c>
      <c r="F17" s="464" t="str">
        <f>IF(ISERROR(VLOOKUP(B17,Üçadım!$F$8:$O$975,10,0)),"",(VLOOKUP(B17,Üçadım!$F$8:$O$975,10,0)))</f>
        <v/>
      </c>
      <c r="G17" s="280" t="str">
        <f>IF(ISERROR(VLOOKUP(B17,'1500m.'!$N$8:$Q$968,2,0)),"",(VLOOKUP(B17,'1500m.'!$N$8:$Q$968,2,0)))</f>
        <v/>
      </c>
      <c r="H17" s="464" t="str">
        <f>IF(ISERROR(VLOOKUP(B17,'1500m.'!$N$8:$Q$968,4,0)),"",(VLOOKUP(B17,'1500m.'!$N$8:$Q$968,4,0)))</f>
        <v/>
      </c>
      <c r="I17" s="281" t="str">
        <f>IF(ISERROR(VLOOKUP(B17,Ciritt!$F$8:$N$975,9,0)),"",(VLOOKUP(B17,Ciritt!$F$8:$N$975,9,0)))</f>
        <v/>
      </c>
      <c r="J17" s="464" t="str">
        <f>IF(ISERROR(VLOOKUP(B17,Ciritt!$F$8:$O$975,10,0)),"",(VLOOKUP(B17,Ciritt!$F$8:$O$975,10,0)))</f>
        <v/>
      </c>
      <c r="K17" s="448">
        <f t="shared" si="3"/>
        <v>0</v>
      </c>
      <c r="L17" s="280" t="str">
        <f>IF(ISERROR(VLOOKUP(B17,'800m.'!$N$8:$O$972,2,0)),"",(VLOOKUP(B17,'800m.'!$N$8:$O$972,2,0)))</f>
        <v/>
      </c>
      <c r="M17" s="464" t="str">
        <f>IF(ISERROR(VLOOKUP(B17,'800m.'!$N$8:$Q$973,4,0)),"",(VLOOKUP(B17,'800m.'!$N$8:$Q$973,4,0)))</f>
        <v/>
      </c>
      <c r="N17" s="278" t="str">
        <f>IF(ISERROR(VLOOKUP(B17,'110m.Eng'!$O$8:$S$973,2,0)),"",(VLOOKUP(B17,'110m.Eng'!$O$8:$S$973,2,0)))</f>
        <v/>
      </c>
      <c r="O17" s="464" t="str">
        <f>IF(ISERROR(VLOOKUP(B17,'110m.Eng'!$O$8:$S$990,5,0)),"",(VLOOKUP(B17,'110m.Eng'!$O$8:$S$990,5,0)))</f>
        <v/>
      </c>
      <c r="P17" s="281" t="str">
        <f>IF(ISERROR(VLOOKUP(B17,Gülle!$F$8:$N$975,9,0)),"",(VLOOKUP(B17,Gülle!$F$8:$N$975,9,0)))</f>
        <v/>
      </c>
      <c r="Q17" s="279" t="str">
        <f>IF(ISERROR(VLOOKUP(B17,Gülle!$F$8:$O$975,10,0)),"",(VLOOKUP(B17,Gülle!$F$8:$O$975,10,0)))</f>
        <v/>
      </c>
      <c r="R17" s="278" t="str">
        <f>IF(ISERROR(VLOOKUP(B17,'200m.'!$O$8:$S$973,2,0)),"",(VLOOKUP(B17,'200m.'!$O$8:$S$973,2,0)))</f>
        <v/>
      </c>
      <c r="S17" s="279" t="str">
        <f>IF(ISERROR(VLOOKUP(B17,'200m.'!$O$8:$S$973,5,0)),"",(VLOOKUP(B17,'200m.'!$O$8:$S$973,5,0)))</f>
        <v/>
      </c>
      <c r="T17" s="281" t="str">
        <f>IF(ISERROR(VLOOKUP(B17,Uzun!$F$8:$N$975,9,0)),"",(VLOOKUP(B17,Uzun!$F$8:$N$975,9,0)))</f>
        <v/>
      </c>
      <c r="U17" s="464" t="str">
        <f>IF(ISERROR(VLOOKUP(B17,Uzun!$F$8:$O$975,10,0)),"",(VLOOKUP(B17,Uzun!$F$8:$O$975,10,0)))</f>
        <v/>
      </c>
      <c r="V17" s="281" t="str">
        <f>IF(ISERROR(VLOOKUP(B17,Yüksek!$F$8:$BO$990,62,0)),"",(VLOOKUP(B17,Yüksek!$F$8:$BO$990,62,0)))</f>
        <v/>
      </c>
      <c r="W17" s="279" t="str">
        <f>IF(ISERROR(VLOOKUP(B17,Yüksek!$F$8:$BP$990,63,0)),"",(VLOOKUP(B17,Yüksek!$F$8:$BP$990,63,0)))</f>
        <v/>
      </c>
      <c r="X17" s="278" t="str">
        <f>IF(ISERROR(VLOOKUP(B17,'4x100m.'!$N$8:$O$973,2,0)),"",(VLOOKUP(B17,'4x100m.'!$N$8:$O$973,2,0)))</f>
        <v/>
      </c>
      <c r="Y17" s="279" t="str">
        <f>IF(ISERROR(VLOOKUP(B17,'4x100m.'!$N$8:$Q$973,4,0)),"",(VLOOKUP(B17,'4x100m.'!$N$8:$Q$973,4,0)))</f>
        <v/>
      </c>
      <c r="Z17" s="448">
        <f t="shared" si="4"/>
        <v>0</v>
      </c>
      <c r="AA17" s="449">
        <f t="shared" si="5"/>
        <v>0</v>
      </c>
    </row>
    <row r="18" spans="1:27" ht="66" hidden="1" customHeight="1" x14ac:dyDescent="0.2">
      <c r="A18" s="252">
        <v>11</v>
      </c>
      <c r="B18" s="250"/>
      <c r="C18" s="277" t="str">
        <f>IF(ISERROR(VLOOKUP(B18,'100M.'!$O$8:$S$972,2,0)),"",(VLOOKUP(B18,'100M.'!$O$8:$S$972,2,0)))</f>
        <v/>
      </c>
      <c r="D18" s="465" t="str">
        <f>IF(ISERROR(VLOOKUP(B18,'100M.'!$O$8:$S$989,5,0)),"",(VLOOKUP(B18,'100M.'!$O$8:$S$989,5,0)))</f>
        <v/>
      </c>
      <c r="E18" s="281" t="str">
        <f>IF(ISERROR(VLOOKUP(B18,Üçadım!$F$8:$N$975,9,0)),"",(VLOOKUP(B18,Üçadım!$F$8:$N$975,9,0)))</f>
        <v/>
      </c>
      <c r="F18" s="464" t="str">
        <f>IF(ISERROR(VLOOKUP(B18,Üçadım!$F$8:$O$975,10,0)),"",(VLOOKUP(B18,Üçadım!$F$8:$O$975,10,0)))</f>
        <v/>
      </c>
      <c r="G18" s="280" t="str">
        <f>IF(ISERROR(VLOOKUP(B18,'1500m.'!$N$8:$Q$968,2,0)),"",(VLOOKUP(B18,'1500m.'!$N$8:$Q$968,2,0)))</f>
        <v/>
      </c>
      <c r="H18" s="464" t="str">
        <f>IF(ISERROR(VLOOKUP(B18,'1500m.'!$N$8:$Q$968,4,0)),"",(VLOOKUP(B18,'1500m.'!$N$8:$Q$968,4,0)))</f>
        <v/>
      </c>
      <c r="I18" s="281" t="str">
        <f>IF(ISERROR(VLOOKUP(B18,Ciritt!$F$8:$N$975,9,0)),"",(VLOOKUP(B18,Ciritt!$F$8:$N$975,9,0)))</f>
        <v/>
      </c>
      <c r="J18" s="464" t="str">
        <f>IF(ISERROR(VLOOKUP(B18,Ciritt!$F$8:$O$975,10,0)),"",(VLOOKUP(B18,Ciritt!$F$8:$O$975,10,0)))</f>
        <v/>
      </c>
      <c r="K18" s="448">
        <f t="shared" si="3"/>
        <v>0</v>
      </c>
      <c r="L18" s="280" t="str">
        <f>IF(ISERROR(VLOOKUP(B18,'800m.'!$N$8:$O$972,2,0)),"",(VLOOKUP(B18,'800m.'!$N$8:$O$972,2,0)))</f>
        <v/>
      </c>
      <c r="M18" s="464" t="str">
        <f>IF(ISERROR(VLOOKUP(B18,'800m.'!$N$8:$Q$973,4,0)),"",(VLOOKUP(B18,'800m.'!$N$8:$Q$973,4,0)))</f>
        <v/>
      </c>
      <c r="N18" s="278" t="str">
        <f>IF(ISERROR(VLOOKUP(B18,'110m.Eng'!$O$8:$S$973,2,0)),"",(VLOOKUP(B18,'110m.Eng'!$O$8:$S$973,2,0)))</f>
        <v/>
      </c>
      <c r="O18" s="464" t="str">
        <f>IF(ISERROR(VLOOKUP(B18,'110m.Eng'!$O$8:$S$990,5,0)),"",(VLOOKUP(B18,'110m.Eng'!$O$8:$S$990,5,0)))</f>
        <v/>
      </c>
      <c r="P18" s="281" t="str">
        <f>IF(ISERROR(VLOOKUP(B18,Gülle!$F$8:$N$975,9,0)),"",(VLOOKUP(B18,Gülle!$F$8:$N$975,9,0)))</f>
        <v/>
      </c>
      <c r="Q18" s="279" t="str">
        <f>IF(ISERROR(VLOOKUP(B18,Gülle!$F$8:$O$975,10,0)),"",(VLOOKUP(B18,Gülle!$F$8:$O$975,10,0)))</f>
        <v/>
      </c>
      <c r="R18" s="278" t="str">
        <f>IF(ISERROR(VLOOKUP(B18,'200m.'!$O$8:$S$973,2,0)),"",(VLOOKUP(B18,'200m.'!$O$8:$S$973,2,0)))</f>
        <v/>
      </c>
      <c r="S18" s="279" t="str">
        <f>IF(ISERROR(VLOOKUP(B18,'200m.'!$O$8:$S$973,5,0)),"",(VLOOKUP(B18,'200m.'!$O$8:$S$973,5,0)))</f>
        <v/>
      </c>
      <c r="T18" s="281" t="str">
        <f>IF(ISERROR(VLOOKUP(B18,Uzun!$F$8:$N$975,9,0)),"",(VLOOKUP(B18,Uzun!$F$8:$N$975,9,0)))</f>
        <v/>
      </c>
      <c r="U18" s="464" t="str">
        <f>IF(ISERROR(VLOOKUP(B18,Uzun!$F$8:$O$975,10,0)),"",(VLOOKUP(B18,Uzun!$F$8:$O$975,10,0)))</f>
        <v/>
      </c>
      <c r="V18" s="281" t="str">
        <f>IF(ISERROR(VLOOKUP(B18,Yüksek!$F$8:$BO$990,62,0)),"",(VLOOKUP(B18,Yüksek!$F$8:$BO$990,62,0)))</f>
        <v/>
      </c>
      <c r="W18" s="279" t="str">
        <f>IF(ISERROR(VLOOKUP(B18,Yüksek!$F$8:$BP$990,63,0)),"",(VLOOKUP(B18,Yüksek!$F$8:$BP$990,63,0)))</f>
        <v/>
      </c>
      <c r="X18" s="278" t="str">
        <f>IF(ISERROR(VLOOKUP(B18,'4x100m.'!$N$8:$O$973,2,0)),"",(VLOOKUP(B18,'4x100m.'!$N$8:$O$973,2,0)))</f>
        <v/>
      </c>
      <c r="Y18" s="279" t="str">
        <f>IF(ISERROR(VLOOKUP(B18,'4x100m.'!$N$8:$Q$973,4,0)),"",(VLOOKUP(B18,'4x100m.'!$N$8:$Q$973,4,0)))</f>
        <v/>
      </c>
      <c r="Z18" s="448">
        <f t="shared" si="4"/>
        <v>0</v>
      </c>
      <c r="AA18" s="449">
        <f t="shared" si="5"/>
        <v>0</v>
      </c>
    </row>
    <row r="19" spans="1:27" ht="66" hidden="1" customHeight="1" x14ac:dyDescent="0.2">
      <c r="A19" s="252">
        <v>12</v>
      </c>
      <c r="B19" s="250"/>
      <c r="C19" s="277" t="str">
        <f>IF(ISERROR(VLOOKUP(B19,'100M.'!$O$8:$S$972,2,0)),"",(VLOOKUP(B19,'100M.'!$O$8:$S$972,2,0)))</f>
        <v/>
      </c>
      <c r="D19" s="465" t="str">
        <f>IF(ISERROR(VLOOKUP(B19,'100M.'!$O$8:$S$989,5,0)),"",(VLOOKUP(B19,'100M.'!$O$8:$S$989,5,0)))</f>
        <v/>
      </c>
      <c r="E19" s="281" t="str">
        <f>IF(ISERROR(VLOOKUP(B19,Üçadım!$F$8:$N$975,9,0)),"",(VLOOKUP(B19,Üçadım!$F$8:$N$975,9,0)))</f>
        <v/>
      </c>
      <c r="F19" s="464" t="str">
        <f>IF(ISERROR(VLOOKUP(B19,Üçadım!$F$8:$O$975,10,0)),"",(VLOOKUP(B19,Üçadım!$F$8:$O$975,10,0)))</f>
        <v/>
      </c>
      <c r="G19" s="280" t="str">
        <f>IF(ISERROR(VLOOKUP(B19,'1500m.'!$N$8:$Q$968,2,0)),"",(VLOOKUP(B19,'1500m.'!$N$8:$Q$968,2,0)))</f>
        <v/>
      </c>
      <c r="H19" s="464" t="str">
        <f>IF(ISERROR(VLOOKUP(B19,'1500m.'!$N$8:$Q$968,4,0)),"",(VLOOKUP(B19,'1500m.'!$N$8:$Q$968,4,0)))</f>
        <v/>
      </c>
      <c r="I19" s="281" t="str">
        <f>IF(ISERROR(VLOOKUP(B19,Ciritt!$F$8:$N$975,9,0)),"",(VLOOKUP(B19,Ciritt!$F$8:$N$975,9,0)))</f>
        <v/>
      </c>
      <c r="J19" s="464" t="str">
        <f>IF(ISERROR(VLOOKUP(B19,Ciritt!$F$8:$O$975,10,0)),"",(VLOOKUP(B19,Ciritt!$F$8:$O$975,10,0)))</f>
        <v/>
      </c>
      <c r="K19" s="448">
        <f t="shared" si="3"/>
        <v>0</v>
      </c>
      <c r="L19" s="280" t="str">
        <f>IF(ISERROR(VLOOKUP(B19,'800m.'!$N$8:$O$972,2,0)),"",(VLOOKUP(B19,'800m.'!$N$8:$O$972,2,0)))</f>
        <v/>
      </c>
      <c r="M19" s="464" t="str">
        <f>IF(ISERROR(VLOOKUP(B19,'800m.'!$N$8:$Q$973,4,0)),"",(VLOOKUP(B19,'800m.'!$N$8:$Q$973,4,0)))</f>
        <v/>
      </c>
      <c r="N19" s="278" t="str">
        <f>IF(ISERROR(VLOOKUP(B19,'110m.Eng'!$O$8:$S$973,2,0)),"",(VLOOKUP(B19,'110m.Eng'!$O$8:$S$973,2,0)))</f>
        <v/>
      </c>
      <c r="O19" s="464" t="str">
        <f>IF(ISERROR(VLOOKUP(B19,'110m.Eng'!$O$8:$S$990,5,0)),"",(VLOOKUP(B19,'110m.Eng'!$O$8:$S$990,5,0)))</f>
        <v/>
      </c>
      <c r="P19" s="281" t="str">
        <f>IF(ISERROR(VLOOKUP(B19,Gülle!$F$8:$N$975,9,0)),"",(VLOOKUP(B19,Gülle!$F$8:$N$975,9,0)))</f>
        <v/>
      </c>
      <c r="Q19" s="279" t="str">
        <f>IF(ISERROR(VLOOKUP(B19,Gülle!$F$8:$O$975,10,0)),"",(VLOOKUP(B19,Gülle!$F$8:$O$975,10,0)))</f>
        <v/>
      </c>
      <c r="R19" s="278" t="str">
        <f>IF(ISERROR(VLOOKUP(B19,'200m.'!$O$8:$S$973,2,0)),"",(VLOOKUP(B19,'200m.'!$O$8:$S$973,2,0)))</f>
        <v/>
      </c>
      <c r="S19" s="279" t="str">
        <f>IF(ISERROR(VLOOKUP(B19,'200m.'!$O$8:$S$973,5,0)),"",(VLOOKUP(B19,'200m.'!$O$8:$S$973,5,0)))</f>
        <v/>
      </c>
      <c r="T19" s="281" t="str">
        <f>IF(ISERROR(VLOOKUP(B19,Uzun!$F$8:$N$975,9,0)),"",(VLOOKUP(B19,Uzun!$F$8:$N$975,9,0)))</f>
        <v/>
      </c>
      <c r="U19" s="464" t="str">
        <f>IF(ISERROR(VLOOKUP(B19,Uzun!$F$8:$O$975,10,0)),"",(VLOOKUP(B19,Uzun!$F$8:$O$975,10,0)))</f>
        <v/>
      </c>
      <c r="V19" s="281" t="str">
        <f>IF(ISERROR(VLOOKUP(B19,Yüksek!$F$8:$BO$990,62,0)),"",(VLOOKUP(B19,Yüksek!$F$8:$BO$990,62,0)))</f>
        <v/>
      </c>
      <c r="W19" s="279" t="str">
        <f>IF(ISERROR(VLOOKUP(B19,Yüksek!$F$8:$BP$990,63,0)),"",(VLOOKUP(B19,Yüksek!$F$8:$BP$990,63,0)))</f>
        <v/>
      </c>
      <c r="X19" s="278" t="str">
        <f>IF(ISERROR(VLOOKUP(B19,'4x100m.'!$N$8:$O$973,2,0)),"",(VLOOKUP(B19,'4x100m.'!$N$8:$O$973,2,0)))</f>
        <v/>
      </c>
      <c r="Y19" s="279" t="str">
        <f>IF(ISERROR(VLOOKUP(B19,'4x100m.'!$N$8:$Q$973,4,0)),"",(VLOOKUP(B19,'4x100m.'!$N$8:$Q$973,4,0)))</f>
        <v/>
      </c>
      <c r="Z19" s="448">
        <f t="shared" si="4"/>
        <v>0</v>
      </c>
      <c r="AA19" s="449">
        <f t="shared" si="5"/>
        <v>0</v>
      </c>
    </row>
    <row r="20" spans="1:27" ht="66" hidden="1" customHeight="1" x14ac:dyDescent="0.2">
      <c r="A20" s="252">
        <v>13</v>
      </c>
      <c r="B20" s="250"/>
      <c r="C20" s="277" t="str">
        <f>IF(ISERROR(VLOOKUP(B20,'100M.'!$O$8:$S$972,2,0)),"",(VLOOKUP(B20,'100M.'!$O$8:$S$972,2,0)))</f>
        <v/>
      </c>
      <c r="D20" s="465" t="str">
        <f>IF(ISERROR(VLOOKUP(B20,'100M.'!$O$8:$S$989,5,0)),"",(VLOOKUP(B20,'100M.'!$O$8:$S$989,5,0)))</f>
        <v/>
      </c>
      <c r="E20" s="281" t="str">
        <f>IF(ISERROR(VLOOKUP(B20,Üçadım!$F$8:$N$975,9,0)),"",(VLOOKUP(B20,Üçadım!$F$8:$N$975,9,0)))</f>
        <v/>
      </c>
      <c r="F20" s="464" t="str">
        <f>IF(ISERROR(VLOOKUP(B20,Üçadım!$F$8:$O$975,10,0)),"",(VLOOKUP(B20,Üçadım!$F$8:$O$975,10,0)))</f>
        <v/>
      </c>
      <c r="G20" s="280" t="str">
        <f>IF(ISERROR(VLOOKUP(B20,'1500m.'!$N$8:$Q$968,2,0)),"",(VLOOKUP(B20,'1500m.'!$N$8:$Q$968,2,0)))</f>
        <v/>
      </c>
      <c r="H20" s="464" t="str">
        <f>IF(ISERROR(VLOOKUP(B20,'1500m.'!$N$8:$Q$968,4,0)),"",(VLOOKUP(B20,'1500m.'!$N$8:$Q$968,4,0)))</f>
        <v/>
      </c>
      <c r="I20" s="281" t="str">
        <f>IF(ISERROR(VLOOKUP(B20,Ciritt!$F$8:$N$975,9,0)),"",(VLOOKUP(B20,Ciritt!$F$8:$N$975,9,0)))</f>
        <v/>
      </c>
      <c r="J20" s="464" t="str">
        <f>IF(ISERROR(VLOOKUP(B20,Ciritt!$F$8:$O$975,10,0)),"",(VLOOKUP(B20,Ciritt!$F$8:$O$975,10,0)))</f>
        <v/>
      </c>
      <c r="K20" s="448">
        <f t="shared" si="3"/>
        <v>0</v>
      </c>
      <c r="L20" s="280" t="str">
        <f>IF(ISERROR(VLOOKUP(B20,'800m.'!$N$8:$O$972,2,0)),"",(VLOOKUP(B20,'800m.'!$N$8:$O$972,2,0)))</f>
        <v/>
      </c>
      <c r="M20" s="464" t="str">
        <f>IF(ISERROR(VLOOKUP(B20,'800m.'!$N$8:$Q$973,4,0)),"",(VLOOKUP(B20,'800m.'!$N$8:$Q$973,4,0)))</f>
        <v/>
      </c>
      <c r="N20" s="278" t="str">
        <f>IF(ISERROR(VLOOKUP(B20,'110m.Eng'!$O$8:$S$973,2,0)),"",(VLOOKUP(B20,'110m.Eng'!$O$8:$S$973,2,0)))</f>
        <v/>
      </c>
      <c r="O20" s="464" t="str">
        <f>IF(ISERROR(VLOOKUP(B20,'110m.Eng'!$O$8:$S$990,5,0)),"",(VLOOKUP(B20,'110m.Eng'!$O$8:$S$990,5,0)))</f>
        <v/>
      </c>
      <c r="P20" s="281" t="str">
        <f>IF(ISERROR(VLOOKUP(B20,Gülle!$F$8:$N$975,9,0)),"",(VLOOKUP(B20,Gülle!$F$8:$N$975,9,0)))</f>
        <v/>
      </c>
      <c r="Q20" s="279" t="str">
        <f>IF(ISERROR(VLOOKUP(B20,Gülle!$F$8:$O$975,10,0)),"",(VLOOKUP(B20,Gülle!$F$8:$O$975,10,0)))</f>
        <v/>
      </c>
      <c r="R20" s="278" t="str">
        <f>IF(ISERROR(VLOOKUP(B20,'200m.'!$O$8:$S$973,2,0)),"",(VLOOKUP(B20,'200m.'!$O$8:$S$973,2,0)))</f>
        <v/>
      </c>
      <c r="S20" s="279" t="str">
        <f>IF(ISERROR(VLOOKUP(B20,'200m.'!$O$8:$S$973,5,0)),"",(VLOOKUP(B20,'200m.'!$O$8:$S$973,5,0)))</f>
        <v/>
      </c>
      <c r="T20" s="281" t="str">
        <f>IF(ISERROR(VLOOKUP(B20,Uzun!$F$8:$N$975,9,0)),"",(VLOOKUP(B20,Uzun!$F$8:$N$975,9,0)))</f>
        <v/>
      </c>
      <c r="U20" s="464" t="str">
        <f>IF(ISERROR(VLOOKUP(B20,Uzun!$F$8:$O$975,10,0)),"",(VLOOKUP(B20,Uzun!$F$8:$O$975,10,0)))</f>
        <v/>
      </c>
      <c r="V20" s="281" t="str">
        <f>IF(ISERROR(VLOOKUP(B20,Yüksek!$F$8:$BO$990,62,0)),"",(VLOOKUP(B20,Yüksek!$F$8:$BO$990,62,0)))</f>
        <v/>
      </c>
      <c r="W20" s="279" t="str">
        <f>IF(ISERROR(VLOOKUP(B20,Yüksek!$F$8:$BP$990,63,0)),"",(VLOOKUP(B20,Yüksek!$F$8:$BP$990,63,0)))</f>
        <v/>
      </c>
      <c r="X20" s="278" t="str">
        <f>IF(ISERROR(VLOOKUP(B20,'4x100m.'!$N$8:$O$973,2,0)),"",(VLOOKUP(B20,'4x100m.'!$N$8:$O$973,2,0)))</f>
        <v/>
      </c>
      <c r="Y20" s="279" t="str">
        <f>IF(ISERROR(VLOOKUP(B20,'4x100m.'!$N$8:$Q$973,4,0)),"",(VLOOKUP(B20,'4x100m.'!$N$8:$Q$973,4,0)))</f>
        <v/>
      </c>
      <c r="Z20" s="448">
        <f t="shared" si="4"/>
        <v>0</v>
      </c>
      <c r="AA20" s="449">
        <f t="shared" si="5"/>
        <v>0</v>
      </c>
    </row>
    <row r="21" spans="1:27" ht="66" hidden="1" customHeight="1" x14ac:dyDescent="0.2">
      <c r="A21" s="252">
        <v>14</v>
      </c>
      <c r="B21" s="250"/>
      <c r="C21" s="277" t="str">
        <f>IF(ISERROR(VLOOKUP(B21,'100M.'!$O$8:$S$972,2,0)),"",(VLOOKUP(B21,'100M.'!$O$8:$S$972,2,0)))</f>
        <v/>
      </c>
      <c r="D21" s="465" t="str">
        <f>IF(ISERROR(VLOOKUP(B21,'100M.'!$O$8:$S$989,5,0)),"",(VLOOKUP(B21,'100M.'!$O$8:$S$989,5,0)))</f>
        <v/>
      </c>
      <c r="E21" s="281" t="str">
        <f>IF(ISERROR(VLOOKUP(B21,Üçadım!$F$8:$N$975,9,0)),"",(VLOOKUP(B21,Üçadım!$F$8:$N$975,9,0)))</f>
        <v/>
      </c>
      <c r="F21" s="464" t="str">
        <f>IF(ISERROR(VLOOKUP(B21,Üçadım!$F$8:$O$975,10,0)),"",(VLOOKUP(B21,Üçadım!$F$8:$O$975,10,0)))</f>
        <v/>
      </c>
      <c r="G21" s="280" t="str">
        <f>IF(ISERROR(VLOOKUP(B21,'1500m.'!$N$8:$Q$968,2,0)),"",(VLOOKUP(B21,'1500m.'!$N$8:$Q$968,2,0)))</f>
        <v/>
      </c>
      <c r="H21" s="464" t="str">
        <f>IF(ISERROR(VLOOKUP(B21,'1500m.'!$N$8:$Q$968,4,0)),"",(VLOOKUP(B21,'1500m.'!$N$8:$Q$968,4,0)))</f>
        <v/>
      </c>
      <c r="I21" s="281" t="str">
        <f>IF(ISERROR(VLOOKUP(B21,Ciritt!$F$8:$N$975,9,0)),"",(VLOOKUP(B21,Ciritt!$F$8:$N$975,9,0)))</f>
        <v/>
      </c>
      <c r="J21" s="464" t="str">
        <f>IF(ISERROR(VLOOKUP(B21,Ciritt!$F$8:$O$975,10,0)),"",(VLOOKUP(B21,Ciritt!$F$8:$O$975,10,0)))</f>
        <v/>
      </c>
      <c r="K21" s="448">
        <f t="shared" si="3"/>
        <v>0</v>
      </c>
      <c r="L21" s="280" t="str">
        <f>IF(ISERROR(VLOOKUP(B21,'800m.'!$N$8:$O$972,2,0)),"",(VLOOKUP(B21,'800m.'!$N$8:$O$972,2,0)))</f>
        <v/>
      </c>
      <c r="M21" s="464" t="str">
        <f>IF(ISERROR(VLOOKUP(B21,'800m.'!$N$8:$Q$973,4,0)),"",(VLOOKUP(B21,'800m.'!$N$8:$Q$973,4,0)))</f>
        <v/>
      </c>
      <c r="N21" s="278" t="str">
        <f>IF(ISERROR(VLOOKUP(B21,'110m.Eng'!$O$8:$S$973,2,0)),"",(VLOOKUP(B21,'110m.Eng'!$O$8:$S$973,2,0)))</f>
        <v/>
      </c>
      <c r="O21" s="464" t="str">
        <f>IF(ISERROR(VLOOKUP(B21,'110m.Eng'!$O$8:$S$990,5,0)),"",(VLOOKUP(B21,'110m.Eng'!$O$8:$S$990,5,0)))</f>
        <v/>
      </c>
      <c r="P21" s="281" t="str">
        <f>IF(ISERROR(VLOOKUP(B21,Gülle!$F$8:$N$975,9,0)),"",(VLOOKUP(B21,Gülle!$F$8:$N$975,9,0)))</f>
        <v/>
      </c>
      <c r="Q21" s="279" t="str">
        <f>IF(ISERROR(VLOOKUP(B21,Gülle!$F$8:$O$975,10,0)),"",(VLOOKUP(B21,Gülle!$F$8:$O$975,10,0)))</f>
        <v/>
      </c>
      <c r="R21" s="278" t="str">
        <f>IF(ISERROR(VLOOKUP(B21,'200m.'!$O$8:$S$973,2,0)),"",(VLOOKUP(B21,'200m.'!$O$8:$S$973,2,0)))</f>
        <v/>
      </c>
      <c r="S21" s="279" t="str">
        <f>IF(ISERROR(VLOOKUP(B21,'200m.'!$O$8:$S$973,5,0)),"",(VLOOKUP(B21,'200m.'!$O$8:$S$973,5,0)))</f>
        <v/>
      </c>
      <c r="T21" s="281" t="str">
        <f>IF(ISERROR(VLOOKUP(B21,Uzun!$F$8:$N$975,9,0)),"",(VLOOKUP(B21,Uzun!$F$8:$N$975,9,0)))</f>
        <v/>
      </c>
      <c r="U21" s="464" t="str">
        <f>IF(ISERROR(VLOOKUP(B21,Uzun!$F$8:$O$975,10,0)),"",(VLOOKUP(B21,Uzun!$F$8:$O$975,10,0)))</f>
        <v/>
      </c>
      <c r="V21" s="281" t="str">
        <f>IF(ISERROR(VLOOKUP(B21,Yüksek!$F$8:$BO$990,62,0)),"",(VLOOKUP(B21,Yüksek!$F$8:$BO$990,62,0)))</f>
        <v/>
      </c>
      <c r="W21" s="279" t="str">
        <f>IF(ISERROR(VLOOKUP(B21,Yüksek!$F$8:$BP$990,63,0)),"",(VLOOKUP(B21,Yüksek!$F$8:$BP$990,63,0)))</f>
        <v/>
      </c>
      <c r="X21" s="278" t="str">
        <f>IF(ISERROR(VLOOKUP(B21,'4x100m.'!$N$8:$O$973,2,0)),"",(VLOOKUP(B21,'4x100m.'!$N$8:$O$973,2,0)))</f>
        <v/>
      </c>
      <c r="Y21" s="279" t="str">
        <f>IF(ISERROR(VLOOKUP(B21,'4x100m.'!$N$8:$Q$973,4,0)),"",(VLOOKUP(B21,'4x100m.'!$N$8:$Q$973,4,0)))</f>
        <v/>
      </c>
      <c r="Z21" s="448">
        <f t="shared" si="4"/>
        <v>0</v>
      </c>
      <c r="AA21" s="449">
        <f t="shared" si="5"/>
        <v>0</v>
      </c>
    </row>
    <row r="22" spans="1:27" ht="66" hidden="1" customHeight="1" x14ac:dyDescent="0.2">
      <c r="A22" s="252">
        <v>15</v>
      </c>
      <c r="B22" s="250"/>
      <c r="C22" s="277" t="str">
        <f>IF(ISERROR(VLOOKUP(B22,'100M.'!$O$8:$S$972,2,0)),"",(VLOOKUP(B22,'100M.'!$O$8:$S$972,2,0)))</f>
        <v/>
      </c>
      <c r="D22" s="465" t="str">
        <f>IF(ISERROR(VLOOKUP(B22,'100M.'!$O$8:$S$989,5,0)),"",(VLOOKUP(B22,'100M.'!$O$8:$S$989,5,0)))</f>
        <v/>
      </c>
      <c r="E22" s="281" t="str">
        <f>IF(ISERROR(VLOOKUP(B22,Üçadım!$F$8:$N$975,9,0)),"",(VLOOKUP(B22,Üçadım!$F$8:$N$975,9,0)))</f>
        <v/>
      </c>
      <c r="F22" s="464" t="str">
        <f>IF(ISERROR(VLOOKUP(B22,Üçadım!$F$8:$O$975,10,0)),"",(VLOOKUP(B22,Üçadım!$F$8:$O$975,10,0)))</f>
        <v/>
      </c>
      <c r="G22" s="280" t="str">
        <f>IF(ISERROR(VLOOKUP(B22,'1500m.'!$N$8:$Q$968,2,0)),"",(VLOOKUP(B22,'1500m.'!$N$8:$Q$968,2,0)))</f>
        <v/>
      </c>
      <c r="H22" s="464" t="str">
        <f>IF(ISERROR(VLOOKUP(B22,'1500m.'!$N$8:$Q$968,4,0)),"",(VLOOKUP(B22,'1500m.'!$N$8:$Q$968,4,0)))</f>
        <v/>
      </c>
      <c r="I22" s="281" t="str">
        <f>IF(ISERROR(VLOOKUP(B22,Ciritt!$F$8:$N$975,9,0)),"",(VLOOKUP(B22,Ciritt!$F$8:$N$975,9,0)))</f>
        <v/>
      </c>
      <c r="J22" s="464" t="str">
        <f>IF(ISERROR(VLOOKUP(B22,Ciritt!$F$8:$O$975,10,0)),"",(VLOOKUP(B22,Ciritt!$F$8:$O$975,10,0)))</f>
        <v/>
      </c>
      <c r="K22" s="448">
        <f t="shared" si="3"/>
        <v>0</v>
      </c>
      <c r="L22" s="280" t="str">
        <f>IF(ISERROR(VLOOKUP(B22,'800m.'!$N$8:$O$972,2,0)),"",(VLOOKUP(B22,'800m.'!$N$8:$O$972,2,0)))</f>
        <v/>
      </c>
      <c r="M22" s="464" t="str">
        <f>IF(ISERROR(VLOOKUP(B22,'800m.'!$N$8:$Q$973,4,0)),"",(VLOOKUP(B22,'800m.'!$N$8:$Q$973,4,0)))</f>
        <v/>
      </c>
      <c r="N22" s="278" t="str">
        <f>IF(ISERROR(VLOOKUP(B22,'110m.Eng'!$O$8:$S$973,2,0)),"",(VLOOKUP(B22,'110m.Eng'!$O$8:$S$973,2,0)))</f>
        <v/>
      </c>
      <c r="O22" s="464" t="str">
        <f>IF(ISERROR(VLOOKUP(B22,'110m.Eng'!$O$8:$S$990,5,0)),"",(VLOOKUP(B22,'110m.Eng'!$O$8:$S$990,5,0)))</f>
        <v/>
      </c>
      <c r="P22" s="281" t="str">
        <f>IF(ISERROR(VLOOKUP(B22,Gülle!$F$8:$N$975,9,0)),"",(VLOOKUP(B22,Gülle!$F$8:$N$975,9,0)))</f>
        <v/>
      </c>
      <c r="Q22" s="279" t="str">
        <f>IF(ISERROR(VLOOKUP(B22,Gülle!$F$8:$O$975,10,0)),"",(VLOOKUP(B22,Gülle!$F$8:$O$975,10,0)))</f>
        <v/>
      </c>
      <c r="R22" s="278" t="str">
        <f>IF(ISERROR(VLOOKUP(B22,'200m.'!$O$8:$S$973,2,0)),"",(VLOOKUP(B22,'200m.'!$O$8:$S$973,2,0)))</f>
        <v/>
      </c>
      <c r="S22" s="279" t="str">
        <f>IF(ISERROR(VLOOKUP(B22,'200m.'!$O$8:$S$973,5,0)),"",(VLOOKUP(B22,'200m.'!$O$8:$S$973,5,0)))</f>
        <v/>
      </c>
      <c r="T22" s="281" t="str">
        <f>IF(ISERROR(VLOOKUP(B22,Uzun!$F$8:$N$975,9,0)),"",(VLOOKUP(B22,Uzun!$F$8:$N$975,9,0)))</f>
        <v/>
      </c>
      <c r="U22" s="464" t="str">
        <f>IF(ISERROR(VLOOKUP(B22,Uzun!$F$8:$O$975,10,0)),"",(VLOOKUP(B22,Uzun!$F$8:$O$975,10,0)))</f>
        <v/>
      </c>
      <c r="V22" s="281" t="str">
        <f>IF(ISERROR(VLOOKUP(B22,Yüksek!$F$8:$BO$990,62,0)),"",(VLOOKUP(B22,Yüksek!$F$8:$BO$990,62,0)))</f>
        <v/>
      </c>
      <c r="W22" s="279" t="str">
        <f>IF(ISERROR(VLOOKUP(B22,Yüksek!$F$8:$BP$990,63,0)),"",(VLOOKUP(B22,Yüksek!$F$8:$BP$990,63,0)))</f>
        <v/>
      </c>
      <c r="X22" s="278" t="str">
        <f>IF(ISERROR(VLOOKUP(B22,'4x100m.'!$N$8:$O$973,2,0)),"",(VLOOKUP(B22,'4x100m.'!$N$8:$O$973,2,0)))</f>
        <v/>
      </c>
      <c r="Y22" s="279" t="str">
        <f>IF(ISERROR(VLOOKUP(B22,'4x100m.'!$N$8:$Q$973,4,0)),"",(VLOOKUP(B22,'4x100m.'!$N$8:$Q$973,4,0)))</f>
        <v/>
      </c>
      <c r="Z22" s="448">
        <f t="shared" si="4"/>
        <v>0</v>
      </c>
      <c r="AA22" s="449">
        <f t="shared" si="5"/>
        <v>0</v>
      </c>
    </row>
    <row r="23" spans="1:27" ht="66" hidden="1" customHeight="1" x14ac:dyDescent="0.2">
      <c r="A23" s="252">
        <v>16</v>
      </c>
      <c r="B23" s="250"/>
      <c r="C23" s="277" t="str">
        <f>IF(ISERROR(VLOOKUP(B23,'100M.'!$O$8:$S$972,2,0)),"",(VLOOKUP(B23,'100M.'!$O$8:$S$972,2,0)))</f>
        <v/>
      </c>
      <c r="D23" s="465" t="str">
        <f>IF(ISERROR(VLOOKUP(B23,'100M.'!$O$8:$S$989,5,0)),"",(VLOOKUP(B23,'100M.'!$O$8:$S$989,5,0)))</f>
        <v/>
      </c>
      <c r="E23" s="281" t="str">
        <f>IF(ISERROR(VLOOKUP(B23,Üçadım!$F$8:$N$975,9,0)),"",(VLOOKUP(B23,Üçadım!$F$8:$N$975,9,0)))</f>
        <v/>
      </c>
      <c r="F23" s="464" t="str">
        <f>IF(ISERROR(VLOOKUP(B23,Üçadım!$F$8:$O$975,10,0)),"",(VLOOKUP(B23,Üçadım!$F$8:$O$975,10,0)))</f>
        <v/>
      </c>
      <c r="G23" s="280" t="str">
        <f>IF(ISERROR(VLOOKUP(B23,'1500m.'!$N$8:$Q$968,2,0)),"",(VLOOKUP(B23,'1500m.'!$N$8:$Q$968,2,0)))</f>
        <v/>
      </c>
      <c r="H23" s="464" t="str">
        <f>IF(ISERROR(VLOOKUP(B23,'1500m.'!$N$8:$Q$968,4,0)),"",(VLOOKUP(B23,'1500m.'!$N$8:$Q$968,4,0)))</f>
        <v/>
      </c>
      <c r="I23" s="281" t="str">
        <f>IF(ISERROR(VLOOKUP(B23,Ciritt!$F$8:$N$975,9,0)),"",(VLOOKUP(B23,Ciritt!$F$8:$N$975,9,0)))</f>
        <v/>
      </c>
      <c r="J23" s="464" t="str">
        <f>IF(ISERROR(VLOOKUP(B23,Ciritt!$F$8:$O$975,10,0)),"",(VLOOKUP(B23,Ciritt!$F$8:$O$975,10,0)))</f>
        <v/>
      </c>
      <c r="K23" s="448">
        <f t="shared" si="3"/>
        <v>0</v>
      </c>
      <c r="L23" s="280" t="str">
        <f>IF(ISERROR(VLOOKUP(B23,'800m.'!$N$8:$O$972,2,0)),"",(VLOOKUP(B23,'800m.'!$N$8:$O$972,2,0)))</f>
        <v/>
      </c>
      <c r="M23" s="464" t="str">
        <f>IF(ISERROR(VLOOKUP(B23,'800m.'!$N$8:$Q$973,4,0)),"",(VLOOKUP(B23,'800m.'!$N$8:$Q$973,4,0)))</f>
        <v/>
      </c>
      <c r="N23" s="278" t="str">
        <f>IF(ISERROR(VLOOKUP(B23,'110m.Eng'!$O$8:$S$973,2,0)),"",(VLOOKUP(B23,'110m.Eng'!$O$8:$S$973,2,0)))</f>
        <v/>
      </c>
      <c r="O23" s="464" t="str">
        <f>IF(ISERROR(VLOOKUP(B23,'110m.Eng'!$O$8:$S$990,5,0)),"",(VLOOKUP(B23,'110m.Eng'!$O$8:$S$990,5,0)))</f>
        <v/>
      </c>
      <c r="P23" s="281" t="str">
        <f>IF(ISERROR(VLOOKUP(B23,Gülle!$F$8:$N$975,9,0)),"",(VLOOKUP(B23,Gülle!$F$8:$N$975,9,0)))</f>
        <v/>
      </c>
      <c r="Q23" s="279" t="str">
        <f>IF(ISERROR(VLOOKUP(B23,Gülle!$F$8:$O$975,10,0)),"",(VLOOKUP(B23,Gülle!$F$8:$O$975,10,0)))</f>
        <v/>
      </c>
      <c r="R23" s="278" t="str">
        <f>IF(ISERROR(VLOOKUP(B23,'200m.'!$O$8:$S$973,2,0)),"",(VLOOKUP(B23,'200m.'!$O$8:$S$973,2,0)))</f>
        <v/>
      </c>
      <c r="S23" s="279" t="str">
        <f>IF(ISERROR(VLOOKUP(B23,'200m.'!$O$8:$S$973,5,0)),"",(VLOOKUP(B23,'200m.'!$O$8:$S$973,5,0)))</f>
        <v/>
      </c>
      <c r="T23" s="281" t="str">
        <f>IF(ISERROR(VLOOKUP(B23,Uzun!$F$8:$N$975,9,0)),"",(VLOOKUP(B23,Uzun!$F$8:$N$975,9,0)))</f>
        <v/>
      </c>
      <c r="U23" s="464" t="str">
        <f>IF(ISERROR(VLOOKUP(B23,Uzun!$F$8:$O$975,10,0)),"",(VLOOKUP(B23,Uzun!$F$8:$O$975,10,0)))</f>
        <v/>
      </c>
      <c r="V23" s="281" t="str">
        <f>IF(ISERROR(VLOOKUP(B23,Yüksek!$F$8:$BO$990,62,0)),"",(VLOOKUP(B23,Yüksek!$F$8:$BO$990,62,0)))</f>
        <v/>
      </c>
      <c r="W23" s="279" t="str">
        <f>IF(ISERROR(VLOOKUP(B23,Yüksek!$F$8:$BP$990,63,0)),"",(VLOOKUP(B23,Yüksek!$F$8:$BP$990,63,0)))</f>
        <v/>
      </c>
      <c r="X23" s="278" t="str">
        <f>IF(ISERROR(VLOOKUP(B23,'4x100m.'!$N$8:$O$973,2,0)),"",(VLOOKUP(B23,'4x100m.'!$N$8:$O$973,2,0)))</f>
        <v/>
      </c>
      <c r="Y23" s="279" t="str">
        <f>IF(ISERROR(VLOOKUP(B23,'4x100m.'!$N$8:$Q$973,4,0)),"",(VLOOKUP(B23,'4x100m.'!$N$8:$Q$973,4,0)))</f>
        <v/>
      </c>
      <c r="Z23" s="448">
        <f t="shared" si="4"/>
        <v>0</v>
      </c>
      <c r="AA23" s="449">
        <f t="shared" si="5"/>
        <v>0</v>
      </c>
    </row>
    <row r="24" spans="1:27" ht="66" hidden="1" customHeight="1" x14ac:dyDescent="0.2">
      <c r="A24" s="252">
        <v>17</v>
      </c>
      <c r="B24" s="250"/>
      <c r="C24" s="277" t="str">
        <f>IF(ISERROR(VLOOKUP(B24,'100M.'!$O$8:$S$972,2,0)),"",(VLOOKUP(B24,'100M.'!$O$8:$S$972,2,0)))</f>
        <v/>
      </c>
      <c r="D24" s="465" t="str">
        <f>IF(ISERROR(VLOOKUP(B24,'100M.'!$O$8:$S$989,5,0)),"",(VLOOKUP(B24,'100M.'!$O$8:$S$989,5,0)))</f>
        <v/>
      </c>
      <c r="E24" s="281" t="str">
        <f>IF(ISERROR(VLOOKUP(B24,Üçadım!$F$8:$N$975,9,0)),"",(VLOOKUP(B24,Üçadım!$F$8:$N$975,9,0)))</f>
        <v/>
      </c>
      <c r="F24" s="464" t="str">
        <f>IF(ISERROR(VLOOKUP(B24,Üçadım!$F$8:$O$975,10,0)),"",(VLOOKUP(B24,Üçadım!$F$8:$O$975,10,0)))</f>
        <v/>
      </c>
      <c r="G24" s="280" t="str">
        <f>IF(ISERROR(VLOOKUP(B24,'1500m.'!$N$8:$Q$968,2,0)),"",(VLOOKUP(B24,'1500m.'!$N$8:$Q$968,2,0)))</f>
        <v/>
      </c>
      <c r="H24" s="464" t="str">
        <f>IF(ISERROR(VLOOKUP(B24,'1500m.'!$N$8:$Q$968,4,0)),"",(VLOOKUP(B24,'1500m.'!$N$8:$Q$968,4,0)))</f>
        <v/>
      </c>
      <c r="I24" s="281" t="str">
        <f>IF(ISERROR(VLOOKUP(B24,Ciritt!$F$8:$N$975,9,0)),"",(VLOOKUP(B24,Ciritt!$F$8:$N$975,9,0)))</f>
        <v/>
      </c>
      <c r="J24" s="464" t="str">
        <f>IF(ISERROR(VLOOKUP(B24,Ciritt!$F$8:$O$975,10,0)),"",(VLOOKUP(B24,Ciritt!$F$8:$O$975,10,0)))</f>
        <v/>
      </c>
      <c r="K24" s="448">
        <f t="shared" si="3"/>
        <v>0</v>
      </c>
      <c r="L24" s="280" t="str">
        <f>IF(ISERROR(VLOOKUP(B24,'800m.'!$N$8:$O$972,2,0)),"",(VLOOKUP(B24,'800m.'!$N$8:$O$972,2,0)))</f>
        <v/>
      </c>
      <c r="M24" s="464" t="str">
        <f>IF(ISERROR(VLOOKUP(B24,'800m.'!$N$8:$Q$973,4,0)),"",(VLOOKUP(B24,'800m.'!$N$8:$Q$973,4,0)))</f>
        <v/>
      </c>
      <c r="N24" s="278" t="str">
        <f>IF(ISERROR(VLOOKUP(B24,'110m.Eng'!$O$8:$S$973,2,0)),"",(VLOOKUP(B24,'110m.Eng'!$O$8:$S$973,2,0)))</f>
        <v/>
      </c>
      <c r="O24" s="464" t="str">
        <f>IF(ISERROR(VLOOKUP(B24,'110m.Eng'!$O$8:$S$990,5,0)),"",(VLOOKUP(B24,'110m.Eng'!$O$8:$S$990,5,0)))</f>
        <v/>
      </c>
      <c r="P24" s="281" t="str">
        <f>IF(ISERROR(VLOOKUP(B24,Gülle!$F$8:$N$975,9,0)),"",(VLOOKUP(B24,Gülle!$F$8:$N$975,9,0)))</f>
        <v/>
      </c>
      <c r="Q24" s="279" t="str">
        <f>IF(ISERROR(VLOOKUP(B24,Gülle!$F$8:$O$975,10,0)),"",(VLOOKUP(B24,Gülle!$F$8:$O$975,10,0)))</f>
        <v/>
      </c>
      <c r="R24" s="278" t="str">
        <f>IF(ISERROR(VLOOKUP(B24,'200m.'!$O$8:$S$973,2,0)),"",(VLOOKUP(B24,'200m.'!$O$8:$S$973,2,0)))</f>
        <v/>
      </c>
      <c r="S24" s="279" t="str">
        <f>IF(ISERROR(VLOOKUP(B24,'200m.'!$O$8:$S$973,5,0)),"",(VLOOKUP(B24,'200m.'!$O$8:$S$973,5,0)))</f>
        <v/>
      </c>
      <c r="T24" s="281" t="str">
        <f>IF(ISERROR(VLOOKUP(B24,Uzun!$F$8:$N$975,9,0)),"",(VLOOKUP(B24,Uzun!$F$8:$N$975,9,0)))</f>
        <v/>
      </c>
      <c r="U24" s="464" t="str">
        <f>IF(ISERROR(VLOOKUP(B24,Uzun!$F$8:$O$975,10,0)),"",(VLOOKUP(B24,Uzun!$F$8:$O$975,10,0)))</f>
        <v/>
      </c>
      <c r="V24" s="281" t="str">
        <f>IF(ISERROR(VLOOKUP(B24,Yüksek!$F$8:$BO$990,62,0)),"",(VLOOKUP(B24,Yüksek!$F$8:$BO$990,62,0)))</f>
        <v/>
      </c>
      <c r="W24" s="279" t="str">
        <f>IF(ISERROR(VLOOKUP(B24,Yüksek!$F$8:$BP$990,63,0)),"",(VLOOKUP(B24,Yüksek!$F$8:$BP$990,63,0)))</f>
        <v/>
      </c>
      <c r="X24" s="278" t="str">
        <f>IF(ISERROR(VLOOKUP(B24,'4x100m.'!$N$8:$O$973,2,0)),"",(VLOOKUP(B24,'4x100m.'!$N$8:$O$973,2,0)))</f>
        <v/>
      </c>
      <c r="Y24" s="279" t="str">
        <f>IF(ISERROR(VLOOKUP(B24,'4x100m.'!$N$8:$Q$973,4,0)),"",(VLOOKUP(B24,'4x100m.'!$N$8:$Q$973,4,0)))</f>
        <v/>
      </c>
      <c r="Z24" s="448">
        <f t="shared" si="4"/>
        <v>0</v>
      </c>
      <c r="AA24" s="449">
        <f t="shared" si="5"/>
        <v>0</v>
      </c>
    </row>
    <row r="29" spans="1:27" ht="38.25" customHeight="1" x14ac:dyDescent="0.2"/>
    <row r="30" spans="1:27" ht="38.25" customHeight="1" x14ac:dyDescent="0.2"/>
    <row r="31" spans="1:27" ht="38.25" customHeight="1" x14ac:dyDescent="0.2"/>
    <row r="32" spans="1:27" ht="38.25" customHeight="1" x14ac:dyDescent="0.2"/>
    <row r="33" ht="38.25" customHeight="1" x14ac:dyDescent="0.2"/>
  </sheetData>
  <sortState ref="B8:AA14">
    <sortCondition descending="1" ref="AA8:AA14"/>
  </sortState>
  <mergeCells count="23">
    <mergeCell ref="E6:F6"/>
    <mergeCell ref="A1:AA1"/>
    <mergeCell ref="A2:AA2"/>
    <mergeCell ref="A3:AA3"/>
    <mergeCell ref="A4:B4"/>
    <mergeCell ref="C4:J4"/>
    <mergeCell ref="L4:Y4"/>
    <mergeCell ref="T5:AA5"/>
    <mergeCell ref="K6:K7"/>
    <mergeCell ref="A6:A7"/>
    <mergeCell ref="B6:B7"/>
    <mergeCell ref="I6:J6"/>
    <mergeCell ref="C6:D6"/>
    <mergeCell ref="G6:H6"/>
    <mergeCell ref="X6:Y6"/>
    <mergeCell ref="V6:W6"/>
    <mergeCell ref="Z6:Z7"/>
    <mergeCell ref="AA6:AA7"/>
    <mergeCell ref="L6:M6"/>
    <mergeCell ref="N6:O6"/>
    <mergeCell ref="P6:Q6"/>
    <mergeCell ref="R6:S6"/>
    <mergeCell ref="T6:U6"/>
  </mergeCells>
  <conditionalFormatting sqref="K8:K24">
    <cfRule type="duplicateValues" dxfId="14" priority="28" stopIfTrue="1"/>
  </conditionalFormatting>
  <conditionalFormatting sqref="B8:B24">
    <cfRule type="duplicateValues" dxfId="13" priority="2"/>
  </conditionalFormatting>
  <conditionalFormatting sqref="AA8:AA24">
    <cfRule type="duplicateValues" dxfId="12" priority="1" stopIfTrue="1"/>
  </conditionalFormatting>
  <pageMargins left="0.17" right="0.15748031496062992" top="0.31496062992125984" bottom="0.19685039370078741" header="0.23622047244094491" footer="0.27559055118110237"/>
  <pageSetup paperSize="9" scale="3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37"/>
  <sheetViews>
    <sheetView view="pageBreakPreview" zoomScale="70" zoomScaleNormal="100" zoomScaleSheetLayoutView="70" workbookViewId="0">
      <selection activeCell="N14" sqref="N14"/>
    </sheetView>
  </sheetViews>
  <sheetFormatPr defaultRowHeight="12.75" x14ac:dyDescent="0.2"/>
  <cols>
    <col min="1" max="1" width="6.7109375" style="16" customWidth="1"/>
    <col min="2" max="2" width="10.85546875" style="16" hidden="1" customWidth="1"/>
    <col min="3" max="3" width="8.7109375" style="15" customWidth="1"/>
    <col min="4" max="4" width="15.5703125" style="39" customWidth="1"/>
    <col min="5" max="5" width="22.5703125" style="39" customWidth="1"/>
    <col min="6" max="6" width="35.140625" style="15" bestFit="1" customWidth="1"/>
    <col min="7" max="7" width="12.5703125" style="17" customWidth="1"/>
    <col min="8" max="8" width="6.140625" style="17" customWidth="1"/>
    <col min="9" max="9" width="10.42578125" style="17" customWidth="1"/>
    <col min="10" max="10" width="4.85546875" style="17" customWidth="1"/>
    <col min="11" max="11" width="6.7109375" style="15" customWidth="1"/>
    <col min="12" max="12" width="8.7109375" style="16" customWidth="1"/>
    <col min="13" max="13" width="17" style="16" customWidth="1"/>
    <col min="14" max="14" width="35" style="16" customWidth="1"/>
    <col min="15" max="15" width="34.42578125" style="16" customWidth="1"/>
    <col min="16" max="16" width="11.42578125" style="18" customWidth="1"/>
    <col min="17" max="17" width="7.42578125" style="43" customWidth="1"/>
    <col min="18" max="18" width="7" style="43" customWidth="1"/>
    <col min="19" max="19" width="8.85546875" style="15" customWidth="1"/>
    <col min="20" max="16384" width="9.140625" style="15"/>
  </cols>
  <sheetData>
    <row r="1" spans="1:19" s="10" customFormat="1" ht="53.25" customHeight="1" x14ac:dyDescent="0.2">
      <c r="A1" s="626" t="str">
        <f>('YARIŞMA BİLGİLERİ'!A2)</f>
        <v>Gençlik ve Spor Bakanlığı
Spor Genel Müdürlüğü
Spor Faaliyetleri Daire Başkanlığı</v>
      </c>
      <c r="B1" s="626"/>
      <c r="C1" s="626"/>
      <c r="D1" s="626"/>
      <c r="E1" s="626"/>
      <c r="F1" s="626"/>
      <c r="G1" s="626"/>
      <c r="H1" s="626"/>
      <c r="I1" s="626"/>
      <c r="J1" s="626"/>
      <c r="K1" s="626"/>
      <c r="L1" s="626"/>
      <c r="M1" s="626"/>
      <c r="N1" s="626"/>
      <c r="O1" s="626"/>
      <c r="P1" s="626"/>
      <c r="Q1" s="626"/>
      <c r="R1" s="626"/>
      <c r="S1" s="626"/>
    </row>
    <row r="2" spans="1:19" s="10" customFormat="1" ht="24.75" customHeight="1" x14ac:dyDescent="0.2">
      <c r="A2" s="627" t="str">
        <f>'YARIŞMA BİLGİLERİ'!F19</f>
        <v>2018-2019 Öğretim Yılı Okullararası Puanlı  Atletizm Genç-B İl Birinciliği</v>
      </c>
      <c r="B2" s="627"/>
      <c r="C2" s="627"/>
      <c r="D2" s="627"/>
      <c r="E2" s="627"/>
      <c r="F2" s="627"/>
      <c r="G2" s="627"/>
      <c r="H2" s="627"/>
      <c r="I2" s="627"/>
      <c r="J2" s="627"/>
      <c r="K2" s="627"/>
      <c r="L2" s="627"/>
      <c r="M2" s="627"/>
      <c r="N2" s="627"/>
      <c r="O2" s="627"/>
      <c r="P2" s="627"/>
      <c r="Q2" s="627"/>
      <c r="R2" s="627"/>
      <c r="S2" s="627"/>
    </row>
    <row r="3" spans="1:19" s="12" customFormat="1" ht="21.75" customHeight="1" x14ac:dyDescent="0.2">
      <c r="A3" s="618" t="s">
        <v>78</v>
      </c>
      <c r="B3" s="618"/>
      <c r="C3" s="618"/>
      <c r="D3" s="619" t="str">
        <f>'YARIŞMA PROGRAMI'!C18</f>
        <v>110 Metre Engelli</v>
      </c>
      <c r="E3" s="619"/>
      <c r="F3" s="620" t="s">
        <v>230</v>
      </c>
      <c r="G3" s="620"/>
      <c r="H3" s="628">
        <f>'YARIŞMA PROGRAMI'!D18</f>
        <v>1764</v>
      </c>
      <c r="I3" s="628"/>
      <c r="J3" s="628"/>
      <c r="K3" s="11"/>
      <c r="L3" s="11"/>
      <c r="M3" s="11"/>
      <c r="N3" s="11"/>
      <c r="O3" s="181" t="s">
        <v>178</v>
      </c>
      <c r="P3" s="687" t="str">
        <f>'YARIŞMA PROGRAMI'!E18</f>
        <v>-</v>
      </c>
      <c r="Q3" s="687"/>
      <c r="R3" s="687"/>
      <c r="S3" s="687"/>
    </row>
    <row r="4" spans="1:19" s="12" customFormat="1" ht="17.25" customHeight="1" x14ac:dyDescent="0.2">
      <c r="A4" s="634" t="s">
        <v>70</v>
      </c>
      <c r="B4" s="634"/>
      <c r="C4" s="634"/>
      <c r="D4" s="635" t="str">
        <f>'YARIŞMA BİLGİLERİ'!F21</f>
        <v>Genç Erkek - B</v>
      </c>
      <c r="E4" s="635"/>
      <c r="F4" s="21"/>
      <c r="G4" s="21"/>
      <c r="H4" s="21"/>
      <c r="I4" s="21"/>
      <c r="J4" s="21"/>
      <c r="K4" s="21"/>
      <c r="L4" s="21"/>
      <c r="M4" s="21"/>
      <c r="N4" s="21"/>
      <c r="O4" s="64" t="s">
        <v>76</v>
      </c>
      <c r="P4" s="688">
        <f>'YARIŞMA PROGRAMI'!B18</f>
        <v>43509.5</v>
      </c>
      <c r="Q4" s="688"/>
      <c r="R4" s="688"/>
      <c r="S4" s="688"/>
    </row>
    <row r="5" spans="1:19" s="10" customFormat="1" ht="19.5" customHeight="1" x14ac:dyDescent="0.25">
      <c r="A5" s="633" t="s">
        <v>197</v>
      </c>
      <c r="B5" s="633"/>
      <c r="C5" s="633"/>
      <c r="D5" s="633"/>
      <c r="E5" s="633"/>
      <c r="F5" s="633"/>
      <c r="G5" s="633"/>
      <c r="H5" s="633"/>
      <c r="I5" s="301"/>
      <c r="J5" s="241"/>
      <c r="K5" s="633" t="s">
        <v>198</v>
      </c>
      <c r="L5" s="633"/>
      <c r="M5" s="633"/>
      <c r="N5" s="633"/>
      <c r="O5" s="633"/>
      <c r="P5" s="633"/>
      <c r="Q5" s="240" t="s">
        <v>199</v>
      </c>
      <c r="R5" s="636">
        <f ca="1">NOW()</f>
        <v>43510.768203356478</v>
      </c>
      <c r="S5" s="636"/>
    </row>
    <row r="6" spans="1:19" s="13" customFormat="1" ht="24.95" customHeight="1" x14ac:dyDescent="0.2">
      <c r="A6" s="190" t="s">
        <v>231</v>
      </c>
      <c r="B6" s="191"/>
      <c r="C6" s="191"/>
      <c r="D6" s="191"/>
      <c r="E6" s="194"/>
      <c r="F6" s="463" t="s">
        <v>429</v>
      </c>
      <c r="G6" s="614"/>
      <c r="H6" s="614"/>
      <c r="I6" s="615"/>
      <c r="K6" s="637" t="s">
        <v>12</v>
      </c>
      <c r="L6" s="638" t="s">
        <v>65</v>
      </c>
      <c r="M6" s="685" t="s">
        <v>249</v>
      </c>
      <c r="N6" s="685" t="s">
        <v>14</v>
      </c>
      <c r="O6" s="624" t="s">
        <v>190</v>
      </c>
      <c r="P6" s="624" t="s">
        <v>15</v>
      </c>
      <c r="Q6" s="624" t="s">
        <v>27</v>
      </c>
      <c r="R6" s="638" t="s">
        <v>248</v>
      </c>
      <c r="S6" s="624" t="s">
        <v>143</v>
      </c>
    </row>
    <row r="7" spans="1:19" ht="54.75" customHeight="1" x14ac:dyDescent="0.2">
      <c r="A7" s="37" t="s">
        <v>194</v>
      </c>
      <c r="B7" s="34" t="s">
        <v>66</v>
      </c>
      <c r="C7" s="34" t="s">
        <v>65</v>
      </c>
      <c r="D7" s="35" t="s">
        <v>13</v>
      </c>
      <c r="E7" s="36" t="s">
        <v>14</v>
      </c>
      <c r="F7" s="36" t="s">
        <v>190</v>
      </c>
      <c r="G7" s="34" t="s">
        <v>15</v>
      </c>
      <c r="H7" s="34" t="s">
        <v>27</v>
      </c>
      <c r="I7" s="34" t="s">
        <v>248</v>
      </c>
      <c r="J7" s="15"/>
      <c r="K7" s="637"/>
      <c r="L7" s="639"/>
      <c r="M7" s="686"/>
      <c r="N7" s="686"/>
      <c r="O7" s="625"/>
      <c r="P7" s="625"/>
      <c r="Q7" s="625"/>
      <c r="R7" s="639"/>
      <c r="S7" s="625"/>
    </row>
    <row r="8" spans="1:19" s="13" customFormat="1" ht="42.75" customHeight="1" x14ac:dyDescent="0.2">
      <c r="A8" s="218">
        <v>1</v>
      </c>
      <c r="B8" s="219" t="s">
        <v>404</v>
      </c>
      <c r="C8" s="220"/>
      <c r="D8" s="221">
        <v>2004</v>
      </c>
      <c r="E8" s="222" t="s">
        <v>467</v>
      </c>
      <c r="F8" s="222" t="s">
        <v>466</v>
      </c>
      <c r="G8" s="57">
        <v>1702</v>
      </c>
      <c r="H8" s="224"/>
      <c r="I8" s="302"/>
      <c r="K8" s="218">
        <v>1</v>
      </c>
      <c r="L8" s="225"/>
      <c r="M8" s="221">
        <v>37653</v>
      </c>
      <c r="N8" s="466" t="s">
        <v>453</v>
      </c>
      <c r="O8" s="226" t="s">
        <v>454</v>
      </c>
      <c r="P8" s="57">
        <v>1502</v>
      </c>
      <c r="Q8" s="57"/>
      <c r="R8" s="228"/>
      <c r="S8" s="220"/>
    </row>
    <row r="9" spans="1:19" s="13" customFormat="1" ht="42.75" customHeight="1" x14ac:dyDescent="0.2">
      <c r="A9" s="218">
        <v>2</v>
      </c>
      <c r="B9" s="219" t="s">
        <v>405</v>
      </c>
      <c r="C9" s="220"/>
      <c r="D9" s="221">
        <v>37653</v>
      </c>
      <c r="E9" s="222" t="s">
        <v>453</v>
      </c>
      <c r="F9" s="222" t="s">
        <v>454</v>
      </c>
      <c r="G9" s="57">
        <v>1502</v>
      </c>
      <c r="H9" s="224"/>
      <c r="I9" s="302"/>
      <c r="K9" s="218">
        <v>2</v>
      </c>
      <c r="L9" s="225"/>
      <c r="M9" s="221">
        <v>2004</v>
      </c>
      <c r="N9" s="466" t="s">
        <v>467</v>
      </c>
      <c r="O9" s="226" t="s">
        <v>466</v>
      </c>
      <c r="P9" s="57">
        <v>1702</v>
      </c>
      <c r="Q9" s="57"/>
      <c r="R9" s="228"/>
      <c r="S9" s="220"/>
    </row>
    <row r="10" spans="1:19" s="13" customFormat="1" ht="42.75" customHeight="1" x14ac:dyDescent="0.2">
      <c r="A10" s="218">
        <v>3</v>
      </c>
      <c r="B10" s="219" t="s">
        <v>406</v>
      </c>
      <c r="C10" s="220"/>
      <c r="D10" s="221">
        <v>38154</v>
      </c>
      <c r="E10" s="222" t="s">
        <v>494</v>
      </c>
      <c r="F10" s="222" t="s">
        <v>493</v>
      </c>
      <c r="G10" s="57" t="s">
        <v>347</v>
      </c>
      <c r="H10" s="224"/>
      <c r="I10" s="302"/>
      <c r="K10" s="218">
        <v>3</v>
      </c>
      <c r="L10" s="225"/>
      <c r="M10" s="221"/>
      <c r="N10" s="466" t="s">
        <v>569</v>
      </c>
      <c r="O10" s="226" t="s">
        <v>555</v>
      </c>
      <c r="P10" s="57">
        <v>1758</v>
      </c>
      <c r="Q10" s="57"/>
      <c r="R10" s="228"/>
      <c r="S10" s="220"/>
    </row>
    <row r="11" spans="1:19" s="13" customFormat="1" ht="42.75" customHeight="1" x14ac:dyDescent="0.2">
      <c r="A11" s="218">
        <v>4</v>
      </c>
      <c r="B11" s="219" t="s">
        <v>407</v>
      </c>
      <c r="C11" s="220"/>
      <c r="D11" s="221"/>
      <c r="E11" s="222" t="s">
        <v>567</v>
      </c>
      <c r="F11" s="222" t="s">
        <v>568</v>
      </c>
      <c r="G11" s="57" t="s">
        <v>347</v>
      </c>
      <c r="H11" s="224"/>
      <c r="I11" s="302"/>
      <c r="K11" s="218">
        <v>4</v>
      </c>
      <c r="L11" s="225"/>
      <c r="M11" s="221"/>
      <c r="N11" s="466" t="s">
        <v>472</v>
      </c>
      <c r="O11" s="226" t="s">
        <v>570</v>
      </c>
      <c r="P11" s="57">
        <v>1978</v>
      </c>
      <c r="Q11" s="57"/>
      <c r="R11" s="228"/>
      <c r="S11" s="220"/>
    </row>
    <row r="12" spans="1:19" s="13" customFormat="1" ht="42.75" customHeight="1" x14ac:dyDescent="0.2">
      <c r="A12" s="218">
        <v>5</v>
      </c>
      <c r="B12" s="219" t="s">
        <v>408</v>
      </c>
      <c r="C12" s="220"/>
      <c r="D12" s="221"/>
      <c r="E12" s="222" t="s">
        <v>472</v>
      </c>
      <c r="F12" s="222" t="s">
        <v>565</v>
      </c>
      <c r="G12" s="57">
        <v>1978</v>
      </c>
      <c r="H12" s="224"/>
      <c r="I12" s="302"/>
      <c r="K12" s="218" t="s">
        <v>195</v>
      </c>
      <c r="L12" s="225"/>
      <c r="M12" s="221">
        <v>38154</v>
      </c>
      <c r="N12" s="466" t="s">
        <v>494</v>
      </c>
      <c r="O12" s="226" t="s">
        <v>493</v>
      </c>
      <c r="P12" s="57" t="s">
        <v>347</v>
      </c>
      <c r="Q12" s="57"/>
      <c r="R12" s="228"/>
      <c r="S12" s="220"/>
    </row>
    <row r="13" spans="1:19" s="13" customFormat="1" ht="42.75" customHeight="1" x14ac:dyDescent="0.2">
      <c r="A13" s="218">
        <v>6</v>
      </c>
      <c r="B13" s="219" t="s">
        <v>409</v>
      </c>
      <c r="C13" s="220"/>
      <c r="D13" s="221"/>
      <c r="E13" s="222" t="s">
        <v>569</v>
      </c>
      <c r="F13" s="222" t="s">
        <v>555</v>
      </c>
      <c r="G13" s="57">
        <v>1758</v>
      </c>
      <c r="H13" s="224"/>
      <c r="I13" s="302"/>
      <c r="K13" s="218" t="s">
        <v>195</v>
      </c>
      <c r="L13" s="225"/>
      <c r="M13" s="221"/>
      <c r="N13" s="466" t="s">
        <v>567</v>
      </c>
      <c r="O13" s="226" t="s">
        <v>568</v>
      </c>
      <c r="P13" s="57" t="s">
        <v>347</v>
      </c>
      <c r="Q13" s="57"/>
      <c r="R13" s="228"/>
      <c r="S13" s="220"/>
    </row>
    <row r="14" spans="1:19" s="13" customFormat="1" ht="42.75" customHeight="1" x14ac:dyDescent="0.2">
      <c r="A14" s="218">
        <v>7</v>
      </c>
      <c r="B14" s="219" t="s">
        <v>410</v>
      </c>
      <c r="C14" s="220"/>
      <c r="D14" s="221"/>
      <c r="E14" s="222"/>
      <c r="F14" s="222"/>
      <c r="G14" s="57"/>
      <c r="H14" s="224"/>
      <c r="I14" s="302"/>
      <c r="K14" s="218"/>
      <c r="L14" s="225"/>
      <c r="M14" s="221"/>
      <c r="N14" s="466"/>
      <c r="O14" s="226"/>
      <c r="P14" s="57"/>
      <c r="Q14" s="57"/>
      <c r="R14" s="228"/>
      <c r="S14" s="220"/>
    </row>
    <row r="15" spans="1:19" s="13" customFormat="1" ht="42.75" customHeight="1" x14ac:dyDescent="0.2">
      <c r="A15" s="218">
        <v>8</v>
      </c>
      <c r="B15" s="219" t="s">
        <v>411</v>
      </c>
      <c r="C15" s="220" t="str">
        <f>IF(ISERROR(VLOOKUP(B15,'KAYIT LİSTESİ'!$B$4:$H$530,2,0)),"",(VLOOKUP(B15,'KAYIT LİSTESİ'!$B$4:$H$530,2,0)))</f>
        <v/>
      </c>
      <c r="D15" s="221" t="str">
        <f>IF(ISERROR(VLOOKUP(B15,'KAYIT LİSTESİ'!$B$4:$H$530,4,0)),"",(VLOOKUP(B15,'KAYIT LİSTESİ'!$B$4:$H$530,4,0)))</f>
        <v/>
      </c>
      <c r="E15" s="222" t="str">
        <f>IF(ISERROR(VLOOKUP(B15,'KAYIT LİSTESİ'!$B$4:$H$530,5,0)),"",(VLOOKUP(B15,'KAYIT LİSTESİ'!$B$4:$H$530,5,0)))</f>
        <v/>
      </c>
      <c r="F15" s="222" t="str">
        <f>IF(ISERROR(VLOOKUP(B15,'KAYIT LİSTESİ'!$B$4:$H$530,6,0)),"",(VLOOKUP(B15,'KAYIT LİSTESİ'!$B$4:$H$530,6,0)))</f>
        <v/>
      </c>
      <c r="G15" s="57"/>
      <c r="H15" s="224"/>
      <c r="I15" s="302"/>
      <c r="K15" s="218"/>
      <c r="L15" s="225"/>
      <c r="M15" s="221"/>
      <c r="N15" s="466"/>
      <c r="O15" s="226"/>
      <c r="P15" s="57"/>
      <c r="Q15" s="57"/>
      <c r="R15" s="228"/>
      <c r="S15" s="220" t="str">
        <f>IF(ISTEXT(P15)," ",IFERROR(VLOOKUP(SMALL(PUAN!$J$4:$K$111,COUNTIF(PUAN!$J$4:$K$111,"&lt;"&amp;P15)+1),PUAN!$J$4:$K$111,2,0),"    "))</f>
        <v xml:space="preserve">    </v>
      </c>
    </row>
    <row r="16" spans="1:19" s="13" customFormat="1" ht="42.75" customHeight="1" x14ac:dyDescent="0.2">
      <c r="A16" s="190" t="s">
        <v>232</v>
      </c>
      <c r="B16" s="191"/>
      <c r="C16" s="191"/>
      <c r="D16" s="191"/>
      <c r="E16" s="194"/>
      <c r="F16" s="463" t="s">
        <v>429</v>
      </c>
      <c r="G16" s="614"/>
      <c r="H16" s="614"/>
      <c r="I16" s="615"/>
      <c r="K16" s="218"/>
      <c r="L16" s="225"/>
      <c r="M16" s="225"/>
      <c r="N16" s="221"/>
      <c r="O16" s="226"/>
      <c r="P16" s="57"/>
      <c r="Q16" s="57"/>
      <c r="R16" s="228"/>
      <c r="S16" s="220" t="str">
        <f>IF(ISTEXT(P16)," ",IFERROR(VLOOKUP(SMALL(PUAN!$J$4:$K$111,COUNTIF(PUAN!$J$4:$K$111,"&lt;"&amp;P16)+1),PUAN!$J$4:$K$111,2,0),"    "))</f>
        <v xml:space="preserve">    </v>
      </c>
    </row>
    <row r="17" spans="1:19" s="13" customFormat="1" ht="60.75" customHeight="1" x14ac:dyDescent="0.2">
      <c r="A17" s="37" t="s">
        <v>194</v>
      </c>
      <c r="B17" s="34" t="s">
        <v>66</v>
      </c>
      <c r="C17" s="34" t="s">
        <v>65</v>
      </c>
      <c r="D17" s="35" t="s">
        <v>13</v>
      </c>
      <c r="E17" s="36" t="s">
        <v>14</v>
      </c>
      <c r="F17" s="36" t="s">
        <v>190</v>
      </c>
      <c r="G17" s="34" t="s">
        <v>15</v>
      </c>
      <c r="H17" s="34" t="s">
        <v>27</v>
      </c>
      <c r="I17" s="34" t="s">
        <v>248</v>
      </c>
      <c r="K17" s="218"/>
      <c r="L17" s="225"/>
      <c r="M17" s="225"/>
      <c r="N17" s="221"/>
      <c r="O17" s="226"/>
      <c r="P17" s="57"/>
      <c r="Q17" s="57"/>
      <c r="R17" s="228"/>
      <c r="S17" s="220" t="str">
        <f>IF(ISTEXT(P17)," ",IFERROR(VLOOKUP(SMALL(PUAN!$J$4:$K$111,COUNTIF(PUAN!$J$4:$K$111,"&lt;"&amp;P17)+1),PUAN!$J$4:$K$111,2,0),"    "))</f>
        <v xml:space="preserve">    </v>
      </c>
    </row>
    <row r="18" spans="1:19" s="13" customFormat="1" ht="42.75" customHeight="1" x14ac:dyDescent="0.2">
      <c r="A18" s="218">
        <v>1</v>
      </c>
      <c r="B18" s="219" t="s">
        <v>412</v>
      </c>
      <c r="C18" s="220"/>
      <c r="D18" s="221"/>
      <c r="E18" s="222"/>
      <c r="F18" s="222"/>
      <c r="G18" s="57"/>
      <c r="H18" s="224"/>
      <c r="I18" s="302"/>
      <c r="K18" s="218"/>
      <c r="L18" s="225"/>
      <c r="M18" s="225"/>
      <c r="N18" s="221"/>
      <c r="O18" s="226"/>
      <c r="P18" s="57"/>
      <c r="Q18" s="57"/>
      <c r="R18" s="228"/>
      <c r="S18" s="220" t="str">
        <f>IF(ISTEXT(P18)," ",IFERROR(VLOOKUP(SMALL(PUAN!$J$4:$K$111,COUNTIF(PUAN!$J$4:$K$111,"&lt;"&amp;P18)+1),PUAN!$J$4:$K$111,2,0),"    "))</f>
        <v xml:space="preserve">    </v>
      </c>
    </row>
    <row r="19" spans="1:19" s="13" customFormat="1" ht="42.75" customHeight="1" x14ac:dyDescent="0.2">
      <c r="A19" s="218">
        <v>2</v>
      </c>
      <c r="B19" s="219" t="s">
        <v>413</v>
      </c>
      <c r="C19" s="275"/>
      <c r="D19" s="221"/>
      <c r="E19" s="222"/>
      <c r="F19" s="222"/>
      <c r="G19" s="57"/>
      <c r="H19" s="224"/>
      <c r="I19" s="302"/>
      <c r="K19" s="218"/>
      <c r="L19" s="225"/>
      <c r="M19" s="225"/>
      <c r="N19" s="221"/>
      <c r="O19" s="226"/>
      <c r="P19" s="57"/>
      <c r="Q19" s="57"/>
      <c r="R19" s="228"/>
      <c r="S19" s="220" t="str">
        <f>IF(ISTEXT(P19)," ",IFERROR(VLOOKUP(SMALL(PUAN!$J$4:$K$111,COUNTIF(PUAN!$J$4:$K$111,"&lt;"&amp;P19)+1),PUAN!$J$4:$K$111,2,0),"    "))</f>
        <v xml:space="preserve">    </v>
      </c>
    </row>
    <row r="20" spans="1:19" s="13" customFormat="1" ht="42.75" customHeight="1" x14ac:dyDescent="0.2">
      <c r="A20" s="218">
        <v>3</v>
      </c>
      <c r="B20" s="219" t="s">
        <v>414</v>
      </c>
      <c r="C20" s="220"/>
      <c r="D20" s="221"/>
      <c r="E20" s="222"/>
      <c r="F20" s="222"/>
      <c r="G20" s="57"/>
      <c r="H20" s="224"/>
      <c r="I20" s="302"/>
      <c r="K20" s="218"/>
      <c r="L20" s="225"/>
      <c r="M20" s="225"/>
      <c r="N20" s="221"/>
      <c r="O20" s="226"/>
      <c r="P20" s="57"/>
      <c r="Q20" s="57"/>
      <c r="R20" s="228"/>
      <c r="S20" s="220" t="str">
        <f>IF(ISTEXT(P20)," ",IFERROR(VLOOKUP(SMALL(PUAN!$J$4:$K$111,COUNTIF(PUAN!$J$4:$K$111,"&lt;"&amp;P20)+1),PUAN!$J$4:$K$111,2,0),"    "))</f>
        <v xml:space="preserve">    </v>
      </c>
    </row>
    <row r="21" spans="1:19" s="13" customFormat="1" ht="42.75" customHeight="1" x14ac:dyDescent="0.2">
      <c r="A21" s="218">
        <v>4</v>
      </c>
      <c r="B21" s="219" t="s">
        <v>415</v>
      </c>
      <c r="C21" s="220" t="str">
        <f>IF(ISERROR(VLOOKUP(B21,'KAYIT LİSTESİ'!$B$4:$H$530,2,0)),"",(VLOOKUP(B21,'KAYIT LİSTESİ'!$B$4:$H$530,2,0)))</f>
        <v/>
      </c>
      <c r="D21" s="221" t="str">
        <f>IF(ISERROR(VLOOKUP(B21,'KAYIT LİSTESİ'!$B$4:$H$530,4,0)),"",(VLOOKUP(B21,'KAYIT LİSTESİ'!$B$4:$H$530,4,0)))</f>
        <v/>
      </c>
      <c r="E21" s="222" t="str">
        <f>IF(ISERROR(VLOOKUP(B21,'KAYIT LİSTESİ'!$B$4:$H$530,5,0)),"",(VLOOKUP(B21,'KAYIT LİSTESİ'!$B$4:$H$530,5,0)))</f>
        <v/>
      </c>
      <c r="F21" s="222" t="str">
        <f>IF(ISERROR(VLOOKUP(B21,'KAYIT LİSTESİ'!$B$4:$H$530,6,0)),"",(VLOOKUP(B21,'KAYIT LİSTESİ'!$B$4:$H$530,6,0)))</f>
        <v/>
      </c>
      <c r="G21" s="57"/>
      <c r="H21" s="224"/>
      <c r="I21" s="302"/>
      <c r="K21" s="218"/>
      <c r="L21" s="225"/>
      <c r="M21" s="225"/>
      <c r="N21" s="221"/>
      <c r="O21" s="226"/>
      <c r="P21" s="57"/>
      <c r="Q21" s="57"/>
      <c r="R21" s="228"/>
      <c r="S21" s="220" t="str">
        <f>IF(ISTEXT(P21)," ",IFERROR(VLOOKUP(SMALL(PUAN!$J$4:$K$111,COUNTIF(PUAN!$J$4:$K$111,"&lt;"&amp;P21)+1),PUAN!$J$4:$K$111,2,0),"    "))</f>
        <v xml:space="preserve">    </v>
      </c>
    </row>
    <row r="22" spans="1:19" s="13" customFormat="1" ht="42.75" customHeight="1" x14ac:dyDescent="0.2">
      <c r="A22" s="218">
        <v>5</v>
      </c>
      <c r="B22" s="219" t="s">
        <v>416</v>
      </c>
      <c r="C22" s="220" t="str">
        <f>IF(ISERROR(VLOOKUP(B22,'KAYIT LİSTESİ'!$B$4:$H$530,2,0)),"",(VLOOKUP(B22,'KAYIT LİSTESİ'!$B$4:$H$530,2,0)))</f>
        <v/>
      </c>
      <c r="D22" s="221" t="str">
        <f>IF(ISERROR(VLOOKUP(B22,'KAYIT LİSTESİ'!$B$4:$H$530,4,0)),"",(VLOOKUP(B22,'KAYIT LİSTESİ'!$B$4:$H$530,4,0)))</f>
        <v/>
      </c>
      <c r="E22" s="222" t="str">
        <f>IF(ISERROR(VLOOKUP(B22,'KAYIT LİSTESİ'!$B$4:$H$530,5,0)),"",(VLOOKUP(B22,'KAYIT LİSTESİ'!$B$4:$H$530,5,0)))</f>
        <v/>
      </c>
      <c r="F22" s="222" t="str">
        <f>IF(ISERROR(VLOOKUP(B22,'KAYIT LİSTESİ'!$B$4:$H$530,6,0)),"",(VLOOKUP(B22,'KAYIT LİSTESİ'!$B$4:$H$530,6,0)))</f>
        <v/>
      </c>
      <c r="G22" s="57"/>
      <c r="H22" s="224"/>
      <c r="I22" s="302"/>
      <c r="K22" s="218" t="s">
        <v>195</v>
      </c>
      <c r="L22" s="225"/>
      <c r="M22" s="225"/>
      <c r="N22" s="221"/>
      <c r="O22" s="226"/>
      <c r="P22" s="57"/>
      <c r="Q22" s="57"/>
      <c r="R22" s="228"/>
      <c r="S22" s="220" t="str">
        <f>IF(ISTEXT(P22)," ",IFERROR(VLOOKUP(SMALL(PUAN!$J$4:$K$111,COUNTIF(PUAN!$J$4:$K$111,"&lt;"&amp;P22)+1),PUAN!$J$4:$K$111,2,0),"    "))</f>
        <v xml:space="preserve">    </v>
      </c>
    </row>
    <row r="23" spans="1:19" s="13" customFormat="1" ht="42.75" customHeight="1" x14ac:dyDescent="0.2">
      <c r="A23" s="218">
        <v>6</v>
      </c>
      <c r="B23" s="219" t="s">
        <v>417</v>
      </c>
      <c r="C23" s="220" t="str">
        <f>IF(ISERROR(VLOOKUP(B23,'KAYIT LİSTESİ'!$B$4:$H$530,2,0)),"",(VLOOKUP(B23,'KAYIT LİSTESİ'!$B$4:$H$530,2,0)))</f>
        <v/>
      </c>
      <c r="D23" s="221" t="str">
        <f>IF(ISERROR(VLOOKUP(B23,'KAYIT LİSTESİ'!$B$4:$H$530,4,0)),"",(VLOOKUP(B23,'KAYIT LİSTESİ'!$B$4:$H$530,4,0)))</f>
        <v/>
      </c>
      <c r="E23" s="222" t="str">
        <f>IF(ISERROR(VLOOKUP(B23,'KAYIT LİSTESİ'!$B$4:$H$530,5,0)),"",(VLOOKUP(B23,'KAYIT LİSTESİ'!$B$4:$H$530,5,0)))</f>
        <v/>
      </c>
      <c r="F23" s="222" t="str">
        <f>IF(ISERROR(VLOOKUP(B23,'KAYIT LİSTESİ'!$B$4:$H$530,6,0)),"",(VLOOKUP(B23,'KAYIT LİSTESİ'!$B$4:$H$530,6,0)))</f>
        <v/>
      </c>
      <c r="G23" s="57"/>
      <c r="H23" s="224"/>
      <c r="I23" s="302"/>
      <c r="K23" s="218" t="s">
        <v>195</v>
      </c>
      <c r="L23" s="225"/>
      <c r="M23" s="225"/>
      <c r="N23" s="221"/>
      <c r="O23" s="226"/>
      <c r="P23" s="57"/>
      <c r="Q23" s="57"/>
      <c r="R23" s="228"/>
      <c r="S23" s="220" t="str">
        <f>IF(ISTEXT(P23)," ",IFERROR(VLOOKUP(SMALL(PUAN!$J$4:$K$111,COUNTIF(PUAN!$J$4:$K$111,"&lt;"&amp;P23)+1),PUAN!$J$4:$K$111,2,0),"    "))</f>
        <v xml:space="preserve">    </v>
      </c>
    </row>
    <row r="24" spans="1:19" s="13" customFormat="1" ht="42.75" customHeight="1" x14ac:dyDescent="0.2">
      <c r="A24" s="218">
        <v>7</v>
      </c>
      <c r="B24" s="219" t="s">
        <v>418</v>
      </c>
      <c r="C24" s="220" t="str">
        <f>IF(ISERROR(VLOOKUP(B24,'KAYIT LİSTESİ'!$B$4:$H$530,2,0)),"",(VLOOKUP(B24,'KAYIT LİSTESİ'!$B$4:$H$530,2,0)))</f>
        <v/>
      </c>
      <c r="D24" s="221" t="str">
        <f>IF(ISERROR(VLOOKUP(B24,'KAYIT LİSTESİ'!$B$4:$H$530,4,0)),"",(VLOOKUP(B24,'KAYIT LİSTESİ'!$B$4:$H$530,4,0)))</f>
        <v/>
      </c>
      <c r="E24" s="222" t="str">
        <f>IF(ISERROR(VLOOKUP(B24,'KAYIT LİSTESİ'!$B$4:$H$530,5,0)),"",(VLOOKUP(B24,'KAYIT LİSTESİ'!$B$4:$H$530,5,0)))</f>
        <v/>
      </c>
      <c r="F24" s="222" t="str">
        <f>IF(ISERROR(VLOOKUP(B24,'KAYIT LİSTESİ'!$B$4:$H$530,6,0)),"",(VLOOKUP(B24,'KAYIT LİSTESİ'!$B$4:$H$530,6,0)))</f>
        <v/>
      </c>
      <c r="G24" s="57"/>
      <c r="H24" s="224"/>
      <c r="I24" s="302"/>
      <c r="K24" s="218"/>
      <c r="L24" s="225"/>
      <c r="M24" s="225"/>
      <c r="N24" s="221"/>
      <c r="O24" s="226"/>
      <c r="P24" s="57"/>
      <c r="Q24" s="57"/>
      <c r="R24" s="228"/>
      <c r="S24" s="220" t="str">
        <f>IF(ISTEXT(P24)," ",IFERROR(VLOOKUP(SMALL(PUAN!$J$4:$K$111,COUNTIF(PUAN!$J$4:$K$111,"&lt;"&amp;P24)+1),PUAN!$J$4:$K$111,2,0),"    "))</f>
        <v xml:space="preserve">    </v>
      </c>
    </row>
    <row r="25" spans="1:19" s="13" customFormat="1" ht="42.75" customHeight="1" x14ac:dyDescent="0.2">
      <c r="A25" s="218">
        <v>8</v>
      </c>
      <c r="B25" s="219" t="s">
        <v>419</v>
      </c>
      <c r="C25" s="220" t="str">
        <f>IF(ISERROR(VLOOKUP(B25,'KAYIT LİSTESİ'!$B$4:$H$530,2,0)),"",(VLOOKUP(B25,'KAYIT LİSTESİ'!$B$4:$H$530,2,0)))</f>
        <v/>
      </c>
      <c r="D25" s="221" t="str">
        <f>IF(ISERROR(VLOOKUP(B25,'KAYIT LİSTESİ'!$B$4:$H$530,4,0)),"",(VLOOKUP(B25,'KAYIT LİSTESİ'!$B$4:$H$530,4,0)))</f>
        <v/>
      </c>
      <c r="E25" s="222" t="str">
        <f>IF(ISERROR(VLOOKUP(B25,'KAYIT LİSTESİ'!$B$4:$H$530,5,0)),"",(VLOOKUP(B25,'KAYIT LİSTESİ'!$B$4:$H$530,5,0)))</f>
        <v/>
      </c>
      <c r="F25" s="222" t="str">
        <f>IF(ISERROR(VLOOKUP(B25,'KAYIT LİSTESİ'!$B$4:$H$530,6,0)),"",(VLOOKUP(B25,'KAYIT LİSTESİ'!$B$4:$H$530,6,0)))</f>
        <v/>
      </c>
      <c r="G25" s="57"/>
      <c r="H25" s="224"/>
      <c r="I25" s="302"/>
      <c r="K25" s="218"/>
      <c r="L25" s="225"/>
      <c r="M25" s="225"/>
      <c r="N25" s="221"/>
      <c r="O25" s="226"/>
      <c r="P25" s="57"/>
      <c r="Q25" s="57"/>
      <c r="R25" s="228"/>
      <c r="S25" s="220" t="str">
        <f>IF(ISTEXT(P25)," ",IFERROR(VLOOKUP(SMALL(PUAN!$J$4:$K$111,COUNTIF(PUAN!$J$4:$K$111,"&lt;"&amp;P25)+1),PUAN!$J$4:$K$111,2,0),"    "))</f>
        <v xml:space="preserve">    </v>
      </c>
    </row>
    <row r="26" spans="1:19" s="13" customFormat="1" ht="42.75" hidden="1" customHeight="1" x14ac:dyDescent="0.2">
      <c r="A26" s="190" t="s">
        <v>233</v>
      </c>
      <c r="B26" s="191"/>
      <c r="C26" s="191"/>
      <c r="D26" s="191"/>
      <c r="E26" s="194"/>
      <c r="F26" s="463" t="s">
        <v>429</v>
      </c>
      <c r="G26" s="614"/>
      <c r="H26" s="614"/>
      <c r="I26" s="615"/>
      <c r="K26" s="218"/>
      <c r="L26" s="225"/>
      <c r="M26" s="225"/>
      <c r="N26" s="221"/>
      <c r="O26" s="226"/>
      <c r="P26" s="57"/>
      <c r="Q26" s="57"/>
      <c r="R26" s="228"/>
      <c r="S26" s="220" t="str">
        <f>IF(ISTEXT(P26)," ",IFERROR(VLOOKUP(SMALL(PUAN!$J$4:$K$111,COUNTIF(PUAN!$J$4:$K$111,"&lt;"&amp;P26)+1),PUAN!$J$4:$K$111,2,0),"    "))</f>
        <v xml:space="preserve">    </v>
      </c>
    </row>
    <row r="27" spans="1:19" s="13" customFormat="1" ht="60" hidden="1" customHeight="1" x14ac:dyDescent="0.2">
      <c r="A27" s="37" t="s">
        <v>194</v>
      </c>
      <c r="B27" s="34" t="s">
        <v>66</v>
      </c>
      <c r="C27" s="34" t="s">
        <v>65</v>
      </c>
      <c r="D27" s="35" t="s">
        <v>13</v>
      </c>
      <c r="E27" s="36" t="s">
        <v>14</v>
      </c>
      <c r="F27" s="36" t="s">
        <v>190</v>
      </c>
      <c r="G27" s="34" t="s">
        <v>15</v>
      </c>
      <c r="H27" s="34" t="s">
        <v>27</v>
      </c>
      <c r="I27" s="34" t="s">
        <v>248</v>
      </c>
      <c r="K27" s="218"/>
      <c r="L27" s="225"/>
      <c r="M27" s="225"/>
      <c r="N27" s="221"/>
      <c r="O27" s="226"/>
      <c r="P27" s="57"/>
      <c r="Q27" s="57"/>
      <c r="R27" s="228"/>
      <c r="S27" s="220" t="str">
        <f>IF(ISTEXT(P27)," ",IFERROR(VLOOKUP(SMALL(PUAN!$J$4:$K$111,COUNTIF(PUAN!$J$4:$K$111,"&lt;"&amp;P27)+1),PUAN!$J$4:$K$111,2,0),"    "))</f>
        <v xml:space="preserve">    </v>
      </c>
    </row>
    <row r="28" spans="1:19" s="13" customFormat="1" ht="42.75" hidden="1" customHeight="1" x14ac:dyDescent="0.2">
      <c r="A28" s="218">
        <v>1</v>
      </c>
      <c r="B28" s="219" t="s">
        <v>420</v>
      </c>
      <c r="C28" s="220" t="str">
        <f>IF(ISERROR(VLOOKUP(B28,'KAYIT LİSTESİ'!$B$4:$H$530,2,0)),"",(VLOOKUP(B28,'KAYIT LİSTESİ'!$B$4:$H$530,2,0)))</f>
        <v/>
      </c>
      <c r="D28" s="221" t="str">
        <f>IF(ISERROR(VLOOKUP(B28,'KAYIT LİSTESİ'!$B$4:$H$530,4,0)),"",(VLOOKUP(B28,'KAYIT LİSTESİ'!$B$4:$H$530,4,0)))</f>
        <v/>
      </c>
      <c r="E28" s="222" t="str">
        <f>IF(ISERROR(VLOOKUP(B28,'KAYIT LİSTESİ'!$B$4:$H$530,5,0)),"",(VLOOKUP(B28,'KAYIT LİSTESİ'!$B$4:$H$530,5,0)))</f>
        <v/>
      </c>
      <c r="F28" s="222" t="str">
        <f>IF(ISERROR(VLOOKUP(B28,'KAYIT LİSTESİ'!$B$4:$H$530,6,0)),"",(VLOOKUP(B28,'KAYIT LİSTESİ'!$B$4:$H$530,6,0)))</f>
        <v/>
      </c>
      <c r="G28" s="57"/>
      <c r="H28" s="224"/>
      <c r="I28" s="302"/>
      <c r="K28" s="218"/>
      <c r="L28" s="225"/>
      <c r="M28" s="225"/>
      <c r="N28" s="221"/>
      <c r="O28" s="226"/>
      <c r="P28" s="57"/>
      <c r="Q28" s="57"/>
      <c r="R28" s="228"/>
      <c r="S28" s="220" t="str">
        <f>IF(ISTEXT(P28)," ",IFERROR(VLOOKUP(SMALL(PUAN!$J$4:$K$111,COUNTIF(PUAN!$J$4:$K$111,"&lt;"&amp;P28)+1),PUAN!$J$4:$K$111,2,0),"    "))</f>
        <v xml:space="preserve">    </v>
      </c>
    </row>
    <row r="29" spans="1:19" s="13" customFormat="1" ht="42.75" hidden="1" customHeight="1" x14ac:dyDescent="0.2">
      <c r="A29" s="218">
        <v>2</v>
      </c>
      <c r="B29" s="219" t="s">
        <v>421</v>
      </c>
      <c r="C29" s="275" t="str">
        <f>IF(ISERROR(VLOOKUP(B29,'KAYIT LİSTESİ'!$B$4:$H$530,2,0)),"",(VLOOKUP(B29,'KAYIT LİSTESİ'!$B$4:$H$530,2,0)))</f>
        <v/>
      </c>
      <c r="D29" s="221" t="str">
        <f>IF(ISERROR(VLOOKUP(B29,'KAYIT LİSTESİ'!$B$4:$H$530,4,0)),"",(VLOOKUP(B29,'KAYIT LİSTESİ'!$B$4:$H$530,4,0)))</f>
        <v/>
      </c>
      <c r="E29" s="222" t="str">
        <f>IF(ISERROR(VLOOKUP(B29,'KAYIT LİSTESİ'!$B$4:$H$530,5,0)),"",(VLOOKUP(B29,'KAYIT LİSTESİ'!$B$4:$H$530,5,0)))</f>
        <v/>
      </c>
      <c r="F29" s="222" t="str">
        <f>IF(ISERROR(VLOOKUP(B29,'KAYIT LİSTESİ'!$B$4:$H$530,6,0)),"",(VLOOKUP(B29,'KAYIT LİSTESİ'!$B$4:$H$530,6,0)))</f>
        <v/>
      </c>
      <c r="G29" s="57"/>
      <c r="H29" s="224"/>
      <c r="I29" s="302"/>
      <c r="K29" s="218"/>
      <c r="L29" s="225"/>
      <c r="M29" s="225"/>
      <c r="N29" s="221"/>
      <c r="O29" s="226"/>
      <c r="P29" s="57"/>
      <c r="Q29" s="57"/>
      <c r="R29" s="228"/>
      <c r="S29" s="220" t="str">
        <f>IF(ISTEXT(P29)," ",IFERROR(VLOOKUP(SMALL(PUAN!$J$4:$K$111,COUNTIF(PUAN!$J$4:$K$111,"&lt;"&amp;P29)+1),PUAN!$J$4:$K$111,2,0),"    "))</f>
        <v xml:space="preserve">    </v>
      </c>
    </row>
    <row r="30" spans="1:19" s="13" customFormat="1" ht="42.75" hidden="1" customHeight="1" x14ac:dyDescent="0.2">
      <c r="A30" s="218">
        <v>3</v>
      </c>
      <c r="B30" s="219" t="s">
        <v>422</v>
      </c>
      <c r="C30" s="220" t="str">
        <f>IF(ISERROR(VLOOKUP(B30,'KAYIT LİSTESİ'!$B$4:$H$530,2,0)),"",(VLOOKUP(B30,'KAYIT LİSTESİ'!$B$4:$H$530,2,0)))</f>
        <v/>
      </c>
      <c r="D30" s="221" t="str">
        <f>IF(ISERROR(VLOOKUP(B30,'KAYIT LİSTESİ'!$B$4:$H$530,4,0)),"",(VLOOKUP(B30,'KAYIT LİSTESİ'!$B$4:$H$530,4,0)))</f>
        <v/>
      </c>
      <c r="E30" s="222" t="str">
        <f>IF(ISERROR(VLOOKUP(B30,'KAYIT LİSTESİ'!$B$4:$H$530,5,0)),"",(VLOOKUP(B30,'KAYIT LİSTESİ'!$B$4:$H$530,5,0)))</f>
        <v/>
      </c>
      <c r="F30" s="222" t="str">
        <f>IF(ISERROR(VLOOKUP(B30,'KAYIT LİSTESİ'!$B$4:$H$530,6,0)),"",(VLOOKUP(B30,'KAYIT LİSTESİ'!$B$4:$H$530,6,0)))</f>
        <v/>
      </c>
      <c r="G30" s="57"/>
      <c r="H30" s="224"/>
      <c r="I30" s="302"/>
      <c r="K30" s="218"/>
      <c r="L30" s="225"/>
      <c r="M30" s="225"/>
      <c r="N30" s="221"/>
      <c r="O30" s="226"/>
      <c r="P30" s="57"/>
      <c r="Q30" s="57"/>
      <c r="R30" s="228"/>
      <c r="S30" s="220" t="str">
        <f>IF(ISTEXT(P30)," ",IFERROR(VLOOKUP(SMALL(PUAN!$J$4:$K$111,COUNTIF(PUAN!$J$4:$K$111,"&lt;"&amp;P30)+1),PUAN!$J$4:$K$111,2,0),"    "))</f>
        <v xml:space="preserve">    </v>
      </c>
    </row>
    <row r="31" spans="1:19" s="13" customFormat="1" ht="42.75" hidden="1" customHeight="1" x14ac:dyDescent="0.2">
      <c r="A31" s="218">
        <v>4</v>
      </c>
      <c r="B31" s="219" t="s">
        <v>423</v>
      </c>
      <c r="C31" s="220" t="str">
        <f>IF(ISERROR(VLOOKUP(B31,'KAYIT LİSTESİ'!$B$4:$H$530,2,0)),"",(VLOOKUP(B31,'KAYIT LİSTESİ'!$B$4:$H$530,2,0)))</f>
        <v/>
      </c>
      <c r="D31" s="221" t="str">
        <f>IF(ISERROR(VLOOKUP(B31,'KAYIT LİSTESİ'!$B$4:$H$530,4,0)),"",(VLOOKUP(B31,'KAYIT LİSTESİ'!$B$4:$H$530,4,0)))</f>
        <v/>
      </c>
      <c r="E31" s="222" t="str">
        <f>IF(ISERROR(VLOOKUP(B31,'KAYIT LİSTESİ'!$B$4:$H$530,5,0)),"",(VLOOKUP(B31,'KAYIT LİSTESİ'!$B$4:$H$530,5,0)))</f>
        <v/>
      </c>
      <c r="F31" s="222" t="str">
        <f>IF(ISERROR(VLOOKUP(B31,'KAYIT LİSTESİ'!$B$4:$H$530,6,0)),"",(VLOOKUP(B31,'KAYIT LİSTESİ'!$B$4:$H$530,6,0)))</f>
        <v/>
      </c>
      <c r="G31" s="57"/>
      <c r="H31" s="224"/>
      <c r="I31" s="302"/>
      <c r="K31" s="218"/>
      <c r="L31" s="225"/>
      <c r="M31" s="225"/>
      <c r="N31" s="221"/>
      <c r="O31" s="226"/>
      <c r="P31" s="57"/>
      <c r="Q31" s="57"/>
      <c r="R31" s="228"/>
      <c r="S31" s="220" t="str">
        <f>IF(ISTEXT(P31)," ",IFERROR(VLOOKUP(SMALL(PUAN!$J$4:$K$111,COUNTIF(PUAN!$J$4:$K$111,"&lt;"&amp;P31)+1),PUAN!$J$4:$K$111,2,0),"    "))</f>
        <v xml:space="preserve">    </v>
      </c>
    </row>
    <row r="32" spans="1:19" s="13" customFormat="1" ht="42.75" hidden="1" customHeight="1" x14ac:dyDescent="0.2">
      <c r="A32" s="218">
        <v>5</v>
      </c>
      <c r="B32" s="219" t="s">
        <v>424</v>
      </c>
      <c r="C32" s="220" t="str">
        <f>IF(ISERROR(VLOOKUP(B32,'KAYIT LİSTESİ'!$B$4:$H$530,2,0)),"",(VLOOKUP(B32,'KAYIT LİSTESİ'!$B$4:$H$530,2,0)))</f>
        <v/>
      </c>
      <c r="D32" s="221" t="str">
        <f>IF(ISERROR(VLOOKUP(B32,'KAYIT LİSTESİ'!$B$4:$H$530,4,0)),"",(VLOOKUP(B32,'KAYIT LİSTESİ'!$B$4:$H$530,4,0)))</f>
        <v/>
      </c>
      <c r="E32" s="222" t="str">
        <f>IF(ISERROR(VLOOKUP(B32,'KAYIT LİSTESİ'!$B$4:$H$530,5,0)),"",(VLOOKUP(B32,'KAYIT LİSTESİ'!$B$4:$H$530,5,0)))</f>
        <v/>
      </c>
      <c r="F32" s="222" t="str">
        <f>IF(ISERROR(VLOOKUP(B32,'KAYIT LİSTESİ'!$B$4:$H$530,6,0)),"",(VLOOKUP(B32,'KAYIT LİSTESİ'!$B$4:$H$530,6,0)))</f>
        <v/>
      </c>
      <c r="G32" s="57"/>
      <c r="H32" s="224"/>
      <c r="I32" s="302"/>
      <c r="K32" s="218"/>
      <c r="L32" s="225"/>
      <c r="M32" s="225"/>
      <c r="N32" s="221"/>
      <c r="O32" s="226"/>
      <c r="P32" s="57"/>
      <c r="Q32" s="57"/>
      <c r="R32" s="228"/>
      <c r="S32" s="220" t="str">
        <f>IF(ISTEXT(P32)," ",IFERROR(VLOOKUP(SMALL(PUAN!$J$4:$K$111,COUNTIF(PUAN!$J$4:$K$111,"&lt;"&amp;P32)+1),PUAN!$J$4:$K$111,2,0),"    "))</f>
        <v xml:space="preserve">    </v>
      </c>
    </row>
    <row r="33" spans="1:19" s="13" customFormat="1" ht="42.75" hidden="1" customHeight="1" x14ac:dyDescent="0.2">
      <c r="A33" s="218">
        <v>6</v>
      </c>
      <c r="B33" s="219" t="s">
        <v>425</v>
      </c>
      <c r="C33" s="220" t="str">
        <f>IF(ISERROR(VLOOKUP(B33,'KAYIT LİSTESİ'!$B$4:$H$530,2,0)),"",(VLOOKUP(B33,'KAYIT LİSTESİ'!$B$4:$H$530,2,0)))</f>
        <v/>
      </c>
      <c r="D33" s="221" t="str">
        <f>IF(ISERROR(VLOOKUP(B33,'KAYIT LİSTESİ'!$B$4:$H$530,4,0)),"",(VLOOKUP(B33,'KAYIT LİSTESİ'!$B$4:$H$530,4,0)))</f>
        <v/>
      </c>
      <c r="E33" s="222" t="str">
        <f>IF(ISERROR(VLOOKUP(B33,'KAYIT LİSTESİ'!$B$4:$H$530,5,0)),"",(VLOOKUP(B33,'KAYIT LİSTESİ'!$B$4:$H$530,5,0)))</f>
        <v/>
      </c>
      <c r="F33" s="222" t="str">
        <f>IF(ISERROR(VLOOKUP(B33,'KAYIT LİSTESİ'!$B$4:$H$530,6,0)),"",(VLOOKUP(B33,'KAYIT LİSTESİ'!$B$4:$H$530,6,0)))</f>
        <v/>
      </c>
      <c r="G33" s="57"/>
      <c r="H33" s="224"/>
      <c r="I33" s="302"/>
      <c r="K33" s="218"/>
      <c r="L33" s="225"/>
      <c r="M33" s="225"/>
      <c r="N33" s="221"/>
      <c r="O33" s="226"/>
      <c r="P33" s="57"/>
      <c r="Q33" s="57"/>
      <c r="R33" s="228"/>
      <c r="S33" s="220" t="str">
        <f>IF(ISTEXT(P33)," ",IFERROR(VLOOKUP(SMALL(PUAN!$J$4:$K$111,COUNTIF(PUAN!$J$4:$K$111,"&lt;"&amp;P33)+1),PUAN!$J$4:$K$111,2,0),"    "))</f>
        <v xml:space="preserve">    </v>
      </c>
    </row>
    <row r="34" spans="1:19" s="13" customFormat="1" ht="42.75" hidden="1" customHeight="1" x14ac:dyDescent="0.2">
      <c r="A34" s="218">
        <v>7</v>
      </c>
      <c r="B34" s="219" t="s">
        <v>426</v>
      </c>
      <c r="C34" s="220" t="str">
        <f>IF(ISERROR(VLOOKUP(B34,'KAYIT LİSTESİ'!$B$4:$H$530,2,0)),"",(VLOOKUP(B34,'KAYIT LİSTESİ'!$B$4:$H$530,2,0)))</f>
        <v/>
      </c>
      <c r="D34" s="221" t="str">
        <f>IF(ISERROR(VLOOKUP(B34,'KAYIT LİSTESİ'!$B$4:$H$530,4,0)),"",(VLOOKUP(B34,'KAYIT LİSTESİ'!$B$4:$H$530,4,0)))</f>
        <v/>
      </c>
      <c r="E34" s="222" t="str">
        <f>IF(ISERROR(VLOOKUP(B34,'KAYIT LİSTESİ'!$B$4:$H$530,5,0)),"",(VLOOKUP(B34,'KAYIT LİSTESİ'!$B$4:$H$530,5,0)))</f>
        <v/>
      </c>
      <c r="F34" s="222" t="str">
        <f>IF(ISERROR(VLOOKUP(B34,'KAYIT LİSTESİ'!$B$4:$H$530,6,0)),"",(VLOOKUP(B34,'KAYIT LİSTESİ'!$B$4:$H$530,6,0)))</f>
        <v/>
      </c>
      <c r="G34" s="57"/>
      <c r="H34" s="224"/>
      <c r="I34" s="302"/>
      <c r="K34" s="218"/>
      <c r="L34" s="225"/>
      <c r="M34" s="225"/>
      <c r="N34" s="221"/>
      <c r="O34" s="226"/>
      <c r="P34" s="57"/>
      <c r="Q34" s="57"/>
      <c r="R34" s="228"/>
      <c r="S34" s="220" t="str">
        <f>IF(ISTEXT(P34)," ",IFERROR(VLOOKUP(SMALL(PUAN!$J$4:$K$111,COUNTIF(PUAN!$J$4:$K$111,"&lt;"&amp;P34)+1),PUAN!$J$4:$K$111,2,0),"    "))</f>
        <v xml:space="preserve">    </v>
      </c>
    </row>
    <row r="35" spans="1:19" s="13" customFormat="1" ht="42.75" hidden="1" customHeight="1" x14ac:dyDescent="0.2">
      <c r="A35" s="218">
        <v>8</v>
      </c>
      <c r="B35" s="219" t="s">
        <v>427</v>
      </c>
      <c r="C35" s="220" t="str">
        <f>IF(ISERROR(VLOOKUP(B35,'KAYIT LİSTESİ'!$B$4:$H$530,2,0)),"",(VLOOKUP(B35,'KAYIT LİSTESİ'!$B$4:$H$530,2,0)))</f>
        <v/>
      </c>
      <c r="D35" s="221" t="str">
        <f>IF(ISERROR(VLOOKUP(B35,'KAYIT LİSTESİ'!$B$4:$H$530,4,0)),"",(VLOOKUP(B35,'KAYIT LİSTESİ'!$B$4:$H$530,4,0)))</f>
        <v/>
      </c>
      <c r="E35" s="222" t="str">
        <f>IF(ISERROR(VLOOKUP(B35,'KAYIT LİSTESİ'!$B$4:$H$530,5,0)),"",(VLOOKUP(B35,'KAYIT LİSTESİ'!$B$4:$H$530,5,0)))</f>
        <v/>
      </c>
      <c r="F35" s="222" t="str">
        <f>IF(ISERROR(VLOOKUP(B35,'KAYIT LİSTESİ'!$B$4:$H$530,6,0)),"",(VLOOKUP(B35,'KAYIT LİSTESİ'!$B$4:$H$530,6,0)))</f>
        <v/>
      </c>
      <c r="G35" s="57"/>
      <c r="H35" s="224"/>
      <c r="I35" s="302"/>
      <c r="K35" s="218"/>
      <c r="L35" s="225"/>
      <c r="M35" s="225"/>
      <c r="N35" s="221"/>
      <c r="O35" s="226"/>
      <c r="P35" s="57"/>
      <c r="Q35" s="57"/>
      <c r="R35" s="228"/>
      <c r="S35" s="220" t="str">
        <f>IF(ISTEXT(P35)," ",IFERROR(VLOOKUP(SMALL(PUAN!$J$4:$K$111,COUNTIF(PUAN!$J$4:$K$111,"&lt;"&amp;P35)+1),PUAN!$J$4:$K$111,2,0),"    "))</f>
        <v xml:space="preserve">    </v>
      </c>
    </row>
    <row r="36" spans="1:19" ht="13.5" customHeight="1" x14ac:dyDescent="0.2">
      <c r="A36" s="23"/>
      <c r="B36" s="23"/>
      <c r="C36" s="24"/>
      <c r="D36" s="44"/>
      <c r="E36" s="25"/>
      <c r="F36" s="26"/>
      <c r="G36" s="27"/>
      <c r="H36" s="27"/>
      <c r="I36" s="27"/>
      <c r="J36" s="27"/>
      <c r="L36" s="28"/>
      <c r="M36" s="28"/>
      <c r="N36" s="29"/>
      <c r="O36" s="30"/>
      <c r="P36" s="31"/>
      <c r="Q36" s="40"/>
      <c r="R36" s="40"/>
    </row>
    <row r="37" spans="1:19" ht="14.25" customHeight="1" x14ac:dyDescent="0.2">
      <c r="A37" s="19" t="s">
        <v>18</v>
      </c>
      <c r="B37" s="19"/>
      <c r="C37" s="19"/>
      <c r="D37" s="45"/>
      <c r="E37" s="38" t="s">
        <v>0</v>
      </c>
      <c r="F37" s="33" t="s">
        <v>1</v>
      </c>
      <c r="G37" s="16"/>
      <c r="H37" s="16"/>
      <c r="I37" s="16"/>
      <c r="J37" s="16"/>
      <c r="K37" s="20" t="s">
        <v>2</v>
      </c>
      <c r="L37" s="20"/>
      <c r="M37" s="20"/>
      <c r="N37" s="20"/>
      <c r="O37" s="20"/>
      <c r="Q37" s="41" t="s">
        <v>3</v>
      </c>
      <c r="R37" s="42" t="s">
        <v>3</v>
      </c>
    </row>
  </sheetData>
  <sortState ref="M8:P13">
    <sortCondition ref="P8:P13"/>
  </sortState>
  <mergeCells count="25">
    <mergeCell ref="A1:S1"/>
    <mergeCell ref="A2:S2"/>
    <mergeCell ref="P3:S3"/>
    <mergeCell ref="R5:S5"/>
    <mergeCell ref="A3:C3"/>
    <mergeCell ref="D3:E3"/>
    <mergeCell ref="F3:G3"/>
    <mergeCell ref="H3:J3"/>
    <mergeCell ref="P4:S4"/>
    <mergeCell ref="G16:I16"/>
    <mergeCell ref="G26:I26"/>
    <mergeCell ref="S6:S7"/>
    <mergeCell ref="A4:C4"/>
    <mergeCell ref="D4:E4"/>
    <mergeCell ref="R6:R7"/>
    <mergeCell ref="Q6:Q7"/>
    <mergeCell ref="N6:N7"/>
    <mergeCell ref="O6:O7"/>
    <mergeCell ref="P6:P7"/>
    <mergeCell ref="A5:H5"/>
    <mergeCell ref="K5:P5"/>
    <mergeCell ref="K6:K7"/>
    <mergeCell ref="L6:L7"/>
    <mergeCell ref="M6:M7"/>
    <mergeCell ref="G6:I6"/>
  </mergeCells>
  <hyperlinks>
    <hyperlink ref="D3" location="'YARIŞMA PROGRAMI'!C7" display="100 m. Engelli"/>
  </hyperlinks>
  <pageMargins left="0.7" right="0.7" top="0.75" bottom="0.75" header="0.3" footer="0.3"/>
  <pageSetup paperSize="9" scale="34"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36"/>
  <sheetViews>
    <sheetView view="pageBreakPreview" zoomScale="60" zoomScaleNormal="100" workbookViewId="0">
      <selection activeCell="O11" sqref="O11"/>
    </sheetView>
  </sheetViews>
  <sheetFormatPr defaultRowHeight="12.75" x14ac:dyDescent="0.2"/>
  <cols>
    <col min="1" max="1" width="7.140625" style="16" customWidth="1"/>
    <col min="2" max="2" width="17.140625" style="16" hidden="1" customWidth="1"/>
    <col min="3" max="3" width="9" style="15" customWidth="1"/>
    <col min="4" max="4" width="17.5703125" style="39" customWidth="1"/>
    <col min="5" max="5" width="26.42578125" style="39" customWidth="1"/>
    <col min="6" max="6" width="37.85546875" style="15" customWidth="1"/>
    <col min="7" max="7" width="13.7109375" style="17" customWidth="1"/>
    <col min="8" max="8" width="7.140625" style="15" customWidth="1"/>
    <col min="9" max="9" width="10.5703125" style="15" customWidth="1"/>
    <col min="10" max="10" width="5" style="15" customWidth="1"/>
    <col min="11" max="11" width="5.7109375" style="15" customWidth="1"/>
    <col min="12" max="12" width="9" style="16" customWidth="1"/>
    <col min="13" max="13" width="17.5703125" style="16" customWidth="1"/>
    <col min="14" max="14" width="32.42578125" style="16" customWidth="1"/>
    <col min="15" max="15" width="35.28515625" style="18" customWidth="1"/>
    <col min="16" max="16" width="11.140625" style="43" customWidth="1"/>
    <col min="17" max="17" width="6.5703125" style="43" customWidth="1"/>
    <col min="18" max="18" width="8.28515625" style="43" customWidth="1"/>
    <col min="19" max="19" width="8.28515625" style="15" customWidth="1"/>
    <col min="20" max="16384" width="9.140625" style="15"/>
  </cols>
  <sheetData>
    <row r="1" spans="1:19" s="10" customFormat="1" ht="53.25" customHeight="1" x14ac:dyDescent="0.2">
      <c r="A1" s="626" t="str">
        <f>('YARIŞMA BİLGİLERİ'!A2)</f>
        <v>Gençlik ve Spor Bakanlığı
Spor Genel Müdürlüğü
Spor Faaliyetleri Daire Başkanlığı</v>
      </c>
      <c r="B1" s="626"/>
      <c r="C1" s="626"/>
      <c r="D1" s="626"/>
      <c r="E1" s="626"/>
      <c r="F1" s="626"/>
      <c r="G1" s="626"/>
      <c r="H1" s="626"/>
      <c r="I1" s="626"/>
      <c r="J1" s="626"/>
      <c r="K1" s="626"/>
      <c r="L1" s="626"/>
      <c r="M1" s="626"/>
      <c r="N1" s="626"/>
      <c r="O1" s="626"/>
      <c r="P1" s="626"/>
      <c r="Q1" s="626"/>
      <c r="R1" s="626"/>
      <c r="S1" s="626"/>
    </row>
    <row r="2" spans="1:19" s="10" customFormat="1" ht="24.75" customHeight="1" x14ac:dyDescent="0.2">
      <c r="A2" s="691" t="str">
        <f>'YARIŞMA BİLGİLERİ'!F19</f>
        <v>2018-2019 Öğretim Yılı Okullararası Puanlı  Atletizm Genç-B İl Birinciliği</v>
      </c>
      <c r="B2" s="691"/>
      <c r="C2" s="691"/>
      <c r="D2" s="691"/>
      <c r="E2" s="691"/>
      <c r="F2" s="691"/>
      <c r="G2" s="691"/>
      <c r="H2" s="691"/>
      <c r="I2" s="691"/>
      <c r="J2" s="691"/>
      <c r="K2" s="691"/>
      <c r="L2" s="691"/>
      <c r="M2" s="691"/>
      <c r="N2" s="691"/>
      <c r="O2" s="691"/>
      <c r="P2" s="691"/>
      <c r="Q2" s="691"/>
      <c r="R2" s="691"/>
      <c r="S2" s="691"/>
    </row>
    <row r="3" spans="1:19" s="12" customFormat="1" ht="21.75" customHeight="1" x14ac:dyDescent="0.2">
      <c r="A3" s="618" t="s">
        <v>78</v>
      </c>
      <c r="B3" s="618"/>
      <c r="C3" s="618"/>
      <c r="D3" s="619" t="str">
        <f>'YARIŞMA PROGRAMI'!C19</f>
        <v>200 Metre</v>
      </c>
      <c r="E3" s="619"/>
      <c r="F3" s="620" t="s">
        <v>230</v>
      </c>
      <c r="G3" s="620"/>
      <c r="H3" s="628">
        <f>'YARIŞMA PROGRAMI'!D19</f>
        <v>2404</v>
      </c>
      <c r="I3" s="628"/>
      <c r="J3" s="628"/>
      <c r="K3" s="11"/>
      <c r="L3" s="381"/>
      <c r="M3" s="381"/>
      <c r="N3" s="381" t="s">
        <v>178</v>
      </c>
      <c r="O3" s="692" t="str">
        <f>'YARIŞMA PROGRAMI'!E19</f>
        <v>-</v>
      </c>
      <c r="P3" s="692"/>
      <c r="Q3" s="692"/>
      <c r="R3" s="692"/>
      <c r="S3" s="692"/>
    </row>
    <row r="4" spans="1:19" s="12" customFormat="1" ht="17.25" customHeight="1" x14ac:dyDescent="0.2">
      <c r="A4" s="634" t="s">
        <v>70</v>
      </c>
      <c r="B4" s="634"/>
      <c r="C4" s="634"/>
      <c r="D4" s="635" t="str">
        <f>'YARIŞMA BİLGİLERİ'!F21</f>
        <v>Genç Erkek - B</v>
      </c>
      <c r="E4" s="635"/>
      <c r="F4" s="21"/>
      <c r="G4" s="21"/>
      <c r="H4" s="21"/>
      <c r="I4" s="21"/>
      <c r="J4" s="21"/>
      <c r="K4" s="21"/>
      <c r="L4" s="64"/>
      <c r="M4" s="64"/>
      <c r="N4" s="64" t="s">
        <v>76</v>
      </c>
      <c r="O4" s="689">
        <f>'YARIŞMA PROGRAMI'!B19</f>
        <v>43509.5</v>
      </c>
      <c r="P4" s="689"/>
      <c r="Q4" s="689"/>
      <c r="R4" s="689"/>
      <c r="S4" s="689"/>
    </row>
    <row r="5" spans="1:19" s="10" customFormat="1" ht="19.5" customHeight="1" x14ac:dyDescent="0.25">
      <c r="A5" s="633" t="s">
        <v>197</v>
      </c>
      <c r="B5" s="633"/>
      <c r="C5" s="633"/>
      <c r="D5" s="633"/>
      <c r="E5" s="633"/>
      <c r="F5" s="633"/>
      <c r="G5" s="633"/>
      <c r="H5" s="633"/>
      <c r="I5" s="301"/>
      <c r="J5" s="241"/>
      <c r="K5" s="633" t="s">
        <v>198</v>
      </c>
      <c r="L5" s="633"/>
      <c r="M5" s="633"/>
      <c r="N5" s="633"/>
      <c r="O5" s="633"/>
      <c r="P5" s="240" t="s">
        <v>199</v>
      </c>
      <c r="Q5" s="690">
        <f ca="1">NOW()</f>
        <v>43510.768203356478</v>
      </c>
      <c r="R5" s="690"/>
      <c r="S5" s="690"/>
    </row>
    <row r="6" spans="1:19" s="13" customFormat="1" ht="42" customHeight="1" x14ac:dyDescent="0.2">
      <c r="A6" s="190" t="s">
        <v>231</v>
      </c>
      <c r="B6" s="191"/>
      <c r="C6" s="191"/>
      <c r="D6" s="191"/>
      <c r="E6" s="194"/>
      <c r="F6" s="463" t="s">
        <v>429</v>
      </c>
      <c r="G6" s="614"/>
      <c r="H6" s="614"/>
      <c r="I6" s="615"/>
      <c r="J6" s="630"/>
      <c r="K6" s="693" t="s">
        <v>6</v>
      </c>
      <c r="L6" s="695" t="s">
        <v>65</v>
      </c>
      <c r="M6" s="646" t="s">
        <v>75</v>
      </c>
      <c r="N6" s="647" t="s">
        <v>14</v>
      </c>
      <c r="O6" s="647" t="s">
        <v>190</v>
      </c>
      <c r="P6" s="647" t="s">
        <v>15</v>
      </c>
      <c r="Q6" s="641" t="s">
        <v>27</v>
      </c>
      <c r="R6" s="697" t="s">
        <v>248</v>
      </c>
      <c r="S6" s="624" t="s">
        <v>143</v>
      </c>
    </row>
    <row r="7" spans="1:19" ht="42" customHeight="1" x14ac:dyDescent="0.2">
      <c r="A7" s="37" t="s">
        <v>194</v>
      </c>
      <c r="B7" s="34" t="s">
        <v>66</v>
      </c>
      <c r="C7" s="34" t="s">
        <v>65</v>
      </c>
      <c r="D7" s="35" t="s">
        <v>13</v>
      </c>
      <c r="E7" s="36" t="s">
        <v>14</v>
      </c>
      <c r="F7" s="36" t="s">
        <v>190</v>
      </c>
      <c r="G7" s="34" t="s">
        <v>15</v>
      </c>
      <c r="H7" s="34" t="s">
        <v>27</v>
      </c>
      <c r="I7" s="34" t="s">
        <v>248</v>
      </c>
      <c r="J7" s="631"/>
      <c r="K7" s="694"/>
      <c r="L7" s="696"/>
      <c r="M7" s="646"/>
      <c r="N7" s="647"/>
      <c r="O7" s="647"/>
      <c r="P7" s="647"/>
      <c r="Q7" s="642"/>
      <c r="R7" s="698"/>
      <c r="S7" s="625"/>
    </row>
    <row r="8" spans="1:19" s="13" customFormat="1" ht="42" customHeight="1" x14ac:dyDescent="0.2">
      <c r="A8" s="218">
        <v>1</v>
      </c>
      <c r="B8" s="219" t="s">
        <v>379</v>
      </c>
      <c r="C8" s="220" t="str">
        <f>IF(ISERROR(VLOOKUP(B8,'KAYIT LİSTESİ'!$B$4:$H$530,2,0)),"",(VLOOKUP(B8,'KAYIT LİSTESİ'!$B$4:$H$530,2,0)))</f>
        <v/>
      </c>
      <c r="D8" s="221" t="str">
        <f>IF(ISERROR(VLOOKUP(B8,'KAYIT LİSTESİ'!$B$4:$H$530,4,0)),"",(VLOOKUP(B8,'KAYIT LİSTESİ'!$B$4:$H$530,4,0)))</f>
        <v/>
      </c>
      <c r="E8" s="222" t="str">
        <f>IF(ISERROR(VLOOKUP(B8,'KAYIT LİSTESİ'!$B$4:$H$530,5,0)),"",(VLOOKUP(B8,'KAYIT LİSTESİ'!$B$4:$H$530,5,0)))</f>
        <v/>
      </c>
      <c r="F8" s="222" t="str">
        <f>IF(ISERROR(VLOOKUP(B8,'KAYIT LİSTESİ'!$B$4:$H$530,6,0)),"",(VLOOKUP(B8,'KAYIT LİSTESİ'!$B$4:$H$530,6,0)))</f>
        <v/>
      </c>
      <c r="G8" s="57"/>
      <c r="H8" s="224"/>
      <c r="I8" s="302"/>
      <c r="J8" s="631"/>
      <c r="K8" s="254">
        <v>1</v>
      </c>
      <c r="L8" s="225"/>
      <c r="M8" s="221">
        <v>37653</v>
      </c>
      <c r="N8" s="226" t="s">
        <v>453</v>
      </c>
      <c r="O8" s="227" t="s">
        <v>454</v>
      </c>
      <c r="P8" s="57">
        <v>2337</v>
      </c>
      <c r="Q8" s="305">
        <v>1</v>
      </c>
      <c r="R8" s="305"/>
      <c r="S8" s="220"/>
    </row>
    <row r="9" spans="1:19" s="13" customFormat="1" ht="42" customHeight="1" x14ac:dyDescent="0.2">
      <c r="A9" s="218">
        <v>2</v>
      </c>
      <c r="B9" s="219" t="s">
        <v>380</v>
      </c>
      <c r="C9" s="220"/>
      <c r="D9" s="221">
        <v>37673</v>
      </c>
      <c r="E9" s="222" t="s">
        <v>491</v>
      </c>
      <c r="F9" s="222" t="s">
        <v>490</v>
      </c>
      <c r="G9" s="57">
        <v>3270</v>
      </c>
      <c r="H9" s="224">
        <v>6</v>
      </c>
      <c r="I9" s="302"/>
      <c r="J9" s="631"/>
      <c r="K9" s="254">
        <v>2</v>
      </c>
      <c r="L9" s="225"/>
      <c r="M9" s="221">
        <v>37767</v>
      </c>
      <c r="N9" s="226" t="s">
        <v>499</v>
      </c>
      <c r="O9" s="227" t="s">
        <v>500</v>
      </c>
      <c r="P9" s="57">
        <v>2390</v>
      </c>
      <c r="Q9" s="305">
        <v>2</v>
      </c>
      <c r="R9" s="305"/>
      <c r="S9" s="220"/>
    </row>
    <row r="10" spans="1:19" s="13" customFormat="1" ht="42" customHeight="1" x14ac:dyDescent="0.2">
      <c r="A10" s="218">
        <v>3</v>
      </c>
      <c r="B10" s="219" t="s">
        <v>381</v>
      </c>
      <c r="C10" s="220"/>
      <c r="D10" s="221">
        <v>38292</v>
      </c>
      <c r="E10" s="222" t="s">
        <v>461</v>
      </c>
      <c r="F10" s="222" t="s">
        <v>462</v>
      </c>
      <c r="G10" s="57">
        <v>2703</v>
      </c>
      <c r="H10" s="224">
        <v>4</v>
      </c>
      <c r="I10" s="302"/>
      <c r="J10" s="631"/>
      <c r="K10" s="254">
        <v>3</v>
      </c>
      <c r="L10" s="225"/>
      <c r="M10" s="221">
        <v>38032</v>
      </c>
      <c r="N10" s="226" t="s">
        <v>519</v>
      </c>
      <c r="O10" s="227" t="s">
        <v>520</v>
      </c>
      <c r="P10" s="57">
        <v>2502</v>
      </c>
      <c r="Q10" s="305">
        <v>3</v>
      </c>
      <c r="R10" s="305"/>
      <c r="S10" s="220"/>
    </row>
    <row r="11" spans="1:19" s="13" customFormat="1" ht="42" customHeight="1" x14ac:dyDescent="0.2">
      <c r="A11" s="218">
        <v>4</v>
      </c>
      <c r="B11" s="219" t="s">
        <v>382</v>
      </c>
      <c r="C11" s="220"/>
      <c r="D11" s="221">
        <v>37767</v>
      </c>
      <c r="E11" s="222" t="s">
        <v>499</v>
      </c>
      <c r="F11" s="222" t="s">
        <v>500</v>
      </c>
      <c r="G11" s="57">
        <v>2390</v>
      </c>
      <c r="H11" s="224">
        <v>2</v>
      </c>
      <c r="I11" s="302"/>
      <c r="J11" s="631"/>
      <c r="K11" s="254">
        <v>4</v>
      </c>
      <c r="L11" s="225"/>
      <c r="M11" s="221"/>
      <c r="N11" s="226" t="s">
        <v>579</v>
      </c>
      <c r="O11" s="227" t="s">
        <v>542</v>
      </c>
      <c r="P11" s="57">
        <v>2653</v>
      </c>
      <c r="Q11" s="305">
        <v>1</v>
      </c>
      <c r="R11" s="305"/>
      <c r="S11" s="220"/>
    </row>
    <row r="12" spans="1:19" s="13" customFormat="1" ht="42" customHeight="1" x14ac:dyDescent="0.2">
      <c r="A12" s="218">
        <v>5</v>
      </c>
      <c r="B12" s="219" t="s">
        <v>383</v>
      </c>
      <c r="C12" s="220"/>
      <c r="D12" s="221">
        <v>2004</v>
      </c>
      <c r="E12" s="222" t="s">
        <v>468</v>
      </c>
      <c r="F12" s="222" t="s">
        <v>466</v>
      </c>
      <c r="G12" s="57">
        <v>2906</v>
      </c>
      <c r="H12" s="224">
        <v>5</v>
      </c>
      <c r="I12" s="302"/>
      <c r="J12" s="631"/>
      <c r="K12" s="254">
        <v>5</v>
      </c>
      <c r="L12" s="225"/>
      <c r="M12" s="221">
        <v>37802</v>
      </c>
      <c r="N12" s="226" t="s">
        <v>480</v>
      </c>
      <c r="O12" s="227" t="s">
        <v>481</v>
      </c>
      <c r="P12" s="57">
        <v>2681</v>
      </c>
      <c r="Q12" s="305">
        <v>2</v>
      </c>
      <c r="R12" s="305"/>
      <c r="S12" s="220"/>
    </row>
    <row r="13" spans="1:19" s="13" customFormat="1" ht="42" customHeight="1" x14ac:dyDescent="0.2">
      <c r="A13" s="218">
        <v>6</v>
      </c>
      <c r="B13" s="219" t="s">
        <v>384</v>
      </c>
      <c r="C13" s="220"/>
      <c r="D13" s="221">
        <v>38032</v>
      </c>
      <c r="E13" s="222" t="s">
        <v>519</v>
      </c>
      <c r="F13" s="222" t="s">
        <v>520</v>
      </c>
      <c r="G13" s="57">
        <v>2502</v>
      </c>
      <c r="H13" s="224">
        <v>3</v>
      </c>
      <c r="I13" s="302"/>
      <c r="J13" s="631"/>
      <c r="K13" s="254">
        <v>6</v>
      </c>
      <c r="L13" s="225"/>
      <c r="M13" s="221">
        <v>38166</v>
      </c>
      <c r="N13" s="226" t="s">
        <v>473</v>
      </c>
      <c r="O13" s="227" t="s">
        <v>471</v>
      </c>
      <c r="P13" s="57">
        <v>2697</v>
      </c>
      <c r="Q13" s="305">
        <v>3</v>
      </c>
      <c r="R13" s="305"/>
      <c r="S13" s="220"/>
    </row>
    <row r="14" spans="1:19" s="13" customFormat="1" ht="42" customHeight="1" x14ac:dyDescent="0.2">
      <c r="A14" s="218">
        <v>7</v>
      </c>
      <c r="B14" s="219" t="s">
        <v>385</v>
      </c>
      <c r="C14" s="220"/>
      <c r="D14" s="221">
        <v>37653</v>
      </c>
      <c r="E14" s="222" t="s">
        <v>453</v>
      </c>
      <c r="F14" s="222" t="s">
        <v>454</v>
      </c>
      <c r="G14" s="57">
        <v>2337</v>
      </c>
      <c r="H14" s="224">
        <v>1</v>
      </c>
      <c r="I14" s="302"/>
      <c r="J14" s="631"/>
      <c r="K14" s="254">
        <v>7</v>
      </c>
      <c r="L14" s="225"/>
      <c r="M14" s="221">
        <v>38292</v>
      </c>
      <c r="N14" s="226" t="s">
        <v>461</v>
      </c>
      <c r="O14" s="227" t="s">
        <v>462</v>
      </c>
      <c r="P14" s="57">
        <v>2703</v>
      </c>
      <c r="Q14" s="305">
        <v>4</v>
      </c>
      <c r="R14" s="305"/>
      <c r="S14" s="220"/>
    </row>
    <row r="15" spans="1:19" s="13" customFormat="1" ht="42" customHeight="1" x14ac:dyDescent="0.2">
      <c r="A15" s="218">
        <v>8</v>
      </c>
      <c r="B15" s="219" t="s">
        <v>386</v>
      </c>
      <c r="C15" s="220" t="str">
        <f>IF(ISERROR(VLOOKUP(B15,'KAYIT LİSTESİ'!$B$4:$H$530,2,0)),"",(VLOOKUP(B15,'KAYIT LİSTESİ'!$B$4:$H$530,2,0)))</f>
        <v/>
      </c>
      <c r="D15" s="221" t="str">
        <f>IF(ISERROR(VLOOKUP(B15,'KAYIT LİSTESİ'!$B$4:$H$530,4,0)),"",(VLOOKUP(B15,'KAYIT LİSTESİ'!$B$4:$H$530,4,0)))</f>
        <v/>
      </c>
      <c r="E15" s="222" t="str">
        <f>IF(ISERROR(VLOOKUP(B15,'KAYIT LİSTESİ'!$B$4:$H$530,5,0)),"",(VLOOKUP(B15,'KAYIT LİSTESİ'!$B$4:$H$530,5,0)))</f>
        <v/>
      </c>
      <c r="F15" s="222" t="str">
        <f>IF(ISERROR(VLOOKUP(B15,'KAYIT LİSTESİ'!$B$4:$H$530,6,0)),"",(VLOOKUP(B15,'KAYIT LİSTESİ'!$B$4:$H$530,6,0)))</f>
        <v/>
      </c>
      <c r="G15" s="57"/>
      <c r="H15" s="224"/>
      <c r="I15" s="302"/>
      <c r="J15" s="631"/>
      <c r="K15" s="254">
        <v>8</v>
      </c>
      <c r="L15" s="225"/>
      <c r="M15" s="221"/>
      <c r="N15" s="226" t="s">
        <v>580</v>
      </c>
      <c r="O15" s="227" t="s">
        <v>581</v>
      </c>
      <c r="P15" s="57">
        <v>2768</v>
      </c>
      <c r="Q15" s="305">
        <v>4</v>
      </c>
      <c r="R15" s="305"/>
      <c r="S15" s="220"/>
    </row>
    <row r="16" spans="1:19" s="13" customFormat="1" ht="42" customHeight="1" x14ac:dyDescent="0.2">
      <c r="A16" s="190" t="s">
        <v>16</v>
      </c>
      <c r="B16" s="191"/>
      <c r="C16" s="191"/>
      <c r="D16" s="191"/>
      <c r="E16" s="194"/>
      <c r="F16" s="463" t="s">
        <v>429</v>
      </c>
      <c r="G16" s="614"/>
      <c r="H16" s="614"/>
      <c r="I16" s="615"/>
      <c r="J16" s="631"/>
      <c r="K16" s="254">
        <v>9</v>
      </c>
      <c r="L16" s="225"/>
      <c r="M16" s="221"/>
      <c r="N16" s="226" t="s">
        <v>582</v>
      </c>
      <c r="O16" s="227" t="s">
        <v>583</v>
      </c>
      <c r="P16" s="57">
        <v>2777</v>
      </c>
      <c r="Q16" s="305">
        <v>5</v>
      </c>
      <c r="R16" s="305"/>
      <c r="S16" s="220"/>
    </row>
    <row r="17" spans="1:19" s="13" customFormat="1" ht="42" customHeight="1" x14ac:dyDescent="0.2">
      <c r="A17" s="37" t="s">
        <v>194</v>
      </c>
      <c r="B17" s="34" t="s">
        <v>66</v>
      </c>
      <c r="C17" s="34" t="s">
        <v>65</v>
      </c>
      <c r="D17" s="35" t="s">
        <v>13</v>
      </c>
      <c r="E17" s="36" t="s">
        <v>14</v>
      </c>
      <c r="F17" s="36" t="s">
        <v>190</v>
      </c>
      <c r="G17" s="34" t="s">
        <v>15</v>
      </c>
      <c r="H17" s="34" t="s">
        <v>27</v>
      </c>
      <c r="I17" s="34" t="s">
        <v>248</v>
      </c>
      <c r="J17" s="631"/>
      <c r="K17" s="254">
        <v>10</v>
      </c>
      <c r="L17" s="225"/>
      <c r="M17" s="221" t="s">
        <v>576</v>
      </c>
      <c r="N17" s="226" t="s">
        <v>494</v>
      </c>
      <c r="O17" s="227" t="s">
        <v>493</v>
      </c>
      <c r="P17" s="57">
        <v>2869</v>
      </c>
      <c r="Q17" s="305">
        <v>6</v>
      </c>
      <c r="R17" s="305"/>
      <c r="S17" s="220"/>
    </row>
    <row r="18" spans="1:19" s="13" customFormat="1" ht="42" customHeight="1" x14ac:dyDescent="0.2">
      <c r="A18" s="218">
        <v>1</v>
      </c>
      <c r="B18" s="219" t="s">
        <v>387</v>
      </c>
      <c r="C18" s="220"/>
      <c r="D18" s="221" t="str">
        <f>IF(ISERROR(VLOOKUP(B18,'KAYIT LİSTESİ'!$B$4:$H$530,4,0)),"",(VLOOKUP(B18,'KAYIT LİSTESİ'!$B$4:$H$530,4,0)))</f>
        <v/>
      </c>
      <c r="E18" s="222" t="s">
        <v>494</v>
      </c>
      <c r="F18" s="222" t="s">
        <v>493</v>
      </c>
      <c r="G18" s="57">
        <v>2869</v>
      </c>
      <c r="H18" s="224">
        <v>6</v>
      </c>
      <c r="I18" s="302"/>
      <c r="J18" s="631"/>
      <c r="K18" s="254">
        <v>11</v>
      </c>
      <c r="L18" s="225"/>
      <c r="M18" s="221">
        <v>2004</v>
      </c>
      <c r="N18" s="226" t="s">
        <v>468</v>
      </c>
      <c r="O18" s="227" t="s">
        <v>466</v>
      </c>
      <c r="P18" s="57">
        <v>2906</v>
      </c>
      <c r="Q18" s="305">
        <v>5</v>
      </c>
      <c r="R18" s="305"/>
      <c r="S18" s="220"/>
    </row>
    <row r="19" spans="1:19" s="13" customFormat="1" ht="42" customHeight="1" x14ac:dyDescent="0.2">
      <c r="A19" s="218">
        <v>2</v>
      </c>
      <c r="B19" s="219" t="s">
        <v>388</v>
      </c>
      <c r="C19" s="220"/>
      <c r="D19" s="221"/>
      <c r="E19" s="222" t="s">
        <v>579</v>
      </c>
      <c r="F19" s="222" t="s">
        <v>542</v>
      </c>
      <c r="G19" s="57">
        <v>2653</v>
      </c>
      <c r="H19" s="224">
        <v>1</v>
      </c>
      <c r="I19" s="302"/>
      <c r="J19" s="631"/>
      <c r="K19" s="254">
        <v>12</v>
      </c>
      <c r="L19" s="225"/>
      <c r="M19" s="221">
        <v>37895</v>
      </c>
      <c r="N19" s="226" t="s">
        <v>511</v>
      </c>
      <c r="O19" s="227" t="s">
        <v>508</v>
      </c>
      <c r="P19" s="57">
        <v>2916</v>
      </c>
      <c r="Q19" s="305">
        <v>7</v>
      </c>
      <c r="R19" s="305"/>
      <c r="S19" s="220"/>
    </row>
    <row r="20" spans="1:19" s="13" customFormat="1" ht="42" customHeight="1" x14ac:dyDescent="0.2">
      <c r="A20" s="218">
        <v>3</v>
      </c>
      <c r="B20" s="219" t="s">
        <v>389</v>
      </c>
      <c r="C20" s="220"/>
      <c r="D20" s="221">
        <v>38166</v>
      </c>
      <c r="E20" s="222" t="s">
        <v>473</v>
      </c>
      <c r="F20" s="222" t="s">
        <v>471</v>
      </c>
      <c r="G20" s="57">
        <v>2697</v>
      </c>
      <c r="H20" s="224">
        <v>3</v>
      </c>
      <c r="I20" s="302"/>
      <c r="J20" s="631"/>
      <c r="K20" s="254">
        <v>13</v>
      </c>
      <c r="L20" s="225"/>
      <c r="M20" s="221">
        <v>37673</v>
      </c>
      <c r="N20" s="226" t="s">
        <v>491</v>
      </c>
      <c r="O20" s="227" t="s">
        <v>490</v>
      </c>
      <c r="P20" s="57">
        <v>3270</v>
      </c>
      <c r="Q20" s="305">
        <v>6</v>
      </c>
      <c r="R20" s="305"/>
      <c r="S20" s="220"/>
    </row>
    <row r="21" spans="1:19" s="13" customFormat="1" ht="42" customHeight="1" x14ac:dyDescent="0.2">
      <c r="A21" s="218">
        <v>4</v>
      </c>
      <c r="B21" s="219" t="s">
        <v>390</v>
      </c>
      <c r="C21" s="220"/>
      <c r="D21" s="221">
        <v>37895</v>
      </c>
      <c r="E21" s="222" t="s">
        <v>511</v>
      </c>
      <c r="F21" s="222" t="s">
        <v>508</v>
      </c>
      <c r="G21" s="57">
        <v>2916</v>
      </c>
      <c r="H21" s="224">
        <v>7</v>
      </c>
      <c r="I21" s="302"/>
      <c r="J21" s="631"/>
      <c r="K21" s="254" t="s">
        <v>195</v>
      </c>
      <c r="L21" s="225"/>
      <c r="M21" s="221">
        <v>38270</v>
      </c>
      <c r="N21" s="226" t="s">
        <v>517</v>
      </c>
      <c r="O21" s="227" t="s">
        <v>515</v>
      </c>
      <c r="P21" s="57" t="s">
        <v>347</v>
      </c>
      <c r="Q21" s="305"/>
      <c r="R21" s="305"/>
      <c r="S21" s="220"/>
    </row>
    <row r="22" spans="1:19" s="13" customFormat="1" ht="42" customHeight="1" x14ac:dyDescent="0.2">
      <c r="A22" s="218">
        <v>5</v>
      </c>
      <c r="B22" s="219" t="s">
        <v>391</v>
      </c>
      <c r="C22" s="220"/>
      <c r="D22" s="221">
        <v>38270</v>
      </c>
      <c r="E22" s="222" t="s">
        <v>517</v>
      </c>
      <c r="F22" s="222" t="s">
        <v>515</v>
      </c>
      <c r="G22" s="57" t="s">
        <v>347</v>
      </c>
      <c r="H22" s="224"/>
      <c r="I22" s="302"/>
      <c r="J22" s="631"/>
      <c r="K22" s="254"/>
      <c r="L22" s="225"/>
      <c r="M22" s="221"/>
      <c r="N22" s="226"/>
      <c r="O22" s="227"/>
      <c r="P22" s="57"/>
      <c r="Q22" s="305"/>
      <c r="R22" s="305"/>
      <c r="S22" s="220"/>
    </row>
    <row r="23" spans="1:19" s="13" customFormat="1" ht="42" customHeight="1" x14ac:dyDescent="0.2">
      <c r="A23" s="218">
        <v>6</v>
      </c>
      <c r="B23" s="219" t="s">
        <v>392</v>
      </c>
      <c r="C23" s="220"/>
      <c r="D23" s="221">
        <v>37802</v>
      </c>
      <c r="E23" s="222" t="s">
        <v>480</v>
      </c>
      <c r="F23" s="222" t="s">
        <v>481</v>
      </c>
      <c r="G23" s="57">
        <v>2681</v>
      </c>
      <c r="H23" s="224">
        <v>2</v>
      </c>
      <c r="I23" s="302"/>
      <c r="J23" s="631"/>
      <c r="K23" s="254"/>
      <c r="L23" s="225"/>
      <c r="M23" s="221"/>
      <c r="N23" s="226"/>
      <c r="O23" s="227"/>
      <c r="P23" s="57"/>
      <c r="Q23" s="305"/>
      <c r="R23" s="305"/>
      <c r="S23" s="220"/>
    </row>
    <row r="24" spans="1:19" s="13" customFormat="1" ht="42" customHeight="1" x14ac:dyDescent="0.2">
      <c r="A24" s="218">
        <v>7</v>
      </c>
      <c r="B24" s="219" t="s">
        <v>393</v>
      </c>
      <c r="C24" s="220"/>
      <c r="D24" s="221"/>
      <c r="E24" s="222" t="s">
        <v>580</v>
      </c>
      <c r="F24" s="222" t="s">
        <v>581</v>
      </c>
      <c r="G24" s="57">
        <v>2768</v>
      </c>
      <c r="H24" s="224">
        <v>4</v>
      </c>
      <c r="I24" s="302"/>
      <c r="J24" s="631"/>
      <c r="K24" s="254"/>
      <c r="L24" s="225"/>
      <c r="M24" s="221"/>
      <c r="N24" s="226"/>
      <c r="O24" s="227"/>
      <c r="P24" s="57"/>
      <c r="Q24" s="305"/>
      <c r="R24" s="305"/>
      <c r="S24" s="220" t="str">
        <f>IF(ISTEXT(P24)," ",IFERROR(VLOOKUP(SMALL(PUAN!$D$4:$E$112,COUNTIF(PUAN!$D$4:$E$112,"&lt;"&amp;P24)+1),PUAN!$D$4:$E$112,2,0),"    "))</f>
        <v xml:space="preserve">    </v>
      </c>
    </row>
    <row r="25" spans="1:19" s="13" customFormat="1" ht="42" customHeight="1" x14ac:dyDescent="0.2">
      <c r="A25" s="218">
        <v>8</v>
      </c>
      <c r="B25" s="219" t="s">
        <v>394</v>
      </c>
      <c r="C25" s="220" t="str">
        <f>IF(ISERROR(VLOOKUP(B25,'KAYIT LİSTESİ'!$B$4:$H$530,2,0)),"",(VLOOKUP(B25,'KAYIT LİSTESİ'!$B$4:$H$530,2,0)))</f>
        <v/>
      </c>
      <c r="D25" s="221"/>
      <c r="E25" s="222" t="s">
        <v>582</v>
      </c>
      <c r="F25" s="222" t="s">
        <v>583</v>
      </c>
      <c r="G25" s="57">
        <v>2777</v>
      </c>
      <c r="H25" s="224">
        <v>5</v>
      </c>
      <c r="I25" s="302"/>
      <c r="J25" s="631"/>
      <c r="K25" s="254"/>
      <c r="L25" s="225"/>
      <c r="M25" s="221"/>
      <c r="N25" s="226"/>
      <c r="O25" s="227"/>
      <c r="P25" s="57"/>
      <c r="Q25" s="305"/>
      <c r="R25" s="305"/>
      <c r="S25" s="220" t="str">
        <f>IF(ISTEXT(P25)," ",IFERROR(VLOOKUP(SMALL(PUAN!$D$4:$E$112,COUNTIF(PUAN!$D$4:$E$112,"&lt;"&amp;P25)+1),PUAN!$D$4:$E$112,2,0),"    "))</f>
        <v xml:space="preserve">    </v>
      </c>
    </row>
    <row r="26" spans="1:19" s="13" customFormat="1" ht="42" hidden="1" customHeight="1" x14ac:dyDescent="0.2">
      <c r="A26" s="190" t="s">
        <v>17</v>
      </c>
      <c r="B26" s="191"/>
      <c r="C26" s="191"/>
      <c r="D26" s="191"/>
      <c r="E26" s="194"/>
      <c r="F26" s="463" t="s">
        <v>429</v>
      </c>
      <c r="G26" s="614"/>
      <c r="H26" s="614"/>
      <c r="I26" s="615"/>
      <c r="J26" s="631"/>
      <c r="K26" s="254"/>
      <c r="L26" s="225"/>
      <c r="M26" s="221"/>
      <c r="N26" s="226"/>
      <c r="O26" s="227"/>
      <c r="P26" s="57"/>
      <c r="Q26" s="305"/>
      <c r="R26" s="305"/>
      <c r="S26" s="220" t="str">
        <f>IF(ISTEXT(P26)," ",IFERROR(VLOOKUP(SMALL(PUAN!$D$4:$E$112,COUNTIF(PUAN!$D$4:$E$112,"&lt;"&amp;P26)+1),PUAN!$D$4:$E$112,2,0),"    "))</f>
        <v xml:space="preserve">    </v>
      </c>
    </row>
    <row r="27" spans="1:19" s="13" customFormat="1" ht="42" hidden="1" customHeight="1" x14ac:dyDescent="0.2">
      <c r="A27" s="37" t="s">
        <v>194</v>
      </c>
      <c r="B27" s="34" t="s">
        <v>66</v>
      </c>
      <c r="C27" s="34" t="s">
        <v>65</v>
      </c>
      <c r="D27" s="35" t="s">
        <v>13</v>
      </c>
      <c r="E27" s="36" t="s">
        <v>14</v>
      </c>
      <c r="F27" s="36" t="s">
        <v>190</v>
      </c>
      <c r="G27" s="34" t="s">
        <v>15</v>
      </c>
      <c r="H27" s="34" t="s">
        <v>27</v>
      </c>
      <c r="I27" s="34" t="s">
        <v>248</v>
      </c>
      <c r="J27" s="631"/>
      <c r="K27" s="254"/>
      <c r="L27" s="225"/>
      <c r="M27" s="221"/>
      <c r="N27" s="226"/>
      <c r="O27" s="227"/>
      <c r="P27" s="57"/>
      <c r="Q27" s="305"/>
      <c r="R27" s="305"/>
      <c r="S27" s="220" t="str">
        <f>IF(ISTEXT(P27)," ",IFERROR(VLOOKUP(SMALL(PUAN!$D$4:$E$112,COUNTIF(PUAN!$D$4:$E$112,"&lt;"&amp;P27)+1),PUAN!$D$4:$E$112,2,0),"    "))</f>
        <v xml:space="preserve">    </v>
      </c>
    </row>
    <row r="28" spans="1:19" s="13" customFormat="1" ht="42" hidden="1" customHeight="1" x14ac:dyDescent="0.2">
      <c r="A28" s="56">
        <v>1</v>
      </c>
      <c r="B28" s="219" t="s">
        <v>395</v>
      </c>
      <c r="C28" s="220" t="str">
        <f>IF(ISERROR(VLOOKUP(B28,'KAYIT LİSTESİ'!$B$4:$H$530,2,0)),"",(VLOOKUP(B28,'KAYIT LİSTESİ'!$B$4:$H$530,2,0)))</f>
        <v/>
      </c>
      <c r="D28" s="221" t="str">
        <f>IF(ISERROR(VLOOKUP(B28,'KAYIT LİSTESİ'!$B$4:$H$530,4,0)),"",(VLOOKUP(B28,'KAYIT LİSTESİ'!$B$4:$H$530,4,0)))</f>
        <v/>
      </c>
      <c r="E28" s="222" t="str">
        <f>IF(ISERROR(VLOOKUP(B28,'KAYIT LİSTESİ'!$B$4:$H$530,5,0)),"",(VLOOKUP(B28,'KAYIT LİSTESİ'!$B$4:$H$530,5,0)))</f>
        <v/>
      </c>
      <c r="F28" s="222" t="str">
        <f>IF(ISERROR(VLOOKUP(B28,'KAYIT LİSTESİ'!$B$4:$H$530,6,0)),"",(VLOOKUP(B28,'KAYIT LİSTESİ'!$B$4:$H$530,6,0)))</f>
        <v/>
      </c>
      <c r="G28" s="57"/>
      <c r="H28" s="224"/>
      <c r="I28" s="302"/>
      <c r="J28" s="631"/>
      <c r="K28" s="254"/>
      <c r="L28" s="225"/>
      <c r="M28" s="221"/>
      <c r="N28" s="226"/>
      <c r="O28" s="227"/>
      <c r="P28" s="57"/>
      <c r="Q28" s="305"/>
      <c r="R28" s="305"/>
      <c r="S28" s="220" t="str">
        <f>IF(ISTEXT(P28)," ",IFERROR(VLOOKUP(SMALL(PUAN!$D$4:$E$112,COUNTIF(PUAN!$D$4:$E$112,"&lt;"&amp;P28)+1),PUAN!$D$4:$E$112,2,0),"    "))</f>
        <v xml:space="preserve">    </v>
      </c>
    </row>
    <row r="29" spans="1:19" s="13" customFormat="1" ht="42" hidden="1" customHeight="1" x14ac:dyDescent="0.2">
      <c r="A29" s="56">
        <v>2</v>
      </c>
      <c r="B29" s="219" t="s">
        <v>396</v>
      </c>
      <c r="C29" s="220" t="str">
        <f>IF(ISERROR(VLOOKUP(B29,'KAYIT LİSTESİ'!$B$4:$H$530,2,0)),"",(VLOOKUP(B29,'KAYIT LİSTESİ'!$B$4:$H$530,2,0)))</f>
        <v/>
      </c>
      <c r="D29" s="221" t="str">
        <f>IF(ISERROR(VLOOKUP(B29,'KAYIT LİSTESİ'!$B$4:$H$530,4,0)),"",(VLOOKUP(B29,'KAYIT LİSTESİ'!$B$4:$H$530,4,0)))</f>
        <v/>
      </c>
      <c r="E29" s="222" t="str">
        <f>IF(ISERROR(VLOOKUP(B29,'KAYIT LİSTESİ'!$B$4:$H$530,5,0)),"",(VLOOKUP(B29,'KAYIT LİSTESİ'!$B$4:$H$530,5,0)))</f>
        <v/>
      </c>
      <c r="F29" s="222" t="str">
        <f>IF(ISERROR(VLOOKUP(B29,'KAYIT LİSTESİ'!$B$4:$H$530,6,0)),"",(VLOOKUP(B29,'KAYIT LİSTESİ'!$B$4:$H$530,6,0)))</f>
        <v/>
      </c>
      <c r="G29" s="57"/>
      <c r="H29" s="224"/>
      <c r="I29" s="302"/>
      <c r="J29" s="631"/>
      <c r="K29" s="254"/>
      <c r="L29" s="225"/>
      <c r="M29" s="221"/>
      <c r="N29" s="226"/>
      <c r="O29" s="227"/>
      <c r="P29" s="57"/>
      <c r="Q29" s="305"/>
      <c r="R29" s="305"/>
      <c r="S29" s="220" t="str">
        <f>IF(ISTEXT(P29)," ",IFERROR(VLOOKUP(SMALL(PUAN!$D$4:$E$112,COUNTIF(PUAN!$D$4:$E$112,"&lt;"&amp;P29)+1),PUAN!$D$4:$E$112,2,0),"    "))</f>
        <v xml:space="preserve">    </v>
      </c>
    </row>
    <row r="30" spans="1:19" s="13" customFormat="1" ht="42" hidden="1" customHeight="1" x14ac:dyDescent="0.2">
      <c r="A30" s="56">
        <v>3</v>
      </c>
      <c r="B30" s="219" t="s">
        <v>397</v>
      </c>
      <c r="C30" s="220" t="str">
        <f>IF(ISERROR(VLOOKUP(B30,'KAYIT LİSTESİ'!$B$4:$H$530,2,0)),"",(VLOOKUP(B30,'KAYIT LİSTESİ'!$B$4:$H$530,2,0)))</f>
        <v/>
      </c>
      <c r="D30" s="221" t="str">
        <f>IF(ISERROR(VLOOKUP(B30,'KAYIT LİSTESİ'!$B$4:$H$530,4,0)),"",(VLOOKUP(B30,'KAYIT LİSTESİ'!$B$4:$H$530,4,0)))</f>
        <v/>
      </c>
      <c r="E30" s="222" t="str">
        <f>IF(ISERROR(VLOOKUP(B30,'KAYIT LİSTESİ'!$B$4:$H$530,5,0)),"",(VLOOKUP(B30,'KAYIT LİSTESİ'!$B$4:$H$530,5,0)))</f>
        <v/>
      </c>
      <c r="F30" s="222" t="str">
        <f>IF(ISERROR(VLOOKUP(B30,'KAYIT LİSTESİ'!$B$4:$H$530,6,0)),"",(VLOOKUP(B30,'KAYIT LİSTESİ'!$B$4:$H$530,6,0)))</f>
        <v/>
      </c>
      <c r="G30" s="57"/>
      <c r="H30" s="224"/>
      <c r="I30" s="302"/>
      <c r="J30" s="631"/>
      <c r="K30" s="254"/>
      <c r="L30" s="225"/>
      <c r="M30" s="221"/>
      <c r="N30" s="226"/>
      <c r="O30" s="227"/>
      <c r="P30" s="57"/>
      <c r="Q30" s="305"/>
      <c r="R30" s="305"/>
      <c r="S30" s="220" t="str">
        <f>IF(ISTEXT(P30)," ",IFERROR(VLOOKUP(SMALL(PUAN!$D$4:$E$112,COUNTIF(PUAN!$D$4:$E$112,"&lt;"&amp;P30)+1),PUAN!$D$4:$E$112,2,0),"    "))</f>
        <v xml:space="preserve">    </v>
      </c>
    </row>
    <row r="31" spans="1:19" s="13" customFormat="1" ht="42" hidden="1" customHeight="1" x14ac:dyDescent="0.2">
      <c r="A31" s="56">
        <v>4</v>
      </c>
      <c r="B31" s="219" t="s">
        <v>398</v>
      </c>
      <c r="C31" s="220" t="str">
        <f>IF(ISERROR(VLOOKUP(B31,'KAYIT LİSTESİ'!$B$4:$H$530,2,0)),"",(VLOOKUP(B31,'KAYIT LİSTESİ'!$B$4:$H$530,2,0)))</f>
        <v/>
      </c>
      <c r="D31" s="221" t="str">
        <f>IF(ISERROR(VLOOKUP(B31,'KAYIT LİSTESİ'!$B$4:$H$530,4,0)),"",(VLOOKUP(B31,'KAYIT LİSTESİ'!$B$4:$H$530,4,0)))</f>
        <v/>
      </c>
      <c r="E31" s="222" t="str">
        <f>IF(ISERROR(VLOOKUP(B31,'KAYIT LİSTESİ'!$B$4:$H$530,5,0)),"",(VLOOKUP(B31,'KAYIT LİSTESİ'!$B$4:$H$530,5,0)))</f>
        <v/>
      </c>
      <c r="F31" s="222" t="str">
        <f>IF(ISERROR(VLOOKUP(B31,'KAYIT LİSTESİ'!$B$4:$H$530,6,0)),"",(VLOOKUP(B31,'KAYIT LİSTESİ'!$B$4:$H$530,6,0)))</f>
        <v/>
      </c>
      <c r="G31" s="57"/>
      <c r="H31" s="224"/>
      <c r="I31" s="302"/>
      <c r="J31" s="631"/>
      <c r="K31" s="254"/>
      <c r="L31" s="225"/>
      <c r="M31" s="221"/>
      <c r="N31" s="226"/>
      <c r="O31" s="227"/>
      <c r="P31" s="57"/>
      <c r="Q31" s="305"/>
      <c r="R31" s="305"/>
      <c r="S31" s="220" t="str">
        <f>IF(ISTEXT(P31)," ",IFERROR(VLOOKUP(SMALL(PUAN!$D$4:$E$112,COUNTIF(PUAN!$D$4:$E$112,"&lt;"&amp;P31)+1),PUAN!$D$4:$E$112,2,0),"    "))</f>
        <v xml:space="preserve">    </v>
      </c>
    </row>
    <row r="32" spans="1:19" s="13" customFormat="1" ht="42" hidden="1" customHeight="1" x14ac:dyDescent="0.2">
      <c r="A32" s="56">
        <v>5</v>
      </c>
      <c r="B32" s="219" t="s">
        <v>399</v>
      </c>
      <c r="C32" s="220" t="str">
        <f>IF(ISERROR(VLOOKUP(B32,'KAYIT LİSTESİ'!$B$4:$H$530,2,0)),"",(VLOOKUP(B32,'KAYIT LİSTESİ'!$B$4:$H$530,2,0)))</f>
        <v/>
      </c>
      <c r="D32" s="221" t="str">
        <f>IF(ISERROR(VLOOKUP(B32,'KAYIT LİSTESİ'!$B$4:$H$530,4,0)),"",(VLOOKUP(B32,'KAYIT LİSTESİ'!$B$4:$H$530,4,0)))</f>
        <v/>
      </c>
      <c r="E32" s="222" t="str">
        <f>IF(ISERROR(VLOOKUP(B32,'KAYIT LİSTESİ'!$B$4:$H$530,5,0)),"",(VLOOKUP(B32,'KAYIT LİSTESİ'!$B$4:$H$530,5,0)))</f>
        <v/>
      </c>
      <c r="F32" s="222" t="str">
        <f>IF(ISERROR(VLOOKUP(B32,'KAYIT LİSTESİ'!$B$4:$H$530,6,0)),"",(VLOOKUP(B32,'KAYIT LİSTESİ'!$B$4:$H$530,6,0)))</f>
        <v/>
      </c>
      <c r="G32" s="57"/>
      <c r="H32" s="224"/>
      <c r="I32" s="302"/>
      <c r="J32" s="631"/>
      <c r="K32" s="254"/>
      <c r="L32" s="225"/>
      <c r="M32" s="221"/>
      <c r="N32" s="226"/>
      <c r="O32" s="227"/>
      <c r="P32" s="57"/>
      <c r="Q32" s="305"/>
      <c r="R32" s="305"/>
      <c r="S32" s="220" t="str">
        <f>IF(ISTEXT(P32)," ",IFERROR(VLOOKUP(SMALL(PUAN!$D$4:$E$112,COUNTIF(PUAN!$D$4:$E$112,"&lt;"&amp;P32)+1),PUAN!$D$4:$E$112,2,0),"    "))</f>
        <v xml:space="preserve">    </v>
      </c>
    </row>
    <row r="33" spans="1:19" s="13" customFormat="1" ht="42" hidden="1" customHeight="1" x14ac:dyDescent="0.2">
      <c r="A33" s="56">
        <v>6</v>
      </c>
      <c r="B33" s="219" t="s">
        <v>400</v>
      </c>
      <c r="C33" s="220" t="str">
        <f>IF(ISERROR(VLOOKUP(B33,'KAYIT LİSTESİ'!$B$4:$H$530,2,0)),"",(VLOOKUP(B33,'KAYIT LİSTESİ'!$B$4:$H$530,2,0)))</f>
        <v/>
      </c>
      <c r="D33" s="221" t="str">
        <f>IF(ISERROR(VLOOKUP(B33,'KAYIT LİSTESİ'!$B$4:$H$530,4,0)),"",(VLOOKUP(B33,'KAYIT LİSTESİ'!$B$4:$H$530,4,0)))</f>
        <v/>
      </c>
      <c r="E33" s="222" t="str">
        <f>IF(ISERROR(VLOOKUP(B33,'KAYIT LİSTESİ'!$B$4:$H$530,5,0)),"",(VLOOKUP(B33,'KAYIT LİSTESİ'!$B$4:$H$530,5,0)))</f>
        <v/>
      </c>
      <c r="F33" s="222" t="str">
        <f>IF(ISERROR(VLOOKUP(B33,'KAYIT LİSTESİ'!$B$4:$H$530,6,0)),"",(VLOOKUP(B33,'KAYIT LİSTESİ'!$B$4:$H$530,6,0)))</f>
        <v/>
      </c>
      <c r="G33" s="57"/>
      <c r="H33" s="224"/>
      <c r="I33" s="302"/>
      <c r="J33" s="631"/>
      <c r="K33" s="254"/>
      <c r="L33" s="225"/>
      <c r="M33" s="221"/>
      <c r="N33" s="226"/>
      <c r="O33" s="227"/>
      <c r="P33" s="57"/>
      <c r="Q33" s="305"/>
      <c r="R33" s="305"/>
      <c r="S33" s="220" t="str">
        <f>IF(ISTEXT(P33)," ",IFERROR(VLOOKUP(SMALL(PUAN!$D$4:$E$112,COUNTIF(PUAN!$D$4:$E$112,"&lt;"&amp;P33)+1),PUAN!$D$4:$E$112,2,0),"    "))</f>
        <v xml:space="preserve">    </v>
      </c>
    </row>
    <row r="34" spans="1:19" s="13" customFormat="1" ht="42" hidden="1" customHeight="1" x14ac:dyDescent="0.2">
      <c r="A34" s="56">
        <v>7</v>
      </c>
      <c r="B34" s="219" t="s">
        <v>401</v>
      </c>
      <c r="C34" s="220" t="str">
        <f>IF(ISERROR(VLOOKUP(B34,'KAYIT LİSTESİ'!$B$4:$H$530,2,0)),"",(VLOOKUP(B34,'KAYIT LİSTESİ'!$B$4:$H$530,2,0)))</f>
        <v/>
      </c>
      <c r="D34" s="221" t="str">
        <f>IF(ISERROR(VLOOKUP(B34,'KAYIT LİSTESİ'!$B$4:$H$530,4,0)),"",(VLOOKUP(B34,'KAYIT LİSTESİ'!$B$4:$H$530,4,0)))</f>
        <v/>
      </c>
      <c r="E34" s="222" t="str">
        <f>IF(ISERROR(VLOOKUP(B34,'KAYIT LİSTESİ'!$B$4:$H$530,5,0)),"",(VLOOKUP(B34,'KAYIT LİSTESİ'!$B$4:$H$530,5,0)))</f>
        <v/>
      </c>
      <c r="F34" s="222" t="str">
        <f>IF(ISERROR(VLOOKUP(B34,'KAYIT LİSTESİ'!$B$4:$H$530,6,0)),"",(VLOOKUP(B34,'KAYIT LİSTESİ'!$B$4:$H$530,6,0)))</f>
        <v/>
      </c>
      <c r="G34" s="57"/>
      <c r="H34" s="224"/>
      <c r="I34" s="302"/>
      <c r="J34" s="631"/>
      <c r="K34" s="254"/>
      <c r="L34" s="225"/>
      <c r="M34" s="221"/>
      <c r="N34" s="226"/>
      <c r="O34" s="227"/>
      <c r="P34" s="57"/>
      <c r="Q34" s="305"/>
      <c r="R34" s="305"/>
      <c r="S34" s="220" t="str">
        <f>IF(ISTEXT(P34)," ",IFERROR(VLOOKUP(SMALL(PUAN!$D$4:$E$112,COUNTIF(PUAN!$D$4:$E$112,"&lt;"&amp;P34)+1),PUAN!$D$4:$E$112,2,0),"    "))</f>
        <v xml:space="preserve">    </v>
      </c>
    </row>
    <row r="35" spans="1:19" s="13" customFormat="1" ht="42" hidden="1" customHeight="1" x14ac:dyDescent="0.2">
      <c r="A35" s="56">
        <v>8</v>
      </c>
      <c r="B35" s="219" t="s">
        <v>402</v>
      </c>
      <c r="C35" s="220" t="str">
        <f>IF(ISERROR(VLOOKUP(B35,'KAYIT LİSTESİ'!$B$4:$H$530,2,0)),"",(VLOOKUP(B35,'KAYIT LİSTESİ'!$B$4:$H$530,2,0)))</f>
        <v/>
      </c>
      <c r="D35" s="221" t="str">
        <f>IF(ISERROR(VLOOKUP(B35,'KAYIT LİSTESİ'!$B$4:$H$530,4,0)),"",(VLOOKUP(B35,'KAYIT LİSTESİ'!$B$4:$H$530,4,0)))</f>
        <v/>
      </c>
      <c r="E35" s="222" t="str">
        <f>IF(ISERROR(VLOOKUP(B35,'KAYIT LİSTESİ'!$B$4:$H$530,5,0)),"",(VLOOKUP(B35,'KAYIT LİSTESİ'!$B$4:$H$530,5,0)))</f>
        <v/>
      </c>
      <c r="F35" s="222" t="str">
        <f>IF(ISERROR(VLOOKUP(B35,'KAYIT LİSTESİ'!$B$4:$H$530,6,0)),"",(VLOOKUP(B35,'KAYIT LİSTESİ'!$B$4:$H$530,6,0)))</f>
        <v/>
      </c>
      <c r="G35" s="57"/>
      <c r="H35" s="224"/>
      <c r="I35" s="302"/>
      <c r="J35" s="631"/>
      <c r="K35" s="254"/>
      <c r="L35" s="225"/>
      <c r="M35" s="221"/>
      <c r="N35" s="226"/>
      <c r="O35" s="227"/>
      <c r="P35" s="57"/>
      <c r="Q35" s="305"/>
      <c r="R35" s="305"/>
      <c r="S35" s="220" t="str">
        <f>IF(ISTEXT(P35)," ",IFERROR(VLOOKUP(SMALL(PUAN!$D$4:$E$112,COUNTIF(PUAN!$D$4:$E$112,"&lt;"&amp;P35)+1),PUAN!$D$4:$E$112,2,0),"    "))</f>
        <v xml:space="preserve">    </v>
      </c>
    </row>
    <row r="36" spans="1:19" s="13" customFormat="1" ht="46.5" customHeight="1" x14ac:dyDescent="0.2">
      <c r="A36" s="293" t="s">
        <v>18</v>
      </c>
      <c r="B36" s="293"/>
      <c r="C36" s="293"/>
      <c r="D36" s="294"/>
      <c r="E36" s="295" t="s">
        <v>0</v>
      </c>
      <c r="F36" s="296" t="s">
        <v>1</v>
      </c>
      <c r="G36" s="14"/>
      <c r="H36" s="13" t="s">
        <v>2</v>
      </c>
      <c r="O36" s="297"/>
      <c r="P36" s="298" t="s">
        <v>3</v>
      </c>
      <c r="Q36" s="299" t="s">
        <v>3</v>
      </c>
      <c r="R36" s="299"/>
      <c r="S36" s="14" t="s">
        <v>3</v>
      </c>
    </row>
  </sheetData>
  <sortState ref="M8:Q21">
    <sortCondition ref="P8:P21"/>
  </sortState>
  <mergeCells count="26">
    <mergeCell ref="O6:O7"/>
    <mergeCell ref="P6:P7"/>
    <mergeCell ref="Q6:Q7"/>
    <mergeCell ref="R6:R7"/>
    <mergeCell ref="S6:S7"/>
    <mergeCell ref="M6:M7"/>
    <mergeCell ref="N6:N7"/>
    <mergeCell ref="A4:C4"/>
    <mergeCell ref="D4:E4"/>
    <mergeCell ref="J6:J35"/>
    <mergeCell ref="K6:K7"/>
    <mergeCell ref="L6:L7"/>
    <mergeCell ref="G6:I6"/>
    <mergeCell ref="G16:I16"/>
    <mergeCell ref="G26:I26"/>
    <mergeCell ref="O4:S4"/>
    <mergeCell ref="A5:H5"/>
    <mergeCell ref="K5:O5"/>
    <mergeCell ref="Q5:S5"/>
    <mergeCell ref="A1:S1"/>
    <mergeCell ref="A2:S2"/>
    <mergeCell ref="A3:C3"/>
    <mergeCell ref="D3:E3"/>
    <mergeCell ref="F3:G3"/>
    <mergeCell ref="H3:J3"/>
    <mergeCell ref="O3:S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37" fitToHeight="0"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6"/>
  <sheetViews>
    <sheetView tabSelected="1" view="pageBreakPreview" topLeftCell="A7" zoomScale="70" zoomScaleNormal="100" zoomScaleSheetLayoutView="70" workbookViewId="0">
      <selection activeCell="L13" sqref="L13"/>
    </sheetView>
  </sheetViews>
  <sheetFormatPr defaultRowHeight="12.75" x14ac:dyDescent="0.2"/>
  <cols>
    <col min="1" max="1" width="5.140625" style="16" customWidth="1"/>
    <col min="2" max="2" width="10" style="16" hidden="1" customWidth="1"/>
    <col min="3" max="3" width="9.85546875" style="15" customWidth="1"/>
    <col min="4" max="4" width="16.28515625" style="39" customWidth="1"/>
    <col min="5" max="5" width="24.7109375" style="39" customWidth="1"/>
    <col min="6" max="6" width="40.42578125" style="147" customWidth="1"/>
    <col min="7" max="7" width="12.42578125" style="17" customWidth="1"/>
    <col min="8" max="8" width="5.85546875" style="17" customWidth="1"/>
    <col min="9" max="9" width="4.28515625" style="17" customWidth="1"/>
    <col min="10" max="10" width="5.140625" style="15" customWidth="1"/>
    <col min="11" max="11" width="9.85546875" style="16" customWidth="1"/>
    <col min="12" max="12" width="16.28515625" style="16" customWidth="1"/>
    <col min="13" max="13" width="24.7109375" style="16" customWidth="1"/>
    <col min="14" max="14" width="39" style="18" customWidth="1"/>
    <col min="15" max="15" width="14.85546875" style="43" customWidth="1"/>
    <col min="16" max="16" width="7.42578125" style="43" customWidth="1"/>
    <col min="17" max="16384" width="9.140625" style="15"/>
  </cols>
  <sheetData>
    <row r="1" spans="1:17" s="10" customFormat="1" ht="50.25" customHeight="1" x14ac:dyDescent="0.2">
      <c r="A1" s="626" t="str">
        <f>('YARIŞMA BİLGİLERİ'!A2)</f>
        <v>Gençlik ve Spor Bakanlığı
Spor Genel Müdürlüğü
Spor Faaliyetleri Daire Başkanlığı</v>
      </c>
      <c r="B1" s="626"/>
      <c r="C1" s="626"/>
      <c r="D1" s="626"/>
      <c r="E1" s="626"/>
      <c r="F1" s="626"/>
      <c r="G1" s="626"/>
      <c r="H1" s="626"/>
      <c r="I1" s="626"/>
      <c r="J1" s="626"/>
      <c r="K1" s="626"/>
      <c r="L1" s="626"/>
      <c r="M1" s="626"/>
      <c r="N1" s="626"/>
      <c r="O1" s="626"/>
      <c r="P1" s="626"/>
      <c r="Q1" s="626"/>
    </row>
    <row r="2" spans="1:17" s="10" customFormat="1" ht="24.75" customHeight="1" x14ac:dyDescent="0.2">
      <c r="A2" s="627" t="str">
        <f>'YARIŞMA BİLGİLERİ'!F19</f>
        <v>2018-2019 Öğretim Yılı Okullararası Puanlı  Atletizm Genç-B İl Birinciliği</v>
      </c>
      <c r="B2" s="627"/>
      <c r="C2" s="627"/>
      <c r="D2" s="627"/>
      <c r="E2" s="627"/>
      <c r="F2" s="627"/>
      <c r="G2" s="627"/>
      <c r="H2" s="627"/>
      <c r="I2" s="627"/>
      <c r="J2" s="627"/>
      <c r="K2" s="627"/>
      <c r="L2" s="627"/>
      <c r="M2" s="627"/>
      <c r="N2" s="627"/>
      <c r="O2" s="627"/>
      <c r="P2" s="627"/>
      <c r="Q2" s="627"/>
    </row>
    <row r="3" spans="1:17" s="12" customFormat="1" ht="29.25" customHeight="1" x14ac:dyDescent="0.2">
      <c r="A3" s="618" t="s">
        <v>78</v>
      </c>
      <c r="B3" s="618"/>
      <c r="C3" s="618"/>
      <c r="D3" s="619" t="str">
        <f>'YARIŞMA PROGRAMI'!C20</f>
        <v>800 Metre</v>
      </c>
      <c r="E3" s="619"/>
      <c r="F3" s="620" t="s">
        <v>230</v>
      </c>
      <c r="G3" s="620"/>
      <c r="H3" s="650">
        <f>'YARIŞMA PROGRAMI'!D20</f>
        <v>20504</v>
      </c>
      <c r="I3" s="650"/>
      <c r="J3" s="650"/>
      <c r="K3" s="650"/>
      <c r="L3" s="11"/>
      <c r="M3" s="181" t="s">
        <v>178</v>
      </c>
      <c r="N3" s="648" t="str">
        <f>'YARIŞMA PROGRAMI'!E20</f>
        <v>-</v>
      </c>
      <c r="O3" s="648"/>
      <c r="P3" s="648"/>
      <c r="Q3" s="309"/>
    </row>
    <row r="4" spans="1:17" s="12" customFormat="1" ht="17.25" customHeight="1" x14ac:dyDescent="0.2">
      <c r="A4" s="634" t="s">
        <v>70</v>
      </c>
      <c r="B4" s="634"/>
      <c r="C4" s="634"/>
      <c r="D4" s="635" t="str">
        <f>'YARIŞMA BİLGİLERİ'!F21</f>
        <v>Genç Erkek - B</v>
      </c>
      <c r="E4" s="635"/>
      <c r="F4" s="148"/>
      <c r="G4" s="21"/>
      <c r="H4" s="21"/>
      <c r="I4" s="21"/>
      <c r="J4" s="21"/>
      <c r="K4" s="21"/>
      <c r="L4" s="21"/>
      <c r="M4" s="64" t="s">
        <v>5</v>
      </c>
      <c r="N4" s="649">
        <f>'YARIŞMA PROGRAMI'!B20</f>
        <v>43509.5</v>
      </c>
      <c r="O4" s="649"/>
      <c r="P4" s="649"/>
      <c r="Q4" s="310"/>
    </row>
    <row r="5" spans="1:17" s="10" customFormat="1" ht="24.75" customHeight="1" x14ac:dyDescent="0.25">
      <c r="A5" s="633" t="s">
        <v>197</v>
      </c>
      <c r="B5" s="633"/>
      <c r="C5" s="633"/>
      <c r="D5" s="633"/>
      <c r="E5" s="633"/>
      <c r="F5" s="633"/>
      <c r="G5" s="633"/>
      <c r="H5" s="633"/>
      <c r="I5" s="241"/>
      <c r="J5" s="633" t="s">
        <v>198</v>
      </c>
      <c r="K5" s="633"/>
      <c r="L5" s="633"/>
      <c r="M5" s="633"/>
      <c r="N5" s="633"/>
      <c r="O5" s="240" t="s">
        <v>199</v>
      </c>
      <c r="P5" s="242">
        <f ca="1">NOW()</f>
        <v>43510.768203356478</v>
      </c>
    </row>
    <row r="6" spans="1:17" s="13" customFormat="1" ht="18.75" customHeight="1" x14ac:dyDescent="0.2">
      <c r="A6" s="190" t="s">
        <v>231</v>
      </c>
      <c r="B6" s="191"/>
      <c r="C6" s="191"/>
      <c r="D6" s="191"/>
      <c r="E6" s="191"/>
      <c r="F6" s="191"/>
      <c r="G6" s="191"/>
      <c r="H6" s="192"/>
      <c r="J6" s="699" t="s">
        <v>12</v>
      </c>
      <c r="K6" s="644" t="s">
        <v>65</v>
      </c>
      <c r="L6" s="646" t="s">
        <v>75</v>
      </c>
      <c r="M6" s="647" t="s">
        <v>14</v>
      </c>
      <c r="N6" s="647" t="s">
        <v>190</v>
      </c>
      <c r="O6" s="643" t="s">
        <v>15</v>
      </c>
      <c r="P6" s="641" t="s">
        <v>27</v>
      </c>
      <c r="Q6" s="641" t="s">
        <v>143</v>
      </c>
    </row>
    <row r="7" spans="1:17" ht="26.25" customHeight="1" x14ac:dyDescent="0.2">
      <c r="A7" s="37" t="s">
        <v>194</v>
      </c>
      <c r="B7" s="37" t="s">
        <v>66</v>
      </c>
      <c r="C7" s="37" t="s">
        <v>65</v>
      </c>
      <c r="D7" s="101" t="s">
        <v>13</v>
      </c>
      <c r="E7" s="102" t="s">
        <v>14</v>
      </c>
      <c r="F7" s="102" t="s">
        <v>190</v>
      </c>
      <c r="G7" s="146" t="s">
        <v>15</v>
      </c>
      <c r="H7" s="37" t="s">
        <v>27</v>
      </c>
      <c r="I7" s="15"/>
      <c r="J7" s="699"/>
      <c r="K7" s="645"/>
      <c r="L7" s="646"/>
      <c r="M7" s="647"/>
      <c r="N7" s="647"/>
      <c r="O7" s="643"/>
      <c r="P7" s="642"/>
      <c r="Q7" s="642"/>
    </row>
    <row r="8" spans="1:17" s="13" customFormat="1" ht="45" customHeight="1" x14ac:dyDescent="0.2">
      <c r="A8" s="218">
        <v>1</v>
      </c>
      <c r="B8" s="219" t="s">
        <v>46</v>
      </c>
      <c r="C8" s="220"/>
      <c r="D8" s="221">
        <v>38323</v>
      </c>
      <c r="E8" s="222" t="s">
        <v>459</v>
      </c>
      <c r="F8" s="222" t="s">
        <v>460</v>
      </c>
      <c r="G8" s="223">
        <v>21734</v>
      </c>
      <c r="H8" s="224">
        <v>3</v>
      </c>
      <c r="J8" s="218">
        <v>1</v>
      </c>
      <c r="K8" s="225"/>
      <c r="L8" s="221">
        <v>37935</v>
      </c>
      <c r="M8" s="226" t="s">
        <v>510</v>
      </c>
      <c r="N8" s="227" t="s">
        <v>508</v>
      </c>
      <c r="O8" s="223">
        <v>21519</v>
      </c>
      <c r="P8" s="224">
        <v>2</v>
      </c>
      <c r="Q8" s="220"/>
    </row>
    <row r="9" spans="1:17" s="13" customFormat="1" ht="45" customHeight="1" x14ac:dyDescent="0.2">
      <c r="A9" s="218">
        <v>2</v>
      </c>
      <c r="B9" s="219" t="s">
        <v>47</v>
      </c>
      <c r="C9" s="220"/>
      <c r="D9" s="221"/>
      <c r="E9" s="222"/>
      <c r="F9" s="222"/>
      <c r="G9" s="223"/>
      <c r="H9" s="224"/>
      <c r="J9" s="218">
        <v>2</v>
      </c>
      <c r="K9" s="225"/>
      <c r="L9" s="221">
        <v>38323</v>
      </c>
      <c r="M9" s="226" t="s">
        <v>459</v>
      </c>
      <c r="N9" s="227" t="s">
        <v>460</v>
      </c>
      <c r="O9" s="223">
        <v>21734</v>
      </c>
      <c r="P9" s="224">
        <v>3</v>
      </c>
      <c r="Q9" s="220"/>
    </row>
    <row r="10" spans="1:17" s="13" customFormat="1" ht="45" customHeight="1" x14ac:dyDescent="0.2">
      <c r="A10" s="218">
        <v>3</v>
      </c>
      <c r="B10" s="219" t="s">
        <v>48</v>
      </c>
      <c r="C10" s="220"/>
      <c r="D10" s="221"/>
      <c r="E10" s="222" t="s">
        <v>558</v>
      </c>
      <c r="F10" s="222" t="s">
        <v>559</v>
      </c>
      <c r="G10" s="223">
        <v>22563</v>
      </c>
      <c r="H10" s="224">
        <v>5</v>
      </c>
      <c r="J10" s="218">
        <v>3</v>
      </c>
      <c r="K10" s="225"/>
      <c r="L10" s="221">
        <v>38202</v>
      </c>
      <c r="M10" s="226" t="s">
        <v>474</v>
      </c>
      <c r="N10" s="227" t="s">
        <v>471</v>
      </c>
      <c r="O10" s="223">
        <v>22166</v>
      </c>
      <c r="P10" s="224">
        <v>4</v>
      </c>
      <c r="Q10" s="220"/>
    </row>
    <row r="11" spans="1:17" s="13" customFormat="1" ht="45" customHeight="1" x14ac:dyDescent="0.2">
      <c r="A11" s="218">
        <v>4</v>
      </c>
      <c r="B11" s="219" t="s">
        <v>49</v>
      </c>
      <c r="C11" s="220"/>
      <c r="D11" s="221">
        <v>38264</v>
      </c>
      <c r="E11" s="222" t="s">
        <v>463</v>
      </c>
      <c r="F11" s="222" t="s">
        <v>462</v>
      </c>
      <c r="G11" s="223">
        <v>24371</v>
      </c>
      <c r="H11" s="224">
        <v>8</v>
      </c>
      <c r="J11" s="218">
        <v>4</v>
      </c>
      <c r="K11" s="225"/>
      <c r="L11" s="221"/>
      <c r="M11" s="226" t="s">
        <v>558</v>
      </c>
      <c r="N11" s="227" t="s">
        <v>559</v>
      </c>
      <c r="O11" s="223">
        <v>22563</v>
      </c>
      <c r="P11" s="224">
        <v>5</v>
      </c>
      <c r="Q11" s="220"/>
    </row>
    <row r="12" spans="1:17" s="13" customFormat="1" ht="45" customHeight="1" x14ac:dyDescent="0.2">
      <c r="A12" s="218">
        <v>5</v>
      </c>
      <c r="B12" s="219" t="s">
        <v>50</v>
      </c>
      <c r="C12" s="220"/>
      <c r="D12" s="221">
        <v>37956</v>
      </c>
      <c r="E12" s="222" t="s">
        <v>478</v>
      </c>
      <c r="F12" s="222" t="s">
        <v>479</v>
      </c>
      <c r="G12" s="223">
        <v>23172</v>
      </c>
      <c r="H12" s="224">
        <v>7</v>
      </c>
      <c r="J12" s="218">
        <v>5</v>
      </c>
      <c r="K12" s="225"/>
      <c r="L12" s="221"/>
      <c r="M12" s="226" t="s">
        <v>492</v>
      </c>
      <c r="N12" s="227" t="s">
        <v>540</v>
      </c>
      <c r="O12" s="223">
        <v>23113</v>
      </c>
      <c r="P12" s="224">
        <v>6</v>
      </c>
      <c r="Q12" s="220"/>
    </row>
    <row r="13" spans="1:17" s="13" customFormat="1" ht="45" customHeight="1" x14ac:dyDescent="0.2">
      <c r="A13" s="218">
        <v>6</v>
      </c>
      <c r="B13" s="219" t="s">
        <v>51</v>
      </c>
      <c r="C13" s="220"/>
      <c r="D13" s="221"/>
      <c r="E13" s="222" t="s">
        <v>492</v>
      </c>
      <c r="F13" s="222" t="s">
        <v>540</v>
      </c>
      <c r="G13" s="223">
        <v>23113</v>
      </c>
      <c r="H13" s="224">
        <v>6</v>
      </c>
      <c r="J13" s="218">
        <v>6</v>
      </c>
      <c r="K13" s="225"/>
      <c r="L13" s="221">
        <v>37956</v>
      </c>
      <c r="M13" s="226" t="s">
        <v>478</v>
      </c>
      <c r="N13" s="227" t="s">
        <v>479</v>
      </c>
      <c r="O13" s="223">
        <v>23172</v>
      </c>
      <c r="P13" s="224">
        <v>7</v>
      </c>
      <c r="Q13" s="220"/>
    </row>
    <row r="14" spans="1:17" s="13" customFormat="1" ht="45" customHeight="1" x14ac:dyDescent="0.2">
      <c r="A14" s="218">
        <v>7</v>
      </c>
      <c r="B14" s="219" t="s">
        <v>131</v>
      </c>
      <c r="C14" s="220"/>
      <c r="D14" s="221">
        <v>37685</v>
      </c>
      <c r="E14" s="222" t="s">
        <v>518</v>
      </c>
      <c r="F14" s="222" t="s">
        <v>515</v>
      </c>
      <c r="G14" s="223">
        <v>25115</v>
      </c>
      <c r="H14" s="224">
        <v>9</v>
      </c>
      <c r="J14" s="218">
        <v>7</v>
      </c>
      <c r="K14" s="225"/>
      <c r="L14" s="221">
        <v>38264</v>
      </c>
      <c r="M14" s="226" t="s">
        <v>463</v>
      </c>
      <c r="N14" s="227" t="s">
        <v>462</v>
      </c>
      <c r="O14" s="223">
        <v>24371</v>
      </c>
      <c r="P14" s="224">
        <v>8</v>
      </c>
      <c r="Q14" s="220"/>
    </row>
    <row r="15" spans="1:17" s="13" customFormat="1" ht="45" customHeight="1" x14ac:dyDescent="0.2">
      <c r="A15" s="218">
        <v>8</v>
      </c>
      <c r="B15" s="219" t="s">
        <v>132</v>
      </c>
      <c r="C15" s="220"/>
      <c r="D15" s="221"/>
      <c r="E15" s="222" t="s">
        <v>577</v>
      </c>
      <c r="F15" s="222" t="s">
        <v>578</v>
      </c>
      <c r="G15" s="223" t="s">
        <v>347</v>
      </c>
      <c r="H15" s="224"/>
      <c r="J15" s="218">
        <v>8</v>
      </c>
      <c r="K15" s="225"/>
      <c r="L15" s="221">
        <v>37685</v>
      </c>
      <c r="M15" s="226" t="s">
        <v>518</v>
      </c>
      <c r="N15" s="227" t="s">
        <v>515</v>
      </c>
      <c r="O15" s="223">
        <v>25115</v>
      </c>
      <c r="P15" s="224">
        <v>9</v>
      </c>
      <c r="Q15" s="220"/>
    </row>
    <row r="16" spans="1:17" s="13" customFormat="1" ht="45" customHeight="1" x14ac:dyDescent="0.2">
      <c r="A16" s="190" t="s">
        <v>16</v>
      </c>
      <c r="B16" s="191"/>
      <c r="C16" s="191"/>
      <c r="D16" s="191"/>
      <c r="E16" s="191"/>
      <c r="F16" s="191"/>
      <c r="G16" s="191"/>
      <c r="H16" s="192"/>
      <c r="J16" s="218" t="s">
        <v>195</v>
      </c>
      <c r="K16" s="225"/>
      <c r="L16" s="221"/>
      <c r="M16" s="226" t="s">
        <v>577</v>
      </c>
      <c r="N16" s="227" t="s">
        <v>578</v>
      </c>
      <c r="O16" s="223" t="s">
        <v>347</v>
      </c>
      <c r="P16" s="224"/>
      <c r="Q16" s="220"/>
    </row>
    <row r="17" spans="1:17" s="13" customFormat="1" ht="45" customHeight="1" x14ac:dyDescent="0.2">
      <c r="A17" s="37" t="s">
        <v>194</v>
      </c>
      <c r="B17" s="37" t="s">
        <v>66</v>
      </c>
      <c r="C17" s="37" t="s">
        <v>65</v>
      </c>
      <c r="D17" s="101" t="s">
        <v>13</v>
      </c>
      <c r="E17" s="102" t="s">
        <v>14</v>
      </c>
      <c r="F17" s="102" t="s">
        <v>190</v>
      </c>
      <c r="G17" s="146" t="s">
        <v>15</v>
      </c>
      <c r="H17" s="37" t="s">
        <v>27</v>
      </c>
      <c r="J17" s="218"/>
      <c r="K17" s="225"/>
      <c r="L17" s="221"/>
      <c r="M17" s="226"/>
      <c r="N17" s="227"/>
      <c r="O17" s="223"/>
      <c r="P17" s="224"/>
      <c r="Q17" s="220"/>
    </row>
    <row r="18" spans="1:17" s="13" customFormat="1" ht="45" customHeight="1" x14ac:dyDescent="0.2">
      <c r="A18" s="218">
        <v>1</v>
      </c>
      <c r="B18" s="219" t="s">
        <v>52</v>
      </c>
      <c r="C18" s="220" t="str">
        <f>IF(ISERROR(VLOOKUP(B18,'KAYIT LİSTESİ'!$B$4:$H$530,2,0)),"",(VLOOKUP(B18,'KAYIT LİSTESİ'!$B$4:$H$530,2,0)))</f>
        <v/>
      </c>
      <c r="D18" s="221">
        <v>38202</v>
      </c>
      <c r="E18" s="222" t="s">
        <v>474</v>
      </c>
      <c r="F18" s="222" t="s">
        <v>471</v>
      </c>
      <c r="G18" s="223">
        <v>22166</v>
      </c>
      <c r="H18" s="224">
        <v>4</v>
      </c>
      <c r="J18" s="218"/>
      <c r="K18" s="225"/>
      <c r="L18" s="221"/>
      <c r="M18" s="226"/>
      <c r="N18" s="227"/>
      <c r="O18" s="223"/>
      <c r="P18" s="228"/>
      <c r="Q18" s="220"/>
    </row>
    <row r="19" spans="1:17" s="13" customFormat="1" ht="45" customHeight="1" x14ac:dyDescent="0.2">
      <c r="A19" s="218">
        <v>2</v>
      </c>
      <c r="B19" s="219" t="s">
        <v>53</v>
      </c>
      <c r="C19" s="220"/>
      <c r="D19" s="221">
        <v>37935</v>
      </c>
      <c r="E19" s="222" t="s">
        <v>510</v>
      </c>
      <c r="F19" s="222" t="s">
        <v>508</v>
      </c>
      <c r="G19" s="223">
        <v>21519</v>
      </c>
      <c r="H19" s="224">
        <v>2</v>
      </c>
      <c r="J19" s="218"/>
      <c r="K19" s="225"/>
      <c r="L19" s="221"/>
      <c r="M19" s="226"/>
      <c r="N19" s="227"/>
      <c r="O19" s="223"/>
      <c r="P19" s="228"/>
      <c r="Q19" s="220"/>
    </row>
    <row r="20" spans="1:17" s="13" customFormat="1" ht="45" customHeight="1" x14ac:dyDescent="0.2">
      <c r="A20" s="218">
        <v>3</v>
      </c>
      <c r="B20" s="219" t="s">
        <v>54</v>
      </c>
      <c r="C20" s="220"/>
      <c r="D20" s="221"/>
      <c r="E20" s="222"/>
      <c r="F20" s="222"/>
      <c r="G20" s="223"/>
      <c r="H20" s="224"/>
      <c r="J20" s="218"/>
      <c r="K20" s="225"/>
      <c r="L20" s="221"/>
      <c r="M20" s="226"/>
      <c r="N20" s="227"/>
      <c r="O20" s="223"/>
      <c r="P20" s="228"/>
      <c r="Q20" s="220"/>
    </row>
    <row r="21" spans="1:17" s="13" customFormat="1" ht="45" customHeight="1" x14ac:dyDescent="0.2">
      <c r="A21" s="218">
        <v>4</v>
      </c>
      <c r="B21" s="219" t="s">
        <v>55</v>
      </c>
      <c r="C21" s="220"/>
      <c r="D21" s="221"/>
      <c r="E21" s="222"/>
      <c r="F21" s="222"/>
      <c r="G21" s="223"/>
      <c r="H21" s="224"/>
      <c r="J21" s="218"/>
      <c r="K21" s="225"/>
      <c r="L21" s="221"/>
      <c r="M21" s="226"/>
      <c r="N21" s="227"/>
      <c r="O21" s="223"/>
      <c r="P21" s="228"/>
      <c r="Q21" s="220" t="str">
        <f>IF(ISTEXT(O20)," ",IFERROR(VLOOKUP(SMALL(PUAN!$N$4:$O$112,COUNTIF(PUAN!$N$4:$O$112,"&lt;"&amp;O20)+1),PUAN!$N$4:$O$112,2,0),"    "))</f>
        <v xml:space="preserve">    </v>
      </c>
    </row>
    <row r="22" spans="1:17" s="13" customFormat="1" ht="45" customHeight="1" x14ac:dyDescent="0.2">
      <c r="A22" s="218">
        <v>5</v>
      </c>
      <c r="B22" s="219" t="s">
        <v>56</v>
      </c>
      <c r="C22" s="220" t="str">
        <f>IF(ISERROR(VLOOKUP(B22,'KAYIT LİSTESİ'!$B$4:$H$530,2,0)),"",(VLOOKUP(B22,'KAYIT LİSTESİ'!$B$4:$H$530,2,0)))</f>
        <v/>
      </c>
      <c r="D22" s="221" t="str">
        <f>IF(ISERROR(VLOOKUP(B22,'KAYIT LİSTESİ'!$B$4:$H$530,4,0)),"",(VLOOKUP(B22,'KAYIT LİSTESİ'!$B$4:$H$530,4,0)))</f>
        <v/>
      </c>
      <c r="E22" s="222" t="str">
        <f>IF(ISERROR(VLOOKUP(B22,'KAYIT LİSTESİ'!$B$4:$H$530,5,0)),"",(VLOOKUP(B22,'KAYIT LİSTESİ'!$B$4:$H$530,5,0)))</f>
        <v/>
      </c>
      <c r="F22" s="222" t="str">
        <f>IF(ISERROR(VLOOKUP(B22,'KAYIT LİSTESİ'!$B$4:$H$530,6,0)),"",(VLOOKUP(B22,'KAYIT LİSTESİ'!$B$4:$H$530,6,0)))</f>
        <v/>
      </c>
      <c r="G22" s="223"/>
      <c r="H22" s="224"/>
      <c r="J22" s="218"/>
      <c r="K22" s="225"/>
      <c r="L22" s="221"/>
      <c r="M22" s="226"/>
      <c r="N22" s="227"/>
      <c r="O22" s="223"/>
      <c r="P22" s="228"/>
      <c r="Q22" s="220" t="str">
        <f>IF(ISTEXT(O21)," ",IFERROR(VLOOKUP(SMALL(PUAN!$N$4:$O$112,COUNTIF(PUAN!$N$4:$O$112,"&lt;"&amp;O21)+1),PUAN!$N$4:$O$112,2,0),"    "))</f>
        <v xml:space="preserve">    </v>
      </c>
    </row>
    <row r="23" spans="1:17" s="13" customFormat="1" ht="45" customHeight="1" x14ac:dyDescent="0.2">
      <c r="A23" s="218">
        <v>6</v>
      </c>
      <c r="B23" s="219" t="s">
        <v>57</v>
      </c>
      <c r="C23" s="220" t="str">
        <f>IF(ISERROR(VLOOKUP(B23,'KAYIT LİSTESİ'!$B$4:$H$530,2,0)),"",(VLOOKUP(B23,'KAYIT LİSTESİ'!$B$4:$H$530,2,0)))</f>
        <v/>
      </c>
      <c r="D23" s="221" t="str">
        <f>IF(ISERROR(VLOOKUP(B23,'KAYIT LİSTESİ'!$B$4:$H$530,4,0)),"",(VLOOKUP(B23,'KAYIT LİSTESİ'!$B$4:$H$530,4,0)))</f>
        <v/>
      </c>
      <c r="E23" s="222" t="str">
        <f>IF(ISERROR(VLOOKUP(B23,'KAYIT LİSTESİ'!$B$4:$H$530,5,0)),"",(VLOOKUP(B23,'KAYIT LİSTESİ'!$B$4:$H$530,5,0)))</f>
        <v/>
      </c>
      <c r="F23" s="222" t="str">
        <f>IF(ISERROR(VLOOKUP(B23,'KAYIT LİSTESİ'!$B$4:$H$530,6,0)),"",(VLOOKUP(B23,'KAYIT LİSTESİ'!$B$4:$H$530,6,0)))</f>
        <v/>
      </c>
      <c r="G23" s="223"/>
      <c r="H23" s="224"/>
      <c r="J23" s="218"/>
      <c r="K23" s="225"/>
      <c r="L23" s="221"/>
      <c r="M23" s="226"/>
      <c r="N23" s="227"/>
      <c r="O23" s="223"/>
      <c r="P23" s="228"/>
      <c r="Q23" s="220" t="str">
        <f>IF(ISTEXT(O22)," ",IFERROR(VLOOKUP(SMALL(PUAN!$N$4:$O$112,COUNTIF(PUAN!$N$4:$O$112,"&lt;"&amp;O22)+1),PUAN!$N$4:$O$112,2,0),"    "))</f>
        <v xml:space="preserve">    </v>
      </c>
    </row>
    <row r="24" spans="1:17" s="13" customFormat="1" ht="45" customHeight="1" x14ac:dyDescent="0.2">
      <c r="A24" s="218">
        <v>7</v>
      </c>
      <c r="B24" s="219" t="s">
        <v>133</v>
      </c>
      <c r="C24" s="220" t="str">
        <f>IF(ISERROR(VLOOKUP(B24,'KAYIT LİSTESİ'!$B$4:$H$530,2,0)),"",(VLOOKUP(B24,'KAYIT LİSTESİ'!$B$4:$H$530,2,0)))</f>
        <v/>
      </c>
      <c r="D24" s="221" t="str">
        <f>IF(ISERROR(VLOOKUP(B24,'KAYIT LİSTESİ'!$B$4:$H$530,4,0)),"",(VLOOKUP(B24,'KAYIT LİSTESİ'!$B$4:$H$530,4,0)))</f>
        <v/>
      </c>
      <c r="E24" s="222" t="str">
        <f>IF(ISERROR(VLOOKUP(B24,'KAYIT LİSTESİ'!$B$4:$H$530,5,0)),"",(VLOOKUP(B24,'KAYIT LİSTESİ'!$B$4:$H$530,5,0)))</f>
        <v/>
      </c>
      <c r="F24" s="222" t="str">
        <f>IF(ISERROR(VLOOKUP(B24,'KAYIT LİSTESİ'!$B$4:$H$530,6,0)),"",(VLOOKUP(B24,'KAYIT LİSTESİ'!$B$4:$H$530,6,0)))</f>
        <v/>
      </c>
      <c r="G24" s="223"/>
      <c r="H24" s="224"/>
      <c r="J24" s="218"/>
      <c r="K24" s="225"/>
      <c r="L24" s="221"/>
      <c r="M24" s="226"/>
      <c r="N24" s="227"/>
      <c r="O24" s="223"/>
      <c r="P24" s="228"/>
      <c r="Q24" s="220" t="str">
        <f>IF(ISTEXT(O23)," ",IFERROR(VLOOKUP(SMALL(PUAN!$N$4:$O$112,COUNTIF(PUAN!$N$4:$O$112,"&lt;"&amp;O23)+1),PUAN!$N$4:$O$112,2,0),"    "))</f>
        <v xml:space="preserve">    </v>
      </c>
    </row>
    <row r="25" spans="1:17" s="13" customFormat="1" ht="45" customHeight="1" x14ac:dyDescent="0.2">
      <c r="A25" s="218">
        <v>8</v>
      </c>
      <c r="B25" s="219" t="s">
        <v>134</v>
      </c>
      <c r="C25" s="220" t="str">
        <f>IF(ISERROR(VLOOKUP(B25,'KAYIT LİSTESİ'!$B$4:$H$530,2,0)),"",(VLOOKUP(B25,'KAYIT LİSTESİ'!$B$4:$H$530,2,0)))</f>
        <v/>
      </c>
      <c r="D25" s="221" t="str">
        <f>IF(ISERROR(VLOOKUP(B25,'KAYIT LİSTESİ'!$B$4:$H$530,4,0)),"",(VLOOKUP(B25,'KAYIT LİSTESİ'!$B$4:$H$530,4,0)))</f>
        <v/>
      </c>
      <c r="E25" s="222" t="str">
        <f>IF(ISERROR(VLOOKUP(B25,'KAYIT LİSTESİ'!$B$4:$H$530,5,0)),"",(VLOOKUP(B25,'KAYIT LİSTESİ'!$B$4:$H$530,5,0)))</f>
        <v/>
      </c>
      <c r="F25" s="222" t="str">
        <f>IF(ISERROR(VLOOKUP(B25,'KAYIT LİSTESİ'!$B$4:$H$530,6,0)),"",(VLOOKUP(B25,'KAYIT LİSTESİ'!$B$4:$H$530,6,0)))</f>
        <v/>
      </c>
      <c r="G25" s="223"/>
      <c r="H25" s="224"/>
      <c r="J25" s="218"/>
      <c r="K25" s="225"/>
      <c r="L25" s="221"/>
      <c r="M25" s="226"/>
      <c r="N25" s="227"/>
      <c r="O25" s="223"/>
      <c r="P25" s="228"/>
      <c r="Q25" s="220" t="str">
        <f>IF(ISTEXT(O24)," ",IFERROR(VLOOKUP(SMALL(PUAN!$N$4:$O$112,COUNTIF(PUAN!$N$4:$O$112,"&lt;"&amp;O24)+1),PUAN!$N$4:$O$112,2,0),"    "))</f>
        <v xml:space="preserve">    </v>
      </c>
    </row>
    <row r="26" spans="1:17" s="13" customFormat="1" ht="45" customHeight="1" x14ac:dyDescent="0.2">
      <c r="A26" s="190" t="s">
        <v>17</v>
      </c>
      <c r="B26" s="191"/>
      <c r="C26" s="191"/>
      <c r="D26" s="191"/>
      <c r="E26" s="191"/>
      <c r="F26" s="191"/>
      <c r="G26" s="191"/>
      <c r="H26" s="192"/>
      <c r="J26" s="218"/>
      <c r="K26" s="225"/>
      <c r="L26" s="221"/>
      <c r="M26" s="226"/>
      <c r="N26" s="227"/>
      <c r="O26" s="223"/>
      <c r="P26" s="228"/>
      <c r="Q26" s="220" t="str">
        <f>IF(ISTEXT(O25)," ",IFERROR(VLOOKUP(SMALL(PUAN!$N$4:$O$112,COUNTIF(PUAN!$N$4:$O$112,"&lt;"&amp;O25)+1),PUAN!$N$4:$O$112,2,0),"    "))</f>
        <v xml:space="preserve">    </v>
      </c>
    </row>
    <row r="27" spans="1:17" s="13" customFormat="1" ht="45" customHeight="1" x14ac:dyDescent="0.2">
      <c r="A27" s="37" t="s">
        <v>194</v>
      </c>
      <c r="B27" s="37" t="s">
        <v>66</v>
      </c>
      <c r="C27" s="37" t="s">
        <v>65</v>
      </c>
      <c r="D27" s="101" t="s">
        <v>13</v>
      </c>
      <c r="E27" s="102" t="s">
        <v>14</v>
      </c>
      <c r="F27" s="102" t="s">
        <v>190</v>
      </c>
      <c r="G27" s="146" t="s">
        <v>15</v>
      </c>
      <c r="H27" s="37" t="s">
        <v>27</v>
      </c>
      <c r="J27" s="218"/>
      <c r="K27" s="225"/>
      <c r="L27" s="221"/>
      <c r="M27" s="226"/>
      <c r="N27" s="227"/>
      <c r="O27" s="223"/>
      <c r="P27" s="228"/>
      <c r="Q27" s="228" t="str">
        <f>IF(ISTEXT(O26)," ",IFERROR(VLOOKUP(SMALL(PUAN!$N$4:$O$112,COUNTIF(PUAN!$N$4:$O$112,"&lt;"&amp;O26)+1),PUAN!$N$4:$O$112,2,0),"    "))</f>
        <v xml:space="preserve">    </v>
      </c>
    </row>
    <row r="28" spans="1:17" s="13" customFormat="1" ht="45" customHeight="1" x14ac:dyDescent="0.2">
      <c r="A28" s="218">
        <v>1</v>
      </c>
      <c r="B28" s="219" t="s">
        <v>58</v>
      </c>
      <c r="C28" s="220" t="str">
        <f>IF(ISERROR(VLOOKUP(B28,'KAYIT LİSTESİ'!$B$4:$H$530,2,0)),"",(VLOOKUP(B28,'KAYIT LİSTESİ'!$B$4:$H$530,2,0)))</f>
        <v/>
      </c>
      <c r="D28" s="221" t="str">
        <f>IF(ISERROR(VLOOKUP(B28,'KAYIT LİSTESİ'!$B$4:$H$530,4,0)),"",(VLOOKUP(B28,'KAYIT LİSTESİ'!$B$4:$H$530,4,0)))</f>
        <v/>
      </c>
      <c r="E28" s="222" t="str">
        <f>IF(ISERROR(VLOOKUP(B28,'KAYIT LİSTESİ'!$B$4:$H$530,5,0)),"",(VLOOKUP(B28,'KAYIT LİSTESİ'!$B$4:$H$530,5,0)))</f>
        <v/>
      </c>
      <c r="F28" s="222" t="str">
        <f>IF(ISERROR(VLOOKUP(B28,'KAYIT LİSTESİ'!$B$4:$H$530,6,0)),"",(VLOOKUP(B28,'KAYIT LİSTESİ'!$B$4:$H$530,6,0)))</f>
        <v/>
      </c>
      <c r="G28" s="223"/>
      <c r="H28" s="224"/>
      <c r="J28" s="218"/>
      <c r="K28" s="225"/>
      <c r="L28" s="221"/>
      <c r="M28" s="226"/>
      <c r="N28" s="227"/>
      <c r="O28" s="223"/>
      <c r="P28" s="228"/>
      <c r="Q28" s="228" t="str">
        <f>IF(ISTEXT(O27)," ",IFERROR(VLOOKUP(SMALL(PUAN!$N$4:$O$112,COUNTIF(PUAN!$N$4:$O$112,"&lt;"&amp;O27)+1),PUAN!$N$4:$O$112,2,0),"    "))</f>
        <v xml:space="preserve">    </v>
      </c>
    </row>
    <row r="29" spans="1:17" s="13" customFormat="1" ht="45" customHeight="1" x14ac:dyDescent="0.2">
      <c r="A29" s="218">
        <v>2</v>
      </c>
      <c r="B29" s="219" t="s">
        <v>59</v>
      </c>
      <c r="C29" s="220" t="str">
        <f>IF(ISERROR(VLOOKUP(B29,'KAYIT LİSTESİ'!$B$4:$H$530,2,0)),"",(VLOOKUP(B29,'KAYIT LİSTESİ'!$B$4:$H$530,2,0)))</f>
        <v/>
      </c>
      <c r="D29" s="221" t="str">
        <f>IF(ISERROR(VLOOKUP(B29,'KAYIT LİSTESİ'!$B$4:$H$530,4,0)),"",(VLOOKUP(B29,'KAYIT LİSTESİ'!$B$4:$H$530,4,0)))</f>
        <v/>
      </c>
      <c r="E29" s="222" t="str">
        <f>IF(ISERROR(VLOOKUP(B29,'KAYIT LİSTESİ'!$B$4:$H$530,5,0)),"",(VLOOKUP(B29,'KAYIT LİSTESİ'!$B$4:$H$530,5,0)))</f>
        <v/>
      </c>
      <c r="F29" s="222" t="str">
        <f>IF(ISERROR(VLOOKUP(B29,'KAYIT LİSTESİ'!$B$4:$H$530,6,0)),"",(VLOOKUP(B29,'KAYIT LİSTESİ'!$B$4:$H$530,6,0)))</f>
        <v/>
      </c>
      <c r="G29" s="223"/>
      <c r="H29" s="224"/>
      <c r="J29" s="218"/>
      <c r="K29" s="225"/>
      <c r="L29" s="221"/>
      <c r="M29" s="226"/>
      <c r="N29" s="227"/>
      <c r="O29" s="223"/>
      <c r="P29" s="228"/>
      <c r="Q29" s="228" t="str">
        <f>IF(ISTEXT(O28)," ",IFERROR(VLOOKUP(SMALL(PUAN!$N$4:$O$112,COUNTIF(PUAN!$N$4:$O$112,"&lt;"&amp;O28)+1),PUAN!$N$4:$O$112,2,0),"    "))</f>
        <v xml:space="preserve">    </v>
      </c>
    </row>
    <row r="30" spans="1:17" s="13" customFormat="1" ht="45" customHeight="1" x14ac:dyDescent="0.2">
      <c r="A30" s="218">
        <v>3</v>
      </c>
      <c r="B30" s="219" t="s">
        <v>60</v>
      </c>
      <c r="C30" s="220" t="str">
        <f>IF(ISERROR(VLOOKUP(B30,'KAYIT LİSTESİ'!$B$4:$H$530,2,0)),"",(VLOOKUP(B30,'KAYIT LİSTESİ'!$B$4:$H$530,2,0)))</f>
        <v/>
      </c>
      <c r="D30" s="221" t="str">
        <f>IF(ISERROR(VLOOKUP(B30,'KAYIT LİSTESİ'!$B$4:$H$530,4,0)),"",(VLOOKUP(B30,'KAYIT LİSTESİ'!$B$4:$H$530,4,0)))</f>
        <v/>
      </c>
      <c r="E30" s="222" t="str">
        <f>IF(ISERROR(VLOOKUP(B30,'KAYIT LİSTESİ'!$B$4:$H$530,5,0)),"",(VLOOKUP(B30,'KAYIT LİSTESİ'!$B$4:$H$530,5,0)))</f>
        <v/>
      </c>
      <c r="F30" s="222" t="str">
        <f>IF(ISERROR(VLOOKUP(B30,'KAYIT LİSTESİ'!$B$4:$H$530,6,0)),"",(VLOOKUP(B30,'KAYIT LİSTESİ'!$B$4:$H$530,6,0)))</f>
        <v/>
      </c>
      <c r="G30" s="223"/>
      <c r="H30" s="224"/>
      <c r="J30" s="218"/>
      <c r="K30" s="225"/>
      <c r="L30" s="221"/>
      <c r="M30" s="226"/>
      <c r="N30" s="227"/>
      <c r="O30" s="223"/>
      <c r="P30" s="228"/>
      <c r="Q30" s="228" t="str">
        <f>IF(ISTEXT(O29)," ",IFERROR(VLOOKUP(SMALL(PUAN!$N$4:$O$112,COUNTIF(PUAN!$N$4:$O$112,"&lt;"&amp;O29)+1),PUAN!$N$4:$O$112,2,0),"    "))</f>
        <v xml:space="preserve">    </v>
      </c>
    </row>
    <row r="31" spans="1:17" s="13" customFormat="1" ht="45" customHeight="1" x14ac:dyDescent="0.2">
      <c r="A31" s="218">
        <v>4</v>
      </c>
      <c r="B31" s="219" t="s">
        <v>61</v>
      </c>
      <c r="C31" s="220" t="str">
        <f>IF(ISERROR(VLOOKUP(B31,'KAYIT LİSTESİ'!$B$4:$H$530,2,0)),"",(VLOOKUP(B31,'KAYIT LİSTESİ'!$B$4:$H$530,2,0)))</f>
        <v/>
      </c>
      <c r="D31" s="221" t="str">
        <f>IF(ISERROR(VLOOKUP(B31,'KAYIT LİSTESİ'!$B$4:$H$530,4,0)),"",(VLOOKUP(B31,'KAYIT LİSTESİ'!$B$4:$H$530,4,0)))</f>
        <v/>
      </c>
      <c r="E31" s="222" t="str">
        <f>IF(ISERROR(VLOOKUP(B31,'KAYIT LİSTESİ'!$B$4:$H$530,5,0)),"",(VLOOKUP(B31,'KAYIT LİSTESİ'!$B$4:$H$530,5,0)))</f>
        <v/>
      </c>
      <c r="F31" s="222" t="str">
        <f>IF(ISERROR(VLOOKUP(B31,'KAYIT LİSTESİ'!$B$4:$H$530,6,0)),"",(VLOOKUP(B31,'KAYIT LİSTESİ'!$B$4:$H$530,6,0)))</f>
        <v/>
      </c>
      <c r="G31" s="223"/>
      <c r="H31" s="224"/>
      <c r="J31" s="218"/>
      <c r="K31" s="225"/>
      <c r="L31" s="221"/>
      <c r="M31" s="226"/>
      <c r="N31" s="227"/>
      <c r="O31" s="223"/>
      <c r="P31" s="228"/>
      <c r="Q31" s="228" t="str">
        <f>IF(ISTEXT(O30)," ",IFERROR(VLOOKUP(SMALL(PUAN!$N$4:$O$112,COUNTIF(PUAN!$N$4:$O$112,"&lt;"&amp;O30)+1),PUAN!$N$4:$O$112,2,0),"    "))</f>
        <v xml:space="preserve">    </v>
      </c>
    </row>
    <row r="32" spans="1:17" s="13" customFormat="1" ht="45" customHeight="1" x14ac:dyDescent="0.2">
      <c r="A32" s="218">
        <v>5</v>
      </c>
      <c r="B32" s="219" t="s">
        <v>62</v>
      </c>
      <c r="C32" s="220" t="str">
        <f>IF(ISERROR(VLOOKUP(B32,'KAYIT LİSTESİ'!$B$4:$H$530,2,0)),"",(VLOOKUP(B32,'KAYIT LİSTESİ'!$B$4:$H$530,2,0)))</f>
        <v/>
      </c>
      <c r="D32" s="221" t="str">
        <f>IF(ISERROR(VLOOKUP(B32,'KAYIT LİSTESİ'!$B$4:$H$530,4,0)),"",(VLOOKUP(B32,'KAYIT LİSTESİ'!$B$4:$H$530,4,0)))</f>
        <v/>
      </c>
      <c r="E32" s="222" t="str">
        <f>IF(ISERROR(VLOOKUP(B32,'KAYIT LİSTESİ'!$B$4:$H$530,5,0)),"",(VLOOKUP(B32,'KAYIT LİSTESİ'!$B$4:$H$530,5,0)))</f>
        <v/>
      </c>
      <c r="F32" s="222" t="str">
        <f>IF(ISERROR(VLOOKUP(B32,'KAYIT LİSTESİ'!$B$4:$H$530,6,0)),"",(VLOOKUP(B32,'KAYIT LİSTESİ'!$B$4:$H$530,6,0)))</f>
        <v/>
      </c>
      <c r="G32" s="223"/>
      <c r="H32" s="224"/>
      <c r="J32" s="218"/>
      <c r="K32" s="225"/>
      <c r="L32" s="221"/>
      <c r="M32" s="226"/>
      <c r="N32" s="227"/>
      <c r="O32" s="223"/>
      <c r="P32" s="228"/>
      <c r="Q32" s="228" t="str">
        <f>IF(ISTEXT(O31)," ",IFERROR(VLOOKUP(SMALL(PUAN!$N$4:$O$112,COUNTIF(PUAN!$N$4:$O$112,"&lt;"&amp;O31)+1),PUAN!$N$4:$O$112,2,0),"    "))</f>
        <v xml:space="preserve">    </v>
      </c>
    </row>
    <row r="33" spans="1:17" s="13" customFormat="1" ht="45" customHeight="1" x14ac:dyDescent="0.2">
      <c r="A33" s="218">
        <v>6</v>
      </c>
      <c r="B33" s="219" t="s">
        <v>63</v>
      </c>
      <c r="C33" s="220" t="str">
        <f>IF(ISERROR(VLOOKUP(B33,'KAYIT LİSTESİ'!$B$4:$H$530,2,0)),"",(VLOOKUP(B33,'KAYIT LİSTESİ'!$B$4:$H$530,2,0)))</f>
        <v/>
      </c>
      <c r="D33" s="221" t="str">
        <f>IF(ISERROR(VLOOKUP(B33,'KAYIT LİSTESİ'!$B$4:$H$530,4,0)),"",(VLOOKUP(B33,'KAYIT LİSTESİ'!$B$4:$H$530,4,0)))</f>
        <v/>
      </c>
      <c r="E33" s="222" t="str">
        <f>IF(ISERROR(VLOOKUP(B33,'KAYIT LİSTESİ'!$B$4:$H$530,5,0)),"",(VLOOKUP(B33,'KAYIT LİSTESİ'!$B$4:$H$530,5,0)))</f>
        <v/>
      </c>
      <c r="F33" s="222" t="str">
        <f>IF(ISERROR(VLOOKUP(B33,'KAYIT LİSTESİ'!$B$4:$H$530,6,0)),"",(VLOOKUP(B33,'KAYIT LİSTESİ'!$B$4:$H$530,6,0)))</f>
        <v/>
      </c>
      <c r="G33" s="223"/>
      <c r="H33" s="224"/>
      <c r="J33" s="218"/>
      <c r="K33" s="225"/>
      <c r="L33" s="221"/>
      <c r="M33" s="226"/>
      <c r="N33" s="227"/>
      <c r="O33" s="223"/>
      <c r="P33" s="228"/>
      <c r="Q33" s="228" t="str">
        <f>IF(ISTEXT(O32)," ",IFERROR(VLOOKUP(SMALL(PUAN!$N$4:$O$112,COUNTIF(PUAN!$N$4:$O$112,"&lt;"&amp;O32)+1),PUAN!$N$4:$O$112,2,0),"    "))</f>
        <v xml:space="preserve">    </v>
      </c>
    </row>
    <row r="34" spans="1:17" s="13" customFormat="1" ht="45" customHeight="1" x14ac:dyDescent="0.2">
      <c r="A34" s="218">
        <v>7</v>
      </c>
      <c r="B34" s="219" t="s">
        <v>135</v>
      </c>
      <c r="C34" s="220" t="str">
        <f>IF(ISERROR(VLOOKUP(B34,'KAYIT LİSTESİ'!$B$4:$H$530,2,0)),"",(VLOOKUP(B34,'KAYIT LİSTESİ'!$B$4:$H$530,2,0)))</f>
        <v/>
      </c>
      <c r="D34" s="221" t="str">
        <f>IF(ISERROR(VLOOKUP(B34,'KAYIT LİSTESİ'!$B$4:$H$530,4,0)),"",(VLOOKUP(B34,'KAYIT LİSTESİ'!$B$4:$H$530,4,0)))</f>
        <v/>
      </c>
      <c r="E34" s="222" t="str">
        <f>IF(ISERROR(VLOOKUP(B34,'KAYIT LİSTESİ'!$B$4:$H$530,5,0)),"",(VLOOKUP(B34,'KAYIT LİSTESİ'!$B$4:$H$530,5,0)))</f>
        <v/>
      </c>
      <c r="F34" s="222" t="str">
        <f>IF(ISERROR(VLOOKUP(B34,'KAYIT LİSTESİ'!$B$4:$H$530,6,0)),"",(VLOOKUP(B34,'KAYIT LİSTESİ'!$B$4:$H$530,6,0)))</f>
        <v/>
      </c>
      <c r="G34" s="223"/>
      <c r="H34" s="224"/>
      <c r="J34" s="218"/>
      <c r="K34" s="225"/>
      <c r="L34" s="221"/>
      <c r="M34" s="226"/>
      <c r="N34" s="227"/>
      <c r="O34" s="223"/>
      <c r="P34" s="228"/>
      <c r="Q34" s="228" t="str">
        <f>IF(ISTEXT(O33)," ",IFERROR(VLOOKUP(SMALL(PUAN!$N$4:$O$112,COUNTIF(PUAN!$N$4:$O$112,"&lt;"&amp;O33)+1),PUAN!$N$4:$O$112,2,0),"    "))</f>
        <v xml:space="preserve">    </v>
      </c>
    </row>
    <row r="35" spans="1:17" s="13" customFormat="1" ht="45" customHeight="1" x14ac:dyDescent="0.2">
      <c r="A35" s="218">
        <v>8</v>
      </c>
      <c r="B35" s="219" t="s">
        <v>136</v>
      </c>
      <c r="C35" s="220" t="str">
        <f>IF(ISERROR(VLOOKUP(B35,'KAYIT LİSTESİ'!$B$4:$H$530,2,0)),"",(VLOOKUP(B35,'KAYIT LİSTESİ'!$B$4:$H$530,2,0)))</f>
        <v/>
      </c>
      <c r="D35" s="221" t="str">
        <f>IF(ISERROR(VLOOKUP(B35,'KAYIT LİSTESİ'!$B$4:$H$530,4,0)),"",(VLOOKUP(B35,'KAYIT LİSTESİ'!$B$4:$H$530,4,0)))</f>
        <v/>
      </c>
      <c r="E35" s="222" t="str">
        <f>IF(ISERROR(VLOOKUP(B35,'KAYIT LİSTESİ'!$B$4:$H$530,5,0)),"",(VLOOKUP(B35,'KAYIT LİSTESİ'!$B$4:$H$530,5,0)))</f>
        <v/>
      </c>
      <c r="F35" s="222" t="str">
        <f>IF(ISERROR(VLOOKUP(B35,'KAYIT LİSTESİ'!$B$4:$H$530,6,0)),"",(VLOOKUP(B35,'KAYIT LİSTESİ'!$B$4:$H$530,6,0)))</f>
        <v/>
      </c>
      <c r="G35" s="223"/>
      <c r="H35" s="224"/>
      <c r="J35" s="20" t="s">
        <v>2</v>
      </c>
      <c r="K35" s="20"/>
      <c r="L35" s="20"/>
      <c r="M35" s="20"/>
      <c r="N35" s="18"/>
      <c r="O35" s="41" t="s">
        <v>3</v>
      </c>
      <c r="P35" s="42" t="s">
        <v>3</v>
      </c>
      <c r="Q35" s="228" t="str">
        <f>IF(ISTEXT(O34)," ",IFERROR(VLOOKUP(SMALL(PUAN!$N$4:$O$112,COUNTIF(PUAN!$N$4:$O$112,"&lt;"&amp;O34)+1),PUAN!$N$4:$O$112,2,0),"    "))</f>
        <v xml:space="preserve">    </v>
      </c>
    </row>
    <row r="36" spans="1:17" ht="35.25" customHeight="1" x14ac:dyDescent="0.2">
      <c r="A36" s="19" t="s">
        <v>18</v>
      </c>
      <c r="B36" s="19"/>
      <c r="C36" s="19"/>
      <c r="D36" s="45"/>
      <c r="E36" s="38" t="s">
        <v>0</v>
      </c>
      <c r="F36" s="149" t="s">
        <v>1</v>
      </c>
      <c r="G36" s="16"/>
      <c r="H36" s="16"/>
      <c r="I36" s="16"/>
    </row>
  </sheetData>
  <sortState ref="L8:Q17">
    <sortCondition ref="O8:O17"/>
  </sortState>
  <mergeCells count="20">
    <mergeCell ref="N3:P3"/>
    <mergeCell ref="H3:K3"/>
    <mergeCell ref="A1:Q1"/>
    <mergeCell ref="A2:Q2"/>
    <mergeCell ref="Q6:Q7"/>
    <mergeCell ref="A3:C3"/>
    <mergeCell ref="P6:P7"/>
    <mergeCell ref="J5:N5"/>
    <mergeCell ref="A4:C4"/>
    <mergeCell ref="D4:E4"/>
    <mergeCell ref="J6:J7"/>
    <mergeCell ref="K6:K7"/>
    <mergeCell ref="N6:N7"/>
    <mergeCell ref="O6:O7"/>
    <mergeCell ref="L6:L7"/>
    <mergeCell ref="M6:M7"/>
    <mergeCell ref="N4:P4"/>
    <mergeCell ref="A5:H5"/>
    <mergeCell ref="D3:E3"/>
    <mergeCell ref="F3:G3"/>
  </mergeCells>
  <conditionalFormatting sqref="A18:A25">
    <cfRule type="duplicateValues" dxfId="11" priority="65"/>
  </conditionalFormatting>
  <conditionalFormatting sqref="A28:A35">
    <cfRule type="duplicateValues" dxfId="10" priority="66"/>
  </conditionalFormatting>
  <conditionalFormatting sqref="A8:A15">
    <cfRule type="duplicateValues" dxfId="9" priority="78"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1" fitToHeight="0" orientation="portrait" r:id="rId1"/>
  <headerFooter alignWithMargins="0"/>
  <ignoredErrors>
    <ignoredError sqref="D4 P5"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W90"/>
  <sheetViews>
    <sheetView view="pageBreakPreview" zoomScale="37" zoomScaleNormal="50" zoomScaleSheetLayoutView="37" workbookViewId="0">
      <selection activeCell="AP24" sqref="AP24"/>
    </sheetView>
  </sheetViews>
  <sheetFormatPr defaultRowHeight="20.25" x14ac:dyDescent="0.2"/>
  <cols>
    <col min="1" max="1" width="8.42578125" style="17" customWidth="1"/>
    <col min="2" max="2" width="20.140625" style="17" hidden="1" customWidth="1"/>
    <col min="3" max="3" width="18" style="17" bestFit="1" customWidth="1"/>
    <col min="4" max="4" width="29.7109375" style="47" bestFit="1" customWidth="1"/>
    <col min="5" max="5" width="48" style="17" bestFit="1" customWidth="1"/>
    <col min="6" max="6" width="64.85546875" style="17" bestFit="1" customWidth="1"/>
    <col min="7" max="7" width="5.5703125" style="46" bestFit="1" customWidth="1"/>
    <col min="8" max="66" width="4.7109375" style="46" customWidth="1"/>
    <col min="67" max="67" width="23" style="48" customWidth="1"/>
    <col min="68" max="68" width="12.42578125" style="49" customWidth="1"/>
    <col min="69" max="69" width="12.42578125" style="17" customWidth="1"/>
    <col min="70" max="73" width="9.140625" style="46"/>
    <col min="74" max="74" width="9.140625" style="187" hidden="1" customWidth="1"/>
    <col min="75" max="75" width="9.140625" style="185" hidden="1" customWidth="1"/>
    <col min="76" max="16384" width="9.140625" style="46"/>
  </cols>
  <sheetData>
    <row r="1" spans="1:75" s="10" customFormat="1" ht="69.75" customHeight="1" x14ac:dyDescent="0.2">
      <c r="A1" s="706" t="str">
        <f>('YARIŞMA BİLGİLERİ'!A2)</f>
        <v>Gençlik ve Spor Bakanlığı
Spor Genel Müdürlüğü
Spor Faaliyetleri Daire Başkanlığı</v>
      </c>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c r="AL1" s="706"/>
      <c r="AM1" s="706"/>
      <c r="AN1" s="706"/>
      <c r="AO1" s="706"/>
      <c r="AP1" s="706"/>
      <c r="AQ1" s="706"/>
      <c r="AR1" s="706"/>
      <c r="AS1" s="706"/>
      <c r="AT1" s="706"/>
      <c r="AU1" s="706"/>
      <c r="AV1" s="706"/>
      <c r="AW1" s="706"/>
      <c r="AX1" s="706"/>
      <c r="AY1" s="706"/>
      <c r="AZ1" s="706"/>
      <c r="BA1" s="706"/>
      <c r="BB1" s="706"/>
      <c r="BC1" s="706"/>
      <c r="BD1" s="706"/>
      <c r="BE1" s="706"/>
      <c r="BF1" s="706"/>
      <c r="BG1" s="706"/>
      <c r="BH1" s="706"/>
      <c r="BI1" s="706"/>
      <c r="BJ1" s="706"/>
      <c r="BK1" s="706"/>
      <c r="BL1" s="706"/>
      <c r="BM1" s="706"/>
      <c r="BN1" s="706"/>
      <c r="BO1" s="706"/>
      <c r="BP1" s="706"/>
      <c r="BQ1" s="706"/>
      <c r="BV1" s="187">
        <v>60</v>
      </c>
      <c r="BW1" s="185">
        <v>1</v>
      </c>
    </row>
    <row r="2" spans="1:75" s="10" customFormat="1" ht="36.75" customHeight="1" x14ac:dyDescent="0.2">
      <c r="A2" s="707" t="str">
        <f>'YARIŞMA BİLGİLERİ'!F19</f>
        <v>2018-2019 Öğretim Yılı Okullararası Puanlı  Atletizm Genç-B İl Birinciliği</v>
      </c>
      <c r="B2" s="707"/>
      <c r="C2" s="707"/>
      <c r="D2" s="707"/>
      <c r="E2" s="707"/>
      <c r="F2" s="707"/>
      <c r="G2" s="707"/>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7"/>
      <c r="AN2" s="707"/>
      <c r="AO2" s="707"/>
      <c r="AP2" s="707"/>
      <c r="AQ2" s="707"/>
      <c r="AR2" s="707"/>
      <c r="AS2" s="707"/>
      <c r="AT2" s="707"/>
      <c r="AU2" s="707"/>
      <c r="AV2" s="707"/>
      <c r="AW2" s="707"/>
      <c r="AX2" s="707"/>
      <c r="AY2" s="707"/>
      <c r="AZ2" s="707"/>
      <c r="BA2" s="707"/>
      <c r="BB2" s="707"/>
      <c r="BC2" s="707"/>
      <c r="BD2" s="707"/>
      <c r="BE2" s="707"/>
      <c r="BF2" s="707"/>
      <c r="BG2" s="707"/>
      <c r="BH2" s="707"/>
      <c r="BI2" s="707"/>
      <c r="BJ2" s="707"/>
      <c r="BK2" s="707"/>
      <c r="BL2" s="707"/>
      <c r="BM2" s="707"/>
      <c r="BN2" s="707"/>
      <c r="BO2" s="707"/>
      <c r="BP2" s="707"/>
      <c r="BQ2" s="707"/>
      <c r="BV2" s="187">
        <v>62</v>
      </c>
      <c r="BW2" s="185">
        <v>2</v>
      </c>
    </row>
    <row r="3" spans="1:75" s="246" customFormat="1" ht="23.25" customHeight="1" x14ac:dyDescent="0.2">
      <c r="A3" s="708" t="s">
        <v>78</v>
      </c>
      <c r="B3" s="708"/>
      <c r="C3" s="708"/>
      <c r="D3" s="708"/>
      <c r="E3" s="709" t="str">
        <f>'YARIŞMA PROGRAMI'!C17</f>
        <v>Yüksek Atlama</v>
      </c>
      <c r="F3" s="709"/>
      <c r="G3" s="244"/>
      <c r="H3" s="244"/>
      <c r="I3" s="244"/>
      <c r="J3" s="244"/>
      <c r="K3" s="244"/>
      <c r="L3" s="244"/>
      <c r="M3" s="244"/>
      <c r="N3" s="712" t="s">
        <v>230</v>
      </c>
      <c r="O3" s="712"/>
      <c r="P3" s="712"/>
      <c r="Q3" s="712"/>
      <c r="R3" s="712"/>
      <c r="S3" s="712"/>
      <c r="T3" s="712"/>
      <c r="U3" s="712"/>
      <c r="V3" s="712"/>
      <c r="W3" s="712"/>
      <c r="X3" s="712"/>
      <c r="Y3" s="713">
        <f>'YARIŞMA PROGRAMI'!D17</f>
        <v>4000</v>
      </c>
      <c r="Z3" s="713"/>
      <c r="AA3" s="713"/>
      <c r="AB3" s="713"/>
      <c r="AC3" s="713"/>
      <c r="AD3" s="713"/>
      <c r="AE3" s="713"/>
      <c r="AF3" s="710"/>
      <c r="AG3" s="710"/>
      <c r="AH3" s="710"/>
      <c r="AI3" s="710"/>
      <c r="AJ3" s="710"/>
      <c r="AK3" s="244"/>
      <c r="AL3" s="244"/>
      <c r="AM3" s="244"/>
      <c r="AN3" s="244"/>
      <c r="AO3" s="244"/>
      <c r="AP3" s="244"/>
      <c r="AQ3" s="244"/>
      <c r="AR3" s="245"/>
      <c r="AS3" s="245"/>
      <c r="AT3" s="245"/>
      <c r="AU3" s="245"/>
      <c r="AV3" s="245"/>
      <c r="AW3" s="708" t="s">
        <v>178</v>
      </c>
      <c r="AX3" s="708"/>
      <c r="AY3" s="708"/>
      <c r="AZ3" s="708"/>
      <c r="BA3" s="708"/>
      <c r="BB3" s="708"/>
      <c r="BC3" s="711" t="str">
        <f>'YARIŞMA PROGRAMI'!E17</f>
        <v>-</v>
      </c>
      <c r="BD3" s="711"/>
      <c r="BE3" s="711"/>
      <c r="BF3" s="711"/>
      <c r="BG3" s="711"/>
      <c r="BH3" s="711"/>
      <c r="BI3" s="711"/>
      <c r="BJ3" s="711"/>
      <c r="BK3" s="711"/>
      <c r="BL3" s="711"/>
      <c r="BM3" s="711"/>
      <c r="BN3" s="711"/>
      <c r="BO3" s="711"/>
      <c r="BP3" s="711"/>
      <c r="BQ3" s="711"/>
      <c r="BV3" s="247">
        <v>64</v>
      </c>
      <c r="BW3" s="248">
        <v>3</v>
      </c>
    </row>
    <row r="4" spans="1:75" s="246" customFormat="1" ht="23.25" customHeight="1" x14ac:dyDescent="0.2">
      <c r="A4" s="718" t="s">
        <v>80</v>
      </c>
      <c r="B4" s="718"/>
      <c r="C4" s="718"/>
      <c r="D4" s="718"/>
      <c r="E4" s="714" t="str">
        <f>'YARIŞMA BİLGİLERİ'!F21</f>
        <v>Genç Erkek - B</v>
      </c>
      <c r="F4" s="714"/>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718" t="s">
        <v>76</v>
      </c>
      <c r="AX4" s="718"/>
      <c r="AY4" s="718"/>
      <c r="AZ4" s="718"/>
      <c r="BA4" s="718"/>
      <c r="BB4" s="718"/>
      <c r="BC4" s="703">
        <f>'YARIŞMA PROGRAMI'!B17</f>
        <v>43509.5</v>
      </c>
      <c r="BD4" s="703"/>
      <c r="BE4" s="703"/>
      <c r="BF4" s="703"/>
      <c r="BG4" s="703"/>
      <c r="BH4" s="703"/>
      <c r="BI4" s="703"/>
      <c r="BJ4" s="703"/>
      <c r="BK4" s="703"/>
      <c r="BL4" s="703"/>
      <c r="BM4" s="703"/>
      <c r="BN4" s="703"/>
      <c r="BO4" s="703"/>
      <c r="BP4" s="703"/>
      <c r="BQ4" s="703"/>
      <c r="BV4" s="247">
        <v>66</v>
      </c>
      <c r="BW4" s="248">
        <v>4</v>
      </c>
    </row>
    <row r="5" spans="1:75" s="10" customFormat="1" ht="30" customHeight="1" x14ac:dyDescent="0.2">
      <c r="A5" s="50"/>
      <c r="B5" s="50"/>
      <c r="C5" s="50"/>
      <c r="D5" s="51"/>
      <c r="E5" s="52"/>
      <c r="F5" s="53"/>
      <c r="G5" s="54"/>
      <c r="H5" s="54"/>
      <c r="I5" s="54"/>
      <c r="J5" s="54"/>
      <c r="K5" s="50"/>
      <c r="L5" s="50"/>
      <c r="M5" s="50"/>
      <c r="N5" s="50"/>
      <c r="O5" s="50"/>
      <c r="P5" s="50"/>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715">
        <f ca="1">NOW()</f>
        <v>43510.768203356478</v>
      </c>
      <c r="BP5" s="715"/>
      <c r="BQ5" s="715"/>
      <c r="BV5" s="187">
        <v>68</v>
      </c>
      <c r="BW5" s="185">
        <v>5</v>
      </c>
    </row>
    <row r="6" spans="1:75" ht="22.5" customHeight="1" x14ac:dyDescent="0.2">
      <c r="A6" s="700" t="s">
        <v>6</v>
      </c>
      <c r="B6" s="719"/>
      <c r="C6" s="700" t="s">
        <v>64</v>
      </c>
      <c r="D6" s="700" t="s">
        <v>20</v>
      </c>
      <c r="E6" s="700" t="s">
        <v>7</v>
      </c>
      <c r="F6" s="700" t="s">
        <v>190</v>
      </c>
      <c r="G6" s="717" t="s">
        <v>21</v>
      </c>
      <c r="H6" s="717"/>
      <c r="I6" s="717"/>
      <c r="J6" s="717"/>
      <c r="K6" s="717"/>
      <c r="L6" s="717"/>
      <c r="M6" s="717"/>
      <c r="N6" s="717"/>
      <c r="O6" s="717"/>
      <c r="P6" s="717"/>
      <c r="Q6" s="717"/>
      <c r="R6" s="717"/>
      <c r="S6" s="717"/>
      <c r="T6" s="717"/>
      <c r="U6" s="717"/>
      <c r="V6" s="717"/>
      <c r="W6" s="717"/>
      <c r="X6" s="717"/>
      <c r="Y6" s="717"/>
      <c r="Z6" s="717"/>
      <c r="AA6" s="717"/>
      <c r="AB6" s="717"/>
      <c r="AC6" s="717"/>
      <c r="AD6" s="717"/>
      <c r="AE6" s="717"/>
      <c r="AF6" s="717"/>
      <c r="AG6" s="717"/>
      <c r="AH6" s="717"/>
      <c r="AI6" s="717"/>
      <c r="AJ6" s="717"/>
      <c r="AK6" s="717"/>
      <c r="AL6" s="717"/>
      <c r="AM6" s="717"/>
      <c r="AN6" s="717"/>
      <c r="AO6" s="717"/>
      <c r="AP6" s="717"/>
      <c r="AQ6" s="717"/>
      <c r="AR6" s="717"/>
      <c r="AS6" s="717"/>
      <c r="AT6" s="717"/>
      <c r="AU6" s="717"/>
      <c r="AV6" s="717"/>
      <c r="AW6" s="717"/>
      <c r="AX6" s="717"/>
      <c r="AY6" s="717"/>
      <c r="AZ6" s="717"/>
      <c r="BA6" s="717"/>
      <c r="BB6" s="717"/>
      <c r="BC6" s="717"/>
      <c r="BD6" s="717"/>
      <c r="BE6" s="717"/>
      <c r="BF6" s="717"/>
      <c r="BG6" s="717"/>
      <c r="BH6" s="717"/>
      <c r="BI6" s="717"/>
      <c r="BJ6" s="717"/>
      <c r="BK6" s="717"/>
      <c r="BL6" s="717"/>
      <c r="BM6" s="717"/>
      <c r="BN6" s="717"/>
      <c r="BO6" s="705" t="s">
        <v>8</v>
      </c>
      <c r="BP6" s="716" t="s">
        <v>103</v>
      </c>
      <c r="BQ6" s="704" t="s">
        <v>9</v>
      </c>
      <c r="BV6" s="187">
        <v>70</v>
      </c>
      <c r="BW6" s="185">
        <v>6</v>
      </c>
    </row>
    <row r="7" spans="1:75" ht="66.75" customHeight="1" x14ac:dyDescent="0.2">
      <c r="A7" s="701"/>
      <c r="B7" s="719"/>
      <c r="C7" s="701"/>
      <c r="D7" s="701"/>
      <c r="E7" s="701"/>
      <c r="F7" s="701"/>
      <c r="G7" s="702">
        <v>145</v>
      </c>
      <c r="H7" s="702"/>
      <c r="I7" s="702"/>
      <c r="J7" s="702">
        <v>150</v>
      </c>
      <c r="K7" s="702"/>
      <c r="L7" s="702"/>
      <c r="M7" s="702">
        <v>155</v>
      </c>
      <c r="N7" s="702"/>
      <c r="O7" s="702"/>
      <c r="P7" s="702">
        <v>160</v>
      </c>
      <c r="Q7" s="702"/>
      <c r="R7" s="702"/>
      <c r="S7" s="702">
        <v>165</v>
      </c>
      <c r="T7" s="702"/>
      <c r="U7" s="702"/>
      <c r="V7" s="702">
        <v>170</v>
      </c>
      <c r="W7" s="702"/>
      <c r="X7" s="702"/>
      <c r="Y7" s="702">
        <v>173</v>
      </c>
      <c r="Z7" s="702"/>
      <c r="AA7" s="702"/>
      <c r="AB7" s="702">
        <v>176</v>
      </c>
      <c r="AC7" s="702"/>
      <c r="AD7" s="702"/>
      <c r="AE7" s="702">
        <v>179</v>
      </c>
      <c r="AF7" s="702"/>
      <c r="AG7" s="702"/>
      <c r="AH7" s="702">
        <v>182</v>
      </c>
      <c r="AI7" s="702"/>
      <c r="AJ7" s="702"/>
      <c r="AK7" s="702">
        <v>185</v>
      </c>
      <c r="AL7" s="702"/>
      <c r="AM7" s="702"/>
      <c r="AN7" s="702"/>
      <c r="AO7" s="702"/>
      <c r="AP7" s="702"/>
      <c r="AQ7" s="702"/>
      <c r="AR7" s="702"/>
      <c r="AS7" s="702"/>
      <c r="AT7" s="702"/>
      <c r="AU7" s="702"/>
      <c r="AV7" s="702"/>
      <c r="AW7" s="702"/>
      <c r="AX7" s="702"/>
      <c r="AY7" s="702"/>
      <c r="AZ7" s="702"/>
      <c r="BA7" s="702"/>
      <c r="BB7" s="702"/>
      <c r="BC7" s="702"/>
      <c r="BD7" s="702"/>
      <c r="BE7" s="702"/>
      <c r="BF7" s="702"/>
      <c r="BG7" s="702"/>
      <c r="BH7" s="702"/>
      <c r="BI7" s="702"/>
      <c r="BJ7" s="702"/>
      <c r="BK7" s="702"/>
      <c r="BL7" s="702"/>
      <c r="BM7" s="702"/>
      <c r="BN7" s="702"/>
      <c r="BO7" s="705"/>
      <c r="BP7" s="716"/>
      <c r="BQ7" s="704"/>
      <c r="BV7" s="187">
        <v>72</v>
      </c>
      <c r="BW7" s="185">
        <v>7</v>
      </c>
    </row>
    <row r="8" spans="1:75" s="13" customFormat="1" ht="71.25" customHeight="1" x14ac:dyDescent="0.2">
      <c r="A8" s="212">
        <v>1</v>
      </c>
      <c r="B8" s="213"/>
      <c r="C8" s="214"/>
      <c r="D8" s="215">
        <v>38173</v>
      </c>
      <c r="E8" s="216" t="s">
        <v>477</v>
      </c>
      <c r="F8" s="216" t="s">
        <v>471</v>
      </c>
      <c r="G8" s="202" t="s">
        <v>536</v>
      </c>
      <c r="H8" s="202" t="s">
        <v>536</v>
      </c>
      <c r="I8" s="202" t="s">
        <v>586</v>
      </c>
      <c r="J8" s="203" t="s">
        <v>536</v>
      </c>
      <c r="K8" s="204" t="s">
        <v>536</v>
      </c>
      <c r="L8" s="204" t="s">
        <v>536</v>
      </c>
      <c r="M8" s="202"/>
      <c r="N8" s="205"/>
      <c r="O8" s="202"/>
      <c r="P8" s="204"/>
      <c r="Q8" s="204"/>
      <c r="R8" s="204"/>
      <c r="S8" s="202"/>
      <c r="T8" s="202"/>
      <c r="U8" s="202"/>
      <c r="V8" s="204"/>
      <c r="W8" s="204"/>
      <c r="X8" s="204"/>
      <c r="Y8" s="202"/>
      <c r="Z8" s="202"/>
      <c r="AA8" s="202"/>
      <c r="AB8" s="204"/>
      <c r="AC8" s="204"/>
      <c r="AD8" s="204"/>
      <c r="AE8" s="202"/>
      <c r="AF8" s="202"/>
      <c r="AG8" s="202"/>
      <c r="AH8" s="204"/>
      <c r="AI8" s="204"/>
      <c r="AJ8" s="204"/>
      <c r="AK8" s="202"/>
      <c r="AL8" s="202"/>
      <c r="AM8" s="202"/>
      <c r="AN8" s="204"/>
      <c r="AO8" s="204"/>
      <c r="AP8" s="204"/>
      <c r="AQ8" s="202"/>
      <c r="AR8" s="202"/>
      <c r="AS8" s="202"/>
      <c r="AT8" s="204"/>
      <c r="AU8" s="206"/>
      <c r="AV8" s="206"/>
      <c r="AW8" s="207"/>
      <c r="AX8" s="207"/>
      <c r="AY8" s="207"/>
      <c r="AZ8" s="206"/>
      <c r="BA8" s="206"/>
      <c r="BB8" s="206"/>
      <c r="BC8" s="207"/>
      <c r="BD8" s="207"/>
      <c r="BE8" s="207"/>
      <c r="BF8" s="206"/>
      <c r="BG8" s="206"/>
      <c r="BH8" s="206"/>
      <c r="BI8" s="207"/>
      <c r="BJ8" s="207"/>
      <c r="BK8" s="207"/>
      <c r="BL8" s="206"/>
      <c r="BM8" s="206"/>
      <c r="BN8" s="206"/>
      <c r="BO8" s="217">
        <v>145</v>
      </c>
      <c r="BP8" s="462"/>
      <c r="BQ8" s="236"/>
      <c r="BV8" s="187">
        <v>74</v>
      </c>
      <c r="BW8" s="185">
        <v>8</v>
      </c>
    </row>
    <row r="9" spans="1:75" s="13" customFormat="1" ht="71.25" customHeight="1" x14ac:dyDescent="0.2">
      <c r="A9" s="212" t="s">
        <v>195</v>
      </c>
      <c r="B9" s="213" t="s">
        <v>234</v>
      </c>
      <c r="C9" s="214" t="str">
        <f>IF(ISERROR(VLOOKUP(B9,'KAYIT LİSTESİ'!$B$4:$H$530,2,0)),"",(VLOOKUP(B9,'KAYIT LİSTESİ'!$B$4:$H$530,2,0)))</f>
        <v/>
      </c>
      <c r="D9" s="215">
        <v>38008</v>
      </c>
      <c r="E9" s="216" t="s">
        <v>506</v>
      </c>
      <c r="F9" s="216" t="s">
        <v>504</v>
      </c>
      <c r="G9" s="202" t="s">
        <v>536</v>
      </c>
      <c r="H9" s="202" t="s">
        <v>536</v>
      </c>
      <c r="I9" s="202" t="s">
        <v>536</v>
      </c>
      <c r="J9" s="203"/>
      <c r="K9" s="204"/>
      <c r="L9" s="204"/>
      <c r="M9" s="202"/>
      <c r="N9" s="205"/>
      <c r="O9" s="202"/>
      <c r="P9" s="204"/>
      <c r="Q9" s="204"/>
      <c r="R9" s="204"/>
      <c r="S9" s="202"/>
      <c r="T9" s="202"/>
      <c r="U9" s="202"/>
      <c r="V9" s="204"/>
      <c r="W9" s="204"/>
      <c r="X9" s="204"/>
      <c r="Y9" s="202"/>
      <c r="Z9" s="202"/>
      <c r="AA9" s="202"/>
      <c r="AB9" s="204"/>
      <c r="AC9" s="204"/>
      <c r="AD9" s="204"/>
      <c r="AE9" s="202"/>
      <c r="AF9" s="202"/>
      <c r="AG9" s="202"/>
      <c r="AH9" s="204"/>
      <c r="AI9" s="204"/>
      <c r="AJ9" s="204"/>
      <c r="AK9" s="202"/>
      <c r="AL9" s="202"/>
      <c r="AM9" s="202"/>
      <c r="AN9" s="204"/>
      <c r="AO9" s="204"/>
      <c r="AP9" s="204"/>
      <c r="AQ9" s="202"/>
      <c r="AR9" s="202"/>
      <c r="AS9" s="202"/>
      <c r="AT9" s="204"/>
      <c r="AU9" s="206"/>
      <c r="AV9" s="206"/>
      <c r="AW9" s="207"/>
      <c r="AX9" s="207"/>
      <c r="AY9" s="207"/>
      <c r="AZ9" s="206"/>
      <c r="BA9" s="206"/>
      <c r="BB9" s="206"/>
      <c r="BC9" s="207"/>
      <c r="BD9" s="207"/>
      <c r="BE9" s="207"/>
      <c r="BF9" s="206"/>
      <c r="BG9" s="206"/>
      <c r="BH9" s="206"/>
      <c r="BI9" s="207"/>
      <c r="BJ9" s="207"/>
      <c r="BK9" s="207"/>
      <c r="BL9" s="206"/>
      <c r="BM9" s="206"/>
      <c r="BN9" s="206"/>
      <c r="BO9" s="217" t="s">
        <v>349</v>
      </c>
      <c r="BP9" s="462"/>
      <c r="BQ9" s="236"/>
      <c r="BV9" s="187">
        <v>76</v>
      </c>
      <c r="BW9" s="185">
        <v>9</v>
      </c>
    </row>
    <row r="10" spans="1:75" s="13" customFormat="1" ht="71.25" customHeight="1" x14ac:dyDescent="0.2">
      <c r="A10" s="212" t="s">
        <v>195</v>
      </c>
      <c r="B10" s="213"/>
      <c r="C10" s="214"/>
      <c r="D10" s="215">
        <v>37808</v>
      </c>
      <c r="E10" s="216" t="s">
        <v>584</v>
      </c>
      <c r="F10" s="216" t="s">
        <v>585</v>
      </c>
      <c r="G10" s="202" t="s">
        <v>536</v>
      </c>
      <c r="H10" s="202" t="s">
        <v>536</v>
      </c>
      <c r="I10" s="202" t="s">
        <v>536</v>
      </c>
      <c r="J10" s="203"/>
      <c r="K10" s="204"/>
      <c r="L10" s="204"/>
      <c r="M10" s="202"/>
      <c r="N10" s="205"/>
      <c r="O10" s="202"/>
      <c r="P10" s="204"/>
      <c r="Q10" s="204"/>
      <c r="R10" s="204"/>
      <c r="S10" s="202"/>
      <c r="T10" s="202"/>
      <c r="U10" s="202"/>
      <c r="V10" s="204"/>
      <c r="W10" s="204"/>
      <c r="X10" s="204"/>
      <c r="Y10" s="202"/>
      <c r="Z10" s="202"/>
      <c r="AA10" s="202"/>
      <c r="AB10" s="204"/>
      <c r="AC10" s="204"/>
      <c r="AD10" s="204"/>
      <c r="AE10" s="202"/>
      <c r="AF10" s="202"/>
      <c r="AG10" s="202"/>
      <c r="AH10" s="204"/>
      <c r="AI10" s="204"/>
      <c r="AJ10" s="204"/>
      <c r="AK10" s="202"/>
      <c r="AL10" s="202"/>
      <c r="AM10" s="202"/>
      <c r="AN10" s="204"/>
      <c r="AO10" s="204"/>
      <c r="AP10" s="204"/>
      <c r="AQ10" s="202"/>
      <c r="AR10" s="202"/>
      <c r="AS10" s="202"/>
      <c r="AT10" s="204"/>
      <c r="AU10" s="206"/>
      <c r="AV10" s="206"/>
      <c r="AW10" s="207"/>
      <c r="AX10" s="207"/>
      <c r="AY10" s="207"/>
      <c r="AZ10" s="206"/>
      <c r="BA10" s="206"/>
      <c r="BB10" s="206"/>
      <c r="BC10" s="207"/>
      <c r="BD10" s="207"/>
      <c r="BE10" s="207"/>
      <c r="BF10" s="206"/>
      <c r="BG10" s="206"/>
      <c r="BH10" s="206"/>
      <c r="BI10" s="207"/>
      <c r="BJ10" s="207"/>
      <c r="BK10" s="207"/>
      <c r="BL10" s="206"/>
      <c r="BM10" s="206"/>
      <c r="BN10" s="206"/>
      <c r="BO10" s="217" t="s">
        <v>349</v>
      </c>
      <c r="BP10" s="462"/>
      <c r="BQ10" s="236"/>
      <c r="BV10" s="187">
        <v>78</v>
      </c>
      <c r="BW10" s="185">
        <v>10</v>
      </c>
    </row>
    <row r="11" spans="1:75" s="13" customFormat="1" ht="71.25" customHeight="1" x14ac:dyDescent="0.2">
      <c r="A11" s="212"/>
      <c r="B11" s="213"/>
      <c r="C11" s="214"/>
      <c r="D11" s="215" t="str">
        <f>IF(ISERROR(VLOOKUP(B11,'KAYIT LİSTESİ'!$B$4:$H$530,4,0)),"",(VLOOKUP(B11,'KAYIT LİSTESİ'!$B$4:$H$530,4,0)))</f>
        <v/>
      </c>
      <c r="E11" s="216" t="str">
        <f>IF(ISERROR(VLOOKUP(B11,'KAYIT LİSTESİ'!$B$4:$H$530,5,0)),"",(VLOOKUP(B11,'KAYIT LİSTESİ'!$B$4:$H$530,5,0)))</f>
        <v/>
      </c>
      <c r="F11" s="216" t="str">
        <f>IF(ISERROR(VLOOKUP(B11,'KAYIT LİSTESİ'!$B$4:$H$530,6,0)),"",(VLOOKUP(B11,'KAYIT LİSTESİ'!$B$4:$H$530,6,0)))</f>
        <v/>
      </c>
      <c r="G11" s="202"/>
      <c r="H11" s="202"/>
      <c r="I11" s="202"/>
      <c r="J11" s="203"/>
      <c r="K11" s="204"/>
      <c r="L11" s="204"/>
      <c r="M11" s="202"/>
      <c r="N11" s="205"/>
      <c r="O11" s="202"/>
      <c r="P11" s="204"/>
      <c r="Q11" s="204"/>
      <c r="R11" s="204"/>
      <c r="S11" s="202"/>
      <c r="T11" s="202"/>
      <c r="U11" s="202"/>
      <c r="V11" s="204"/>
      <c r="W11" s="204"/>
      <c r="X11" s="204"/>
      <c r="Y11" s="202"/>
      <c r="Z11" s="202"/>
      <c r="AA11" s="202"/>
      <c r="AB11" s="204"/>
      <c r="AC11" s="204"/>
      <c r="AD11" s="204"/>
      <c r="AE11" s="202"/>
      <c r="AF11" s="202"/>
      <c r="AG11" s="202"/>
      <c r="AH11" s="204"/>
      <c r="AI11" s="204"/>
      <c r="AJ11" s="204"/>
      <c r="AK11" s="202"/>
      <c r="AL11" s="202"/>
      <c r="AM11" s="202"/>
      <c r="AN11" s="204"/>
      <c r="AO11" s="204"/>
      <c r="AP11" s="204"/>
      <c r="AQ11" s="202"/>
      <c r="AR11" s="202"/>
      <c r="AS11" s="202"/>
      <c r="AT11" s="204"/>
      <c r="AU11" s="206"/>
      <c r="AV11" s="206"/>
      <c r="AW11" s="207"/>
      <c r="AX11" s="207"/>
      <c r="AY11" s="207"/>
      <c r="AZ11" s="206"/>
      <c r="BA11" s="206"/>
      <c r="BB11" s="206"/>
      <c r="BC11" s="207"/>
      <c r="BD11" s="207"/>
      <c r="BE11" s="207"/>
      <c r="BF11" s="206"/>
      <c r="BG11" s="206"/>
      <c r="BH11" s="206"/>
      <c r="BI11" s="207"/>
      <c r="BJ11" s="207"/>
      <c r="BK11" s="207"/>
      <c r="BL11" s="206"/>
      <c r="BM11" s="206"/>
      <c r="BN11" s="206"/>
      <c r="BO11" s="217"/>
      <c r="BP11" s="462" t="str">
        <f>IF(ISTEXT(BO11)," ",IFERROR(VLOOKUP(SMALL(PUAN!$Z$4:$AA$112,COUNTIF(PUAN!$Z$4:$AA$112,"&lt;="&amp;BO11)+0),PUAN!$Z$4:$AA$112,2,0),"    "))</f>
        <v xml:space="preserve">    </v>
      </c>
      <c r="BQ11" s="236"/>
      <c r="BV11" s="187">
        <v>80</v>
      </c>
      <c r="BW11" s="185">
        <v>11</v>
      </c>
    </row>
    <row r="12" spans="1:75" s="13" customFormat="1" ht="71.25" customHeight="1" x14ac:dyDescent="0.2">
      <c r="A12" s="212"/>
      <c r="B12" s="213"/>
      <c r="C12" s="214"/>
      <c r="D12" s="215" t="str">
        <f>IF(ISERROR(VLOOKUP(B12,'KAYIT LİSTESİ'!$B$4:$H$530,4,0)),"",(VLOOKUP(B12,'KAYIT LİSTESİ'!$B$4:$H$530,4,0)))</f>
        <v/>
      </c>
      <c r="E12" s="216" t="str">
        <f>IF(ISERROR(VLOOKUP(B12,'KAYIT LİSTESİ'!$B$4:$H$530,5,0)),"",(VLOOKUP(B12,'KAYIT LİSTESİ'!$B$4:$H$530,5,0)))</f>
        <v/>
      </c>
      <c r="F12" s="216" t="str">
        <f>IF(ISERROR(VLOOKUP(B12,'KAYIT LİSTESİ'!$B$4:$H$530,6,0)),"",(VLOOKUP(B12,'KAYIT LİSTESİ'!$B$4:$H$530,6,0)))</f>
        <v/>
      </c>
      <c r="G12" s="202"/>
      <c r="H12" s="202"/>
      <c r="I12" s="202"/>
      <c r="J12" s="203"/>
      <c r="K12" s="204"/>
      <c r="L12" s="204"/>
      <c r="M12" s="202"/>
      <c r="N12" s="205"/>
      <c r="O12" s="202"/>
      <c r="P12" s="204"/>
      <c r="Q12" s="204"/>
      <c r="R12" s="204"/>
      <c r="S12" s="202"/>
      <c r="T12" s="202"/>
      <c r="U12" s="202"/>
      <c r="V12" s="204"/>
      <c r="W12" s="204"/>
      <c r="X12" s="204"/>
      <c r="Y12" s="202"/>
      <c r="Z12" s="202"/>
      <c r="AA12" s="202"/>
      <c r="AB12" s="204"/>
      <c r="AC12" s="204"/>
      <c r="AD12" s="204"/>
      <c r="AE12" s="202"/>
      <c r="AF12" s="202"/>
      <c r="AG12" s="202"/>
      <c r="AH12" s="204"/>
      <c r="AI12" s="204"/>
      <c r="AJ12" s="204"/>
      <c r="AK12" s="202"/>
      <c r="AL12" s="202"/>
      <c r="AM12" s="202"/>
      <c r="AN12" s="204"/>
      <c r="AO12" s="204"/>
      <c r="AP12" s="204"/>
      <c r="AQ12" s="202"/>
      <c r="AR12" s="202"/>
      <c r="AS12" s="202"/>
      <c r="AT12" s="204"/>
      <c r="AU12" s="206"/>
      <c r="AV12" s="206"/>
      <c r="AW12" s="207"/>
      <c r="AX12" s="207"/>
      <c r="AY12" s="207"/>
      <c r="AZ12" s="206"/>
      <c r="BA12" s="206"/>
      <c r="BB12" s="206"/>
      <c r="BC12" s="207"/>
      <c r="BD12" s="207"/>
      <c r="BE12" s="207"/>
      <c r="BF12" s="206"/>
      <c r="BG12" s="206"/>
      <c r="BH12" s="206"/>
      <c r="BI12" s="207"/>
      <c r="BJ12" s="207"/>
      <c r="BK12" s="207"/>
      <c r="BL12" s="206"/>
      <c r="BM12" s="206"/>
      <c r="BN12" s="206"/>
      <c r="BO12" s="217"/>
      <c r="BP12" s="462" t="str">
        <f>IF(ISTEXT(BO12)," ",IFERROR(VLOOKUP(SMALL(PUAN!$Z$4:$AA$112,COUNTIF(PUAN!$Z$4:$AA$112,"&lt;="&amp;BO12)+0),PUAN!$Z$4:$AA$112,2,0),"    "))</f>
        <v xml:space="preserve">    </v>
      </c>
      <c r="BQ12" s="236"/>
      <c r="BV12" s="187">
        <v>82</v>
      </c>
      <c r="BW12" s="185">
        <v>12</v>
      </c>
    </row>
    <row r="13" spans="1:75" s="13" customFormat="1" ht="71.25" customHeight="1" x14ac:dyDescent="0.2">
      <c r="A13" s="212"/>
      <c r="B13" s="213"/>
      <c r="C13" s="214"/>
      <c r="D13" s="215" t="str">
        <f>IF(ISERROR(VLOOKUP(B13,'KAYIT LİSTESİ'!$B$4:$H$530,4,0)),"",(VLOOKUP(B13,'KAYIT LİSTESİ'!$B$4:$H$530,4,0)))</f>
        <v/>
      </c>
      <c r="E13" s="216" t="str">
        <f>IF(ISERROR(VLOOKUP(B13,'KAYIT LİSTESİ'!$B$4:$H$530,5,0)),"",(VLOOKUP(B13,'KAYIT LİSTESİ'!$B$4:$H$530,5,0)))</f>
        <v/>
      </c>
      <c r="F13" s="216" t="str">
        <f>IF(ISERROR(VLOOKUP(B13,'KAYIT LİSTESİ'!$B$4:$H$530,6,0)),"",(VLOOKUP(B13,'KAYIT LİSTESİ'!$B$4:$H$530,6,0)))</f>
        <v/>
      </c>
      <c r="G13" s="202"/>
      <c r="H13" s="202"/>
      <c r="I13" s="202"/>
      <c r="J13" s="203"/>
      <c r="K13" s="204"/>
      <c r="L13" s="204"/>
      <c r="M13" s="202"/>
      <c r="N13" s="205"/>
      <c r="O13" s="202"/>
      <c r="P13" s="204"/>
      <c r="Q13" s="204"/>
      <c r="R13" s="204"/>
      <c r="S13" s="202"/>
      <c r="T13" s="202"/>
      <c r="U13" s="202"/>
      <c r="V13" s="204"/>
      <c r="W13" s="204"/>
      <c r="X13" s="204"/>
      <c r="Y13" s="202"/>
      <c r="Z13" s="202"/>
      <c r="AA13" s="202"/>
      <c r="AB13" s="204"/>
      <c r="AC13" s="204"/>
      <c r="AD13" s="204"/>
      <c r="AE13" s="202"/>
      <c r="AF13" s="202"/>
      <c r="AG13" s="202"/>
      <c r="AH13" s="204"/>
      <c r="AI13" s="204"/>
      <c r="AJ13" s="204"/>
      <c r="AK13" s="202"/>
      <c r="AL13" s="202"/>
      <c r="AM13" s="202"/>
      <c r="AN13" s="204"/>
      <c r="AO13" s="204"/>
      <c r="AP13" s="204"/>
      <c r="AQ13" s="202"/>
      <c r="AR13" s="202"/>
      <c r="AS13" s="202"/>
      <c r="AT13" s="204"/>
      <c r="AU13" s="206"/>
      <c r="AV13" s="206"/>
      <c r="AW13" s="207"/>
      <c r="AX13" s="207"/>
      <c r="AY13" s="207"/>
      <c r="AZ13" s="206"/>
      <c r="BA13" s="206"/>
      <c r="BB13" s="206"/>
      <c r="BC13" s="207"/>
      <c r="BD13" s="207"/>
      <c r="BE13" s="207"/>
      <c r="BF13" s="206"/>
      <c r="BG13" s="206"/>
      <c r="BH13" s="206"/>
      <c r="BI13" s="207"/>
      <c r="BJ13" s="207"/>
      <c r="BK13" s="207"/>
      <c r="BL13" s="206"/>
      <c r="BM13" s="206"/>
      <c r="BN13" s="206"/>
      <c r="BO13" s="217"/>
      <c r="BP13" s="462" t="str">
        <f>IF(ISTEXT(BO13)," ",IFERROR(VLOOKUP(SMALL(PUAN!$Z$4:$AA$112,COUNTIF(PUAN!$Z$4:$AA$112,"&lt;="&amp;BO13)+0),PUAN!$Z$4:$AA$112,2,0),"    "))</f>
        <v xml:space="preserve">    </v>
      </c>
      <c r="BQ13" s="236"/>
      <c r="BV13" s="187">
        <v>84</v>
      </c>
      <c r="BW13" s="185">
        <v>13</v>
      </c>
    </row>
    <row r="14" spans="1:75" s="13" customFormat="1" ht="71.25" customHeight="1" x14ac:dyDescent="0.2">
      <c r="A14" s="212"/>
      <c r="B14" s="213"/>
      <c r="C14" s="214"/>
      <c r="D14" s="215" t="str">
        <f>IF(ISERROR(VLOOKUP(B14,'KAYIT LİSTESİ'!$B$4:$H$530,4,0)),"",(VLOOKUP(B14,'KAYIT LİSTESİ'!$B$4:$H$530,4,0)))</f>
        <v/>
      </c>
      <c r="E14" s="216" t="str">
        <f>IF(ISERROR(VLOOKUP(B14,'KAYIT LİSTESİ'!$B$4:$H$530,5,0)),"",(VLOOKUP(B14,'KAYIT LİSTESİ'!$B$4:$H$530,5,0)))</f>
        <v/>
      </c>
      <c r="F14" s="216" t="str">
        <f>IF(ISERROR(VLOOKUP(B14,'KAYIT LİSTESİ'!$B$4:$H$530,6,0)),"",(VLOOKUP(B14,'KAYIT LİSTESİ'!$B$4:$H$530,6,0)))</f>
        <v/>
      </c>
      <c r="G14" s="202"/>
      <c r="H14" s="202"/>
      <c r="I14" s="202"/>
      <c r="J14" s="203"/>
      <c r="K14" s="204"/>
      <c r="L14" s="204"/>
      <c r="M14" s="202"/>
      <c r="N14" s="205"/>
      <c r="O14" s="202"/>
      <c r="P14" s="204"/>
      <c r="Q14" s="204"/>
      <c r="R14" s="204"/>
      <c r="S14" s="202"/>
      <c r="T14" s="202"/>
      <c r="U14" s="202"/>
      <c r="V14" s="204"/>
      <c r="W14" s="204"/>
      <c r="X14" s="204"/>
      <c r="Y14" s="202"/>
      <c r="Z14" s="202"/>
      <c r="AA14" s="202"/>
      <c r="AB14" s="204"/>
      <c r="AC14" s="204"/>
      <c r="AD14" s="204"/>
      <c r="AE14" s="202"/>
      <c r="AF14" s="202"/>
      <c r="AG14" s="202"/>
      <c r="AH14" s="204"/>
      <c r="AI14" s="204"/>
      <c r="AJ14" s="204"/>
      <c r="AK14" s="202"/>
      <c r="AL14" s="202"/>
      <c r="AM14" s="202"/>
      <c r="AN14" s="204"/>
      <c r="AO14" s="204"/>
      <c r="AP14" s="204"/>
      <c r="AQ14" s="202"/>
      <c r="AR14" s="202"/>
      <c r="AS14" s="202"/>
      <c r="AT14" s="204"/>
      <c r="AU14" s="206"/>
      <c r="AV14" s="206"/>
      <c r="AW14" s="207"/>
      <c r="AX14" s="207"/>
      <c r="AY14" s="207"/>
      <c r="AZ14" s="206"/>
      <c r="BA14" s="206"/>
      <c r="BB14" s="206"/>
      <c r="BC14" s="207"/>
      <c r="BD14" s="207"/>
      <c r="BE14" s="207"/>
      <c r="BF14" s="206"/>
      <c r="BG14" s="206"/>
      <c r="BH14" s="206"/>
      <c r="BI14" s="207"/>
      <c r="BJ14" s="207"/>
      <c r="BK14" s="207"/>
      <c r="BL14" s="206"/>
      <c r="BM14" s="206"/>
      <c r="BN14" s="206"/>
      <c r="BO14" s="217"/>
      <c r="BP14" s="462" t="str">
        <f>IF(ISTEXT(BO14)," ",IFERROR(VLOOKUP(SMALL(PUAN!$Z$4:$AA$112,COUNTIF(PUAN!$Z$4:$AA$112,"&lt;="&amp;BO14)+0),PUAN!$Z$4:$AA$112,2,0),"    "))</f>
        <v xml:space="preserve">    </v>
      </c>
      <c r="BQ14" s="236"/>
      <c r="BV14" s="187"/>
      <c r="BW14" s="185"/>
    </row>
    <row r="15" spans="1:75" s="13" customFormat="1" ht="71.25" customHeight="1" x14ac:dyDescent="0.2">
      <c r="A15" s="212"/>
      <c r="B15" s="213"/>
      <c r="C15" s="214"/>
      <c r="D15" s="215" t="str">
        <f>IF(ISERROR(VLOOKUP(B15,'KAYIT LİSTESİ'!$B$4:$H$530,4,0)),"",(VLOOKUP(B15,'KAYIT LİSTESİ'!$B$4:$H$530,4,0)))</f>
        <v/>
      </c>
      <c r="E15" s="216" t="str">
        <f>IF(ISERROR(VLOOKUP(B15,'KAYIT LİSTESİ'!$B$4:$H$530,5,0)),"",(VLOOKUP(B15,'KAYIT LİSTESİ'!$B$4:$H$530,5,0)))</f>
        <v/>
      </c>
      <c r="F15" s="216" t="str">
        <f>IF(ISERROR(VLOOKUP(B15,'KAYIT LİSTESİ'!$B$4:$H$530,6,0)),"",(VLOOKUP(B15,'KAYIT LİSTESİ'!$B$4:$H$530,6,0)))</f>
        <v/>
      </c>
      <c r="G15" s="202"/>
      <c r="H15" s="202"/>
      <c r="I15" s="202"/>
      <c r="J15" s="203"/>
      <c r="K15" s="204"/>
      <c r="L15" s="204"/>
      <c r="M15" s="202"/>
      <c r="N15" s="205"/>
      <c r="O15" s="202"/>
      <c r="P15" s="204"/>
      <c r="Q15" s="204"/>
      <c r="R15" s="204"/>
      <c r="S15" s="202"/>
      <c r="T15" s="202"/>
      <c r="U15" s="202"/>
      <c r="V15" s="204"/>
      <c r="W15" s="204"/>
      <c r="X15" s="204"/>
      <c r="Y15" s="202"/>
      <c r="Z15" s="202"/>
      <c r="AA15" s="202"/>
      <c r="AB15" s="204"/>
      <c r="AC15" s="204"/>
      <c r="AD15" s="204"/>
      <c r="AE15" s="202"/>
      <c r="AF15" s="202"/>
      <c r="AG15" s="202"/>
      <c r="AH15" s="204"/>
      <c r="AI15" s="204"/>
      <c r="AJ15" s="204"/>
      <c r="AK15" s="202"/>
      <c r="AL15" s="202"/>
      <c r="AM15" s="202"/>
      <c r="AN15" s="204"/>
      <c r="AO15" s="204"/>
      <c r="AP15" s="204"/>
      <c r="AQ15" s="202"/>
      <c r="AR15" s="202"/>
      <c r="AS15" s="202"/>
      <c r="AT15" s="204"/>
      <c r="AU15" s="206"/>
      <c r="AV15" s="206"/>
      <c r="AW15" s="207"/>
      <c r="AX15" s="207"/>
      <c r="AY15" s="207"/>
      <c r="AZ15" s="206"/>
      <c r="BA15" s="206"/>
      <c r="BB15" s="206"/>
      <c r="BC15" s="207"/>
      <c r="BD15" s="207"/>
      <c r="BE15" s="207"/>
      <c r="BF15" s="206"/>
      <c r="BG15" s="206"/>
      <c r="BH15" s="206"/>
      <c r="BI15" s="207"/>
      <c r="BJ15" s="207"/>
      <c r="BK15" s="207"/>
      <c r="BL15" s="206"/>
      <c r="BM15" s="206"/>
      <c r="BN15" s="206"/>
      <c r="BO15" s="217"/>
      <c r="BP15" s="462" t="str">
        <f>IF(ISTEXT(BO15)," ",IFERROR(VLOOKUP(SMALL(PUAN!$Z$4:$AA$112,COUNTIF(PUAN!$Z$4:$AA$112,"&lt;="&amp;BO15)+0),PUAN!$Z$4:$AA$112,2,0),"    "))</f>
        <v xml:space="preserve">    </v>
      </c>
      <c r="BQ15" s="236"/>
      <c r="BV15" s="187"/>
      <c r="BW15" s="185"/>
    </row>
    <row r="16" spans="1:75" s="13" customFormat="1" ht="71.25" customHeight="1" x14ac:dyDescent="0.2">
      <c r="A16" s="212"/>
      <c r="B16" s="213"/>
      <c r="C16" s="214"/>
      <c r="D16" s="215" t="str">
        <f>IF(ISERROR(VLOOKUP(B16,'KAYIT LİSTESİ'!$B$4:$H$530,4,0)),"",(VLOOKUP(B16,'KAYIT LİSTESİ'!$B$4:$H$530,4,0)))</f>
        <v/>
      </c>
      <c r="E16" s="216" t="str">
        <f>IF(ISERROR(VLOOKUP(B16,'KAYIT LİSTESİ'!$B$4:$H$530,5,0)),"",(VLOOKUP(B16,'KAYIT LİSTESİ'!$B$4:$H$530,5,0)))</f>
        <v/>
      </c>
      <c r="F16" s="216" t="str">
        <f>IF(ISERROR(VLOOKUP(B16,'KAYIT LİSTESİ'!$B$4:$H$530,6,0)),"",(VLOOKUP(B16,'KAYIT LİSTESİ'!$B$4:$H$530,6,0)))</f>
        <v/>
      </c>
      <c r="G16" s="202"/>
      <c r="H16" s="202"/>
      <c r="I16" s="202"/>
      <c r="J16" s="203"/>
      <c r="K16" s="204"/>
      <c r="L16" s="204"/>
      <c r="M16" s="202"/>
      <c r="N16" s="205"/>
      <c r="O16" s="202"/>
      <c r="P16" s="204"/>
      <c r="Q16" s="204"/>
      <c r="R16" s="204"/>
      <c r="S16" s="202"/>
      <c r="T16" s="202"/>
      <c r="U16" s="202"/>
      <c r="V16" s="204"/>
      <c r="W16" s="204"/>
      <c r="X16" s="204"/>
      <c r="Y16" s="202"/>
      <c r="Z16" s="202"/>
      <c r="AA16" s="202"/>
      <c r="AB16" s="204"/>
      <c r="AC16" s="204"/>
      <c r="AD16" s="204"/>
      <c r="AE16" s="202"/>
      <c r="AF16" s="202"/>
      <c r="AG16" s="202"/>
      <c r="AH16" s="204"/>
      <c r="AI16" s="204"/>
      <c r="AJ16" s="204"/>
      <c r="AK16" s="202"/>
      <c r="AL16" s="202"/>
      <c r="AM16" s="202"/>
      <c r="AN16" s="204"/>
      <c r="AO16" s="204"/>
      <c r="AP16" s="204"/>
      <c r="AQ16" s="202"/>
      <c r="AR16" s="202"/>
      <c r="AS16" s="202"/>
      <c r="AT16" s="204"/>
      <c r="AU16" s="206"/>
      <c r="AV16" s="206"/>
      <c r="AW16" s="207"/>
      <c r="AX16" s="207"/>
      <c r="AY16" s="207"/>
      <c r="AZ16" s="206"/>
      <c r="BA16" s="206"/>
      <c r="BB16" s="206"/>
      <c r="BC16" s="207"/>
      <c r="BD16" s="207"/>
      <c r="BE16" s="207"/>
      <c r="BF16" s="206"/>
      <c r="BG16" s="206"/>
      <c r="BH16" s="206"/>
      <c r="BI16" s="207"/>
      <c r="BJ16" s="207"/>
      <c r="BK16" s="207"/>
      <c r="BL16" s="206"/>
      <c r="BM16" s="206"/>
      <c r="BN16" s="206"/>
      <c r="BO16" s="217"/>
      <c r="BP16" s="462" t="str">
        <f>IF(ISTEXT(BO16)," ",IFERROR(VLOOKUP(SMALL(PUAN!$Z$4:$AA$112,COUNTIF(PUAN!$Z$4:$AA$112,"&lt;="&amp;BO16)+0),PUAN!$Z$4:$AA$112,2,0),"    "))</f>
        <v xml:space="preserve">    </v>
      </c>
      <c r="BQ16" s="236"/>
      <c r="BV16" s="187"/>
      <c r="BW16" s="185"/>
    </row>
    <row r="17" spans="1:75" s="13" customFormat="1" ht="71.25" customHeight="1" x14ac:dyDescent="0.2">
      <c r="A17" s="212"/>
      <c r="B17" s="213"/>
      <c r="C17" s="214"/>
      <c r="D17" s="215" t="str">
        <f>IF(ISERROR(VLOOKUP(B17,'KAYIT LİSTESİ'!$B$4:$H$530,4,0)),"",(VLOOKUP(B17,'KAYIT LİSTESİ'!$B$4:$H$530,4,0)))</f>
        <v/>
      </c>
      <c r="E17" s="216" t="str">
        <f>IF(ISERROR(VLOOKUP(B17,'KAYIT LİSTESİ'!$B$4:$H$530,5,0)),"",(VLOOKUP(B17,'KAYIT LİSTESİ'!$B$4:$H$530,5,0)))</f>
        <v/>
      </c>
      <c r="F17" s="216" t="str">
        <f>IF(ISERROR(VLOOKUP(B17,'KAYIT LİSTESİ'!$B$4:$H$530,6,0)),"",(VLOOKUP(B17,'KAYIT LİSTESİ'!$B$4:$H$530,6,0)))</f>
        <v/>
      </c>
      <c r="G17" s="202"/>
      <c r="H17" s="202"/>
      <c r="I17" s="202"/>
      <c r="J17" s="203"/>
      <c r="K17" s="204"/>
      <c r="L17" s="204"/>
      <c r="M17" s="202"/>
      <c r="N17" s="205"/>
      <c r="O17" s="202"/>
      <c r="P17" s="204"/>
      <c r="Q17" s="204"/>
      <c r="R17" s="204"/>
      <c r="S17" s="202"/>
      <c r="T17" s="202"/>
      <c r="U17" s="202"/>
      <c r="V17" s="204"/>
      <c r="W17" s="204"/>
      <c r="X17" s="204"/>
      <c r="Y17" s="202"/>
      <c r="Z17" s="202"/>
      <c r="AA17" s="202"/>
      <c r="AB17" s="204"/>
      <c r="AC17" s="204"/>
      <c r="AD17" s="204"/>
      <c r="AE17" s="202"/>
      <c r="AF17" s="202"/>
      <c r="AG17" s="202"/>
      <c r="AH17" s="204"/>
      <c r="AI17" s="204"/>
      <c r="AJ17" s="204"/>
      <c r="AK17" s="202"/>
      <c r="AL17" s="202"/>
      <c r="AM17" s="202"/>
      <c r="AN17" s="204"/>
      <c r="AO17" s="204"/>
      <c r="AP17" s="204"/>
      <c r="AQ17" s="202"/>
      <c r="AR17" s="202"/>
      <c r="AS17" s="202"/>
      <c r="AT17" s="204"/>
      <c r="AU17" s="206"/>
      <c r="AV17" s="206"/>
      <c r="AW17" s="207"/>
      <c r="AX17" s="207"/>
      <c r="AY17" s="207"/>
      <c r="AZ17" s="206"/>
      <c r="BA17" s="206"/>
      <c r="BB17" s="206"/>
      <c r="BC17" s="207"/>
      <c r="BD17" s="207"/>
      <c r="BE17" s="207"/>
      <c r="BF17" s="206"/>
      <c r="BG17" s="206"/>
      <c r="BH17" s="206"/>
      <c r="BI17" s="207"/>
      <c r="BJ17" s="207"/>
      <c r="BK17" s="207"/>
      <c r="BL17" s="206"/>
      <c r="BM17" s="206"/>
      <c r="BN17" s="206"/>
      <c r="BO17" s="217"/>
      <c r="BP17" s="462" t="str">
        <f>IF(ISTEXT(BO17)," ",IFERROR(VLOOKUP(SMALL(PUAN!$Z$4:$AA$112,COUNTIF(PUAN!$Z$4:$AA$112,"&lt;="&amp;BO17)+0),PUAN!$Z$4:$AA$112,2,0),"    "))</f>
        <v xml:space="preserve">    </v>
      </c>
      <c r="BQ17" s="236"/>
      <c r="BV17" s="187"/>
      <c r="BW17" s="185"/>
    </row>
    <row r="18" spans="1:75" s="13" customFormat="1" ht="71.25" hidden="1" customHeight="1" x14ac:dyDescent="0.2">
      <c r="A18" s="212"/>
      <c r="B18" s="213" t="s">
        <v>235</v>
      </c>
      <c r="C18" s="214" t="str">
        <f>IF(ISERROR(VLOOKUP(B18,'KAYIT LİSTESİ'!$B$4:$H$530,2,0)),"",(VLOOKUP(B18,'KAYIT LİSTESİ'!$B$4:$H$530,2,0)))</f>
        <v/>
      </c>
      <c r="D18" s="215" t="str">
        <f>IF(ISERROR(VLOOKUP(B18,'KAYIT LİSTESİ'!$B$4:$H$530,4,0)),"",(VLOOKUP(B18,'KAYIT LİSTESİ'!$B$4:$H$530,4,0)))</f>
        <v/>
      </c>
      <c r="E18" s="216" t="str">
        <f>IF(ISERROR(VLOOKUP(B18,'KAYIT LİSTESİ'!$B$4:$H$530,5,0)),"",(VLOOKUP(B18,'KAYIT LİSTESİ'!$B$4:$H$530,5,0)))</f>
        <v/>
      </c>
      <c r="F18" s="216" t="str">
        <f>IF(ISERROR(VLOOKUP(B18,'KAYIT LİSTESİ'!$B$4:$H$530,6,0)),"",(VLOOKUP(B18,'KAYIT LİSTESİ'!$B$4:$H$530,6,0)))</f>
        <v/>
      </c>
      <c r="G18" s="202"/>
      <c r="H18" s="202"/>
      <c r="I18" s="202"/>
      <c r="J18" s="203"/>
      <c r="K18" s="204"/>
      <c r="L18" s="204"/>
      <c r="M18" s="202"/>
      <c r="N18" s="205"/>
      <c r="O18" s="202"/>
      <c r="P18" s="204"/>
      <c r="Q18" s="204"/>
      <c r="R18" s="204"/>
      <c r="S18" s="202"/>
      <c r="T18" s="202"/>
      <c r="U18" s="202"/>
      <c r="V18" s="204"/>
      <c r="W18" s="204"/>
      <c r="X18" s="204"/>
      <c r="Y18" s="202"/>
      <c r="Z18" s="202"/>
      <c r="AA18" s="202"/>
      <c r="AB18" s="204"/>
      <c r="AC18" s="204"/>
      <c r="AD18" s="204"/>
      <c r="AE18" s="202"/>
      <c r="AF18" s="202"/>
      <c r="AG18" s="202"/>
      <c r="AH18" s="204"/>
      <c r="AI18" s="204"/>
      <c r="AJ18" s="204"/>
      <c r="AK18" s="202"/>
      <c r="AL18" s="202"/>
      <c r="AM18" s="202"/>
      <c r="AN18" s="204"/>
      <c r="AO18" s="204"/>
      <c r="AP18" s="204"/>
      <c r="AQ18" s="202"/>
      <c r="AR18" s="202"/>
      <c r="AS18" s="202"/>
      <c r="AT18" s="204"/>
      <c r="AU18" s="206"/>
      <c r="AV18" s="206"/>
      <c r="AW18" s="207"/>
      <c r="AX18" s="207"/>
      <c r="AY18" s="207"/>
      <c r="AZ18" s="206"/>
      <c r="BA18" s="206"/>
      <c r="BB18" s="206"/>
      <c r="BC18" s="207"/>
      <c r="BD18" s="207"/>
      <c r="BE18" s="207"/>
      <c r="BF18" s="206"/>
      <c r="BG18" s="206"/>
      <c r="BH18" s="206"/>
      <c r="BI18" s="207"/>
      <c r="BJ18" s="207"/>
      <c r="BK18" s="207"/>
      <c r="BL18" s="206"/>
      <c r="BM18" s="206"/>
      <c r="BN18" s="206"/>
      <c r="BO18" s="217"/>
      <c r="BP18" s="462" t="str">
        <f>IF(ISTEXT(BO18)," ",IFERROR(VLOOKUP(SMALL(PUAN!$Z$4:$AA$112,COUNTIF(PUAN!$Z$4:$AA$112,"&lt;="&amp;BO18)+0),PUAN!$Z$4:$AA$112,2,0),"    "))</f>
        <v xml:space="preserve">    </v>
      </c>
      <c r="BQ18" s="236"/>
      <c r="BV18" s="187"/>
      <c r="BW18" s="185"/>
    </row>
    <row r="19" spans="1:75" s="13" customFormat="1" ht="71.25" hidden="1" customHeight="1" x14ac:dyDescent="0.2">
      <c r="A19" s="212"/>
      <c r="B19" s="213" t="s">
        <v>288</v>
      </c>
      <c r="C19" s="214" t="str">
        <f>IF(ISERROR(VLOOKUP(B19,'KAYIT LİSTESİ'!$B$4:$H$530,2,0)),"",(VLOOKUP(B19,'KAYIT LİSTESİ'!$B$4:$H$530,2,0)))</f>
        <v/>
      </c>
      <c r="D19" s="215" t="str">
        <f>IF(ISERROR(VLOOKUP(B19,'KAYIT LİSTESİ'!$B$4:$H$530,4,0)),"",(VLOOKUP(B19,'KAYIT LİSTESİ'!$B$4:$H$530,4,0)))</f>
        <v/>
      </c>
      <c r="E19" s="216" t="str">
        <f>IF(ISERROR(VLOOKUP(B19,'KAYIT LİSTESİ'!$B$4:$H$530,5,0)),"",(VLOOKUP(B19,'KAYIT LİSTESİ'!$B$4:$H$530,5,0)))</f>
        <v/>
      </c>
      <c r="F19" s="216" t="str">
        <f>IF(ISERROR(VLOOKUP(B19,'KAYIT LİSTESİ'!$B$4:$H$530,6,0)),"",(VLOOKUP(B19,'KAYIT LİSTESİ'!$B$4:$H$530,6,0)))</f>
        <v/>
      </c>
      <c r="G19" s="202"/>
      <c r="H19" s="202"/>
      <c r="I19" s="202"/>
      <c r="J19" s="203"/>
      <c r="K19" s="204"/>
      <c r="L19" s="204"/>
      <c r="M19" s="202"/>
      <c r="N19" s="205"/>
      <c r="O19" s="202"/>
      <c r="P19" s="204"/>
      <c r="Q19" s="204"/>
      <c r="R19" s="204"/>
      <c r="S19" s="202"/>
      <c r="T19" s="202"/>
      <c r="U19" s="202"/>
      <c r="V19" s="204"/>
      <c r="W19" s="204"/>
      <c r="X19" s="204"/>
      <c r="Y19" s="202"/>
      <c r="Z19" s="202"/>
      <c r="AA19" s="202"/>
      <c r="AB19" s="204"/>
      <c r="AC19" s="204"/>
      <c r="AD19" s="204"/>
      <c r="AE19" s="202"/>
      <c r="AF19" s="202"/>
      <c r="AG19" s="202"/>
      <c r="AH19" s="204"/>
      <c r="AI19" s="204"/>
      <c r="AJ19" s="204"/>
      <c r="AK19" s="202"/>
      <c r="AL19" s="202"/>
      <c r="AM19" s="202"/>
      <c r="AN19" s="204"/>
      <c r="AO19" s="204"/>
      <c r="AP19" s="204"/>
      <c r="AQ19" s="202"/>
      <c r="AR19" s="202"/>
      <c r="AS19" s="202"/>
      <c r="AT19" s="204"/>
      <c r="AU19" s="206"/>
      <c r="AV19" s="206"/>
      <c r="AW19" s="207"/>
      <c r="AX19" s="207"/>
      <c r="AY19" s="207"/>
      <c r="AZ19" s="206"/>
      <c r="BA19" s="206"/>
      <c r="BB19" s="206"/>
      <c r="BC19" s="207"/>
      <c r="BD19" s="207"/>
      <c r="BE19" s="207"/>
      <c r="BF19" s="206"/>
      <c r="BG19" s="206"/>
      <c r="BH19" s="206"/>
      <c r="BI19" s="207"/>
      <c r="BJ19" s="207"/>
      <c r="BK19" s="207"/>
      <c r="BL19" s="206"/>
      <c r="BM19" s="206"/>
      <c r="BN19" s="206"/>
      <c r="BO19" s="217"/>
      <c r="BP19" s="462" t="str">
        <f>IF(ISTEXT(BO19)," ",IFERROR(VLOOKUP(SMALL(PUAN!$Z$4:$AA$112,COUNTIF(PUAN!$Z$4:$AA$112,"&lt;="&amp;BO19)+0),PUAN!$Z$4:$AA$112,2,0),"    "))</f>
        <v xml:space="preserve">    </v>
      </c>
      <c r="BQ19" s="236"/>
      <c r="BV19" s="187">
        <v>86</v>
      </c>
      <c r="BW19" s="185">
        <v>14</v>
      </c>
    </row>
    <row r="20" spans="1:75" s="13" customFormat="1" ht="71.25" hidden="1" customHeight="1" x14ac:dyDescent="0.2">
      <c r="A20" s="212"/>
      <c r="B20" s="213" t="s">
        <v>289</v>
      </c>
      <c r="C20" s="214" t="str">
        <f>IF(ISERROR(VLOOKUP(B20,'KAYIT LİSTESİ'!$B$4:$H$530,2,0)),"",(VLOOKUP(B20,'KAYIT LİSTESİ'!$B$4:$H$530,2,0)))</f>
        <v/>
      </c>
      <c r="D20" s="215" t="str">
        <f>IF(ISERROR(VLOOKUP(B20,'KAYIT LİSTESİ'!$B$4:$H$530,4,0)),"",(VLOOKUP(B20,'KAYIT LİSTESİ'!$B$4:$H$530,4,0)))</f>
        <v/>
      </c>
      <c r="E20" s="216" t="str">
        <f>IF(ISERROR(VLOOKUP(B20,'KAYIT LİSTESİ'!$B$4:$H$530,5,0)),"",(VLOOKUP(B20,'KAYIT LİSTESİ'!$B$4:$H$530,5,0)))</f>
        <v/>
      </c>
      <c r="F20" s="216" t="str">
        <f>IF(ISERROR(VLOOKUP(B20,'KAYIT LİSTESİ'!$B$4:$H$530,6,0)),"",(VLOOKUP(B20,'KAYIT LİSTESİ'!$B$4:$H$530,6,0)))</f>
        <v/>
      </c>
      <c r="G20" s="202"/>
      <c r="H20" s="202"/>
      <c r="I20" s="202"/>
      <c r="J20" s="203"/>
      <c r="K20" s="204"/>
      <c r="L20" s="204"/>
      <c r="M20" s="202"/>
      <c r="N20" s="205"/>
      <c r="O20" s="202"/>
      <c r="P20" s="204"/>
      <c r="Q20" s="204"/>
      <c r="R20" s="204"/>
      <c r="S20" s="202"/>
      <c r="T20" s="202"/>
      <c r="U20" s="202"/>
      <c r="V20" s="204"/>
      <c r="W20" s="204"/>
      <c r="X20" s="204"/>
      <c r="Y20" s="202"/>
      <c r="Z20" s="202"/>
      <c r="AA20" s="202"/>
      <c r="AB20" s="204"/>
      <c r="AC20" s="204"/>
      <c r="AD20" s="204"/>
      <c r="AE20" s="202"/>
      <c r="AF20" s="202"/>
      <c r="AG20" s="202"/>
      <c r="AH20" s="204"/>
      <c r="AI20" s="204"/>
      <c r="AJ20" s="204"/>
      <c r="AK20" s="202"/>
      <c r="AL20" s="202"/>
      <c r="AM20" s="202"/>
      <c r="AN20" s="204"/>
      <c r="AO20" s="204"/>
      <c r="AP20" s="204"/>
      <c r="AQ20" s="202"/>
      <c r="AR20" s="202"/>
      <c r="AS20" s="202"/>
      <c r="AT20" s="204"/>
      <c r="AU20" s="206"/>
      <c r="AV20" s="206"/>
      <c r="AW20" s="207"/>
      <c r="AX20" s="207"/>
      <c r="AY20" s="207"/>
      <c r="AZ20" s="206"/>
      <c r="BA20" s="206"/>
      <c r="BB20" s="206"/>
      <c r="BC20" s="207"/>
      <c r="BD20" s="207"/>
      <c r="BE20" s="207"/>
      <c r="BF20" s="206"/>
      <c r="BG20" s="206"/>
      <c r="BH20" s="206"/>
      <c r="BI20" s="207"/>
      <c r="BJ20" s="207"/>
      <c r="BK20" s="207"/>
      <c r="BL20" s="206"/>
      <c r="BM20" s="206"/>
      <c r="BN20" s="206"/>
      <c r="BO20" s="217"/>
      <c r="BP20" s="462" t="str">
        <f>IF(ISTEXT(BO20)," ",IFERROR(VLOOKUP(SMALL(PUAN!$Z$4:$AA$112,COUNTIF(PUAN!$Z$4:$AA$112,"&lt;="&amp;BO20)+0),PUAN!$Z$4:$AA$112,2,0),"    "))</f>
        <v xml:space="preserve">    </v>
      </c>
      <c r="BQ20" s="236"/>
      <c r="BV20" s="187">
        <v>88</v>
      </c>
      <c r="BW20" s="185">
        <v>15</v>
      </c>
    </row>
    <row r="21" spans="1:75" s="13" customFormat="1" ht="71.25" hidden="1" customHeight="1" x14ac:dyDescent="0.2">
      <c r="A21" s="212"/>
      <c r="B21" s="213" t="s">
        <v>290</v>
      </c>
      <c r="C21" s="214" t="str">
        <f>IF(ISERROR(VLOOKUP(B21,'KAYIT LİSTESİ'!$B$4:$H$530,2,0)),"",(VLOOKUP(B21,'KAYIT LİSTESİ'!$B$4:$H$530,2,0)))</f>
        <v/>
      </c>
      <c r="D21" s="215" t="str">
        <f>IF(ISERROR(VLOOKUP(B21,'KAYIT LİSTESİ'!$B$4:$H$530,4,0)),"",(VLOOKUP(B21,'KAYIT LİSTESİ'!$B$4:$H$530,4,0)))</f>
        <v/>
      </c>
      <c r="E21" s="216" t="str">
        <f>IF(ISERROR(VLOOKUP(B21,'KAYIT LİSTESİ'!$B$4:$H$530,5,0)),"",(VLOOKUP(B21,'KAYIT LİSTESİ'!$B$4:$H$530,5,0)))</f>
        <v/>
      </c>
      <c r="F21" s="216" t="str">
        <f>IF(ISERROR(VLOOKUP(B21,'KAYIT LİSTESİ'!$B$4:$H$530,6,0)),"",(VLOOKUP(B21,'KAYIT LİSTESİ'!$B$4:$H$530,6,0)))</f>
        <v/>
      </c>
      <c r="G21" s="202"/>
      <c r="H21" s="202"/>
      <c r="I21" s="202"/>
      <c r="J21" s="203"/>
      <c r="K21" s="204"/>
      <c r="L21" s="204"/>
      <c r="M21" s="202"/>
      <c r="N21" s="205"/>
      <c r="O21" s="202"/>
      <c r="P21" s="204"/>
      <c r="Q21" s="204"/>
      <c r="R21" s="204"/>
      <c r="S21" s="202"/>
      <c r="T21" s="202"/>
      <c r="U21" s="202"/>
      <c r="V21" s="204"/>
      <c r="W21" s="204"/>
      <c r="X21" s="204"/>
      <c r="Y21" s="202"/>
      <c r="Z21" s="202"/>
      <c r="AA21" s="202"/>
      <c r="AB21" s="204"/>
      <c r="AC21" s="204"/>
      <c r="AD21" s="204"/>
      <c r="AE21" s="202"/>
      <c r="AF21" s="202"/>
      <c r="AG21" s="202"/>
      <c r="AH21" s="204"/>
      <c r="AI21" s="204"/>
      <c r="AJ21" s="204"/>
      <c r="AK21" s="202"/>
      <c r="AL21" s="202"/>
      <c r="AM21" s="202"/>
      <c r="AN21" s="204"/>
      <c r="AO21" s="204"/>
      <c r="AP21" s="204"/>
      <c r="AQ21" s="202"/>
      <c r="AR21" s="202"/>
      <c r="AS21" s="202"/>
      <c r="AT21" s="204"/>
      <c r="AU21" s="206"/>
      <c r="AV21" s="206"/>
      <c r="AW21" s="207"/>
      <c r="AX21" s="207"/>
      <c r="AY21" s="207"/>
      <c r="AZ21" s="206"/>
      <c r="BA21" s="206"/>
      <c r="BB21" s="206"/>
      <c r="BC21" s="207"/>
      <c r="BD21" s="207"/>
      <c r="BE21" s="207"/>
      <c r="BF21" s="206"/>
      <c r="BG21" s="206"/>
      <c r="BH21" s="206"/>
      <c r="BI21" s="207"/>
      <c r="BJ21" s="207"/>
      <c r="BK21" s="207"/>
      <c r="BL21" s="206"/>
      <c r="BM21" s="206"/>
      <c r="BN21" s="206"/>
      <c r="BO21" s="217"/>
      <c r="BP21" s="462" t="str">
        <f>IF(ISTEXT(BO21)," ",IFERROR(VLOOKUP(SMALL(PUAN!$Z$4:$AA$112,COUNTIF(PUAN!$Z$4:$AA$112,"&lt;="&amp;BO21)+0),PUAN!$Z$4:$AA$112,2,0),"    "))</f>
        <v xml:space="preserve">    </v>
      </c>
      <c r="BQ21" s="236"/>
      <c r="BV21" s="187"/>
      <c r="BW21" s="185"/>
    </row>
    <row r="22" spans="1:75" s="13" customFormat="1" ht="71.25" hidden="1" customHeight="1" x14ac:dyDescent="0.2">
      <c r="A22" s="212"/>
      <c r="B22" s="213" t="s">
        <v>291</v>
      </c>
      <c r="C22" s="214" t="str">
        <f>IF(ISERROR(VLOOKUP(B22,'KAYIT LİSTESİ'!$B$4:$H$530,2,0)),"",(VLOOKUP(B22,'KAYIT LİSTESİ'!$B$4:$H$530,2,0)))</f>
        <v/>
      </c>
      <c r="D22" s="215" t="str">
        <f>IF(ISERROR(VLOOKUP(B22,'KAYIT LİSTESİ'!$B$4:$H$530,4,0)),"",(VLOOKUP(B22,'KAYIT LİSTESİ'!$B$4:$H$530,4,0)))</f>
        <v/>
      </c>
      <c r="E22" s="216" t="str">
        <f>IF(ISERROR(VLOOKUP(B22,'KAYIT LİSTESİ'!$B$4:$H$530,5,0)),"",(VLOOKUP(B22,'KAYIT LİSTESİ'!$B$4:$H$530,5,0)))</f>
        <v/>
      </c>
      <c r="F22" s="216" t="str">
        <f>IF(ISERROR(VLOOKUP(B22,'KAYIT LİSTESİ'!$B$4:$H$530,6,0)),"",(VLOOKUP(B22,'KAYIT LİSTESİ'!$B$4:$H$530,6,0)))</f>
        <v/>
      </c>
      <c r="G22" s="202"/>
      <c r="H22" s="202"/>
      <c r="I22" s="202"/>
      <c r="J22" s="203"/>
      <c r="K22" s="204"/>
      <c r="L22" s="204"/>
      <c r="M22" s="202"/>
      <c r="N22" s="205"/>
      <c r="O22" s="202"/>
      <c r="P22" s="204"/>
      <c r="Q22" s="204"/>
      <c r="R22" s="204"/>
      <c r="S22" s="202"/>
      <c r="T22" s="202"/>
      <c r="U22" s="202"/>
      <c r="V22" s="204"/>
      <c r="W22" s="204"/>
      <c r="X22" s="204"/>
      <c r="Y22" s="202"/>
      <c r="Z22" s="202"/>
      <c r="AA22" s="202"/>
      <c r="AB22" s="204"/>
      <c r="AC22" s="204"/>
      <c r="AD22" s="204"/>
      <c r="AE22" s="202"/>
      <c r="AF22" s="202"/>
      <c r="AG22" s="202"/>
      <c r="AH22" s="204"/>
      <c r="AI22" s="204"/>
      <c r="AJ22" s="204"/>
      <c r="AK22" s="202"/>
      <c r="AL22" s="202"/>
      <c r="AM22" s="202"/>
      <c r="AN22" s="204"/>
      <c r="AO22" s="204"/>
      <c r="AP22" s="204"/>
      <c r="AQ22" s="202"/>
      <c r="AR22" s="202"/>
      <c r="AS22" s="202"/>
      <c r="AT22" s="204"/>
      <c r="AU22" s="206"/>
      <c r="AV22" s="206"/>
      <c r="AW22" s="207"/>
      <c r="AX22" s="207"/>
      <c r="AY22" s="207"/>
      <c r="AZ22" s="206"/>
      <c r="BA22" s="206"/>
      <c r="BB22" s="206"/>
      <c r="BC22" s="207"/>
      <c r="BD22" s="207"/>
      <c r="BE22" s="207"/>
      <c r="BF22" s="206"/>
      <c r="BG22" s="206"/>
      <c r="BH22" s="206"/>
      <c r="BI22" s="207"/>
      <c r="BJ22" s="207"/>
      <c r="BK22" s="207"/>
      <c r="BL22" s="206"/>
      <c r="BM22" s="206"/>
      <c r="BN22" s="206"/>
      <c r="BO22" s="217"/>
      <c r="BP22" s="462" t="str">
        <f>IF(ISTEXT(BO22)," ",IFERROR(VLOOKUP(SMALL(PUAN!$Z$4:$AA$112,COUNTIF(PUAN!$Z$4:$AA$112,"&lt;="&amp;BO22)+0),PUAN!$Z$4:$AA$112,2,0),"    "))</f>
        <v xml:space="preserve">    </v>
      </c>
      <c r="BQ22" s="236"/>
      <c r="BV22" s="187"/>
      <c r="BW22" s="185"/>
    </row>
    <row r="23" spans="1:75" s="13" customFormat="1" ht="71.25" hidden="1" customHeight="1" x14ac:dyDescent="0.2">
      <c r="A23" s="212"/>
      <c r="B23" s="213" t="s">
        <v>292</v>
      </c>
      <c r="C23" s="214" t="str">
        <f>IF(ISERROR(VLOOKUP(B23,'KAYIT LİSTESİ'!$B$4:$H$530,2,0)),"",(VLOOKUP(B23,'KAYIT LİSTESİ'!$B$4:$H$530,2,0)))</f>
        <v/>
      </c>
      <c r="D23" s="215" t="str">
        <f>IF(ISERROR(VLOOKUP(B23,'KAYIT LİSTESİ'!$B$4:$H$530,4,0)),"",(VLOOKUP(B23,'KAYIT LİSTESİ'!$B$4:$H$530,4,0)))</f>
        <v/>
      </c>
      <c r="E23" s="216" t="str">
        <f>IF(ISERROR(VLOOKUP(B23,'KAYIT LİSTESİ'!$B$4:$H$530,5,0)),"",(VLOOKUP(B23,'KAYIT LİSTESİ'!$B$4:$H$530,5,0)))</f>
        <v/>
      </c>
      <c r="F23" s="216" t="str">
        <f>IF(ISERROR(VLOOKUP(B23,'KAYIT LİSTESİ'!$B$4:$H$530,6,0)),"",(VLOOKUP(B23,'KAYIT LİSTESİ'!$B$4:$H$530,6,0)))</f>
        <v/>
      </c>
      <c r="G23" s="202"/>
      <c r="H23" s="202"/>
      <c r="I23" s="202"/>
      <c r="J23" s="203"/>
      <c r="K23" s="204"/>
      <c r="L23" s="204"/>
      <c r="M23" s="202"/>
      <c r="N23" s="205"/>
      <c r="O23" s="202"/>
      <c r="P23" s="204"/>
      <c r="Q23" s="204"/>
      <c r="R23" s="204"/>
      <c r="S23" s="202"/>
      <c r="T23" s="202"/>
      <c r="U23" s="202"/>
      <c r="V23" s="204"/>
      <c r="W23" s="204"/>
      <c r="X23" s="204"/>
      <c r="Y23" s="202"/>
      <c r="Z23" s="202"/>
      <c r="AA23" s="202"/>
      <c r="AB23" s="204"/>
      <c r="AC23" s="204"/>
      <c r="AD23" s="204"/>
      <c r="AE23" s="202"/>
      <c r="AF23" s="202"/>
      <c r="AG23" s="202"/>
      <c r="AH23" s="204"/>
      <c r="AI23" s="204"/>
      <c r="AJ23" s="204"/>
      <c r="AK23" s="202"/>
      <c r="AL23" s="202"/>
      <c r="AM23" s="202"/>
      <c r="AN23" s="204"/>
      <c r="AO23" s="204"/>
      <c r="AP23" s="204"/>
      <c r="AQ23" s="202"/>
      <c r="AR23" s="202"/>
      <c r="AS23" s="202"/>
      <c r="AT23" s="204"/>
      <c r="AU23" s="206"/>
      <c r="AV23" s="206"/>
      <c r="AW23" s="207"/>
      <c r="AX23" s="207"/>
      <c r="AY23" s="207"/>
      <c r="AZ23" s="206"/>
      <c r="BA23" s="206"/>
      <c r="BB23" s="206"/>
      <c r="BC23" s="207"/>
      <c r="BD23" s="207"/>
      <c r="BE23" s="207"/>
      <c r="BF23" s="206"/>
      <c r="BG23" s="206"/>
      <c r="BH23" s="206"/>
      <c r="BI23" s="207"/>
      <c r="BJ23" s="207"/>
      <c r="BK23" s="207"/>
      <c r="BL23" s="206"/>
      <c r="BM23" s="206"/>
      <c r="BN23" s="206"/>
      <c r="BO23" s="217"/>
      <c r="BP23" s="462" t="str">
        <f>IF(ISTEXT(BO23)," ",IFERROR(VLOOKUP(SMALL(PUAN!$Z$4:$AA$112,COUNTIF(PUAN!$Z$4:$AA$112,"&lt;="&amp;BO23)+0),PUAN!$Z$4:$AA$112,2,0),"    "))</f>
        <v xml:space="preserve">    </v>
      </c>
      <c r="BQ23" s="236"/>
      <c r="BV23" s="187"/>
      <c r="BW23" s="185"/>
    </row>
    <row r="24" spans="1:75" s="62" customFormat="1" ht="59.25" customHeight="1" x14ac:dyDescent="0.25">
      <c r="A24" s="58" t="s">
        <v>22</v>
      </c>
      <c r="B24" s="58"/>
      <c r="C24" s="58"/>
      <c r="D24" s="59"/>
      <c r="E24" s="60"/>
      <c r="F24" s="61" t="s">
        <v>0</v>
      </c>
      <c r="J24" s="62" t="s">
        <v>1</v>
      </c>
      <c r="S24" s="62" t="s">
        <v>2</v>
      </c>
      <c r="AA24" s="62" t="s">
        <v>3</v>
      </c>
      <c r="AL24" s="62" t="s">
        <v>3</v>
      </c>
      <c r="BO24" s="63" t="s">
        <v>3</v>
      </c>
      <c r="BP24" s="61"/>
      <c r="BQ24" s="61"/>
      <c r="BV24" s="187">
        <v>124</v>
      </c>
      <c r="BW24" s="185">
        <v>34</v>
      </c>
    </row>
    <row r="25" spans="1:75" ht="81.75" customHeight="1" x14ac:dyDescent="0.2">
      <c r="E25" s="44"/>
      <c r="BV25" s="187">
        <v>125</v>
      </c>
      <c r="BW25" s="185">
        <v>35</v>
      </c>
    </row>
    <row r="26" spans="1:75" ht="81.75" customHeight="1" x14ac:dyDescent="0.2">
      <c r="E26" s="44"/>
      <c r="BV26" s="187">
        <v>126</v>
      </c>
      <c r="BW26" s="185">
        <v>36</v>
      </c>
    </row>
    <row r="27" spans="1:75" x14ac:dyDescent="0.2">
      <c r="E27" s="44"/>
      <c r="BV27" s="187">
        <v>127</v>
      </c>
      <c r="BW27" s="185">
        <v>37</v>
      </c>
    </row>
    <row r="28" spans="1:75" x14ac:dyDescent="0.2">
      <c r="BV28" s="187">
        <v>128</v>
      </c>
      <c r="BW28" s="185">
        <v>38</v>
      </c>
    </row>
    <row r="29" spans="1:75" x14ac:dyDescent="0.2">
      <c r="BV29" s="187">
        <v>129</v>
      </c>
      <c r="BW29" s="185">
        <v>39</v>
      </c>
    </row>
    <row r="30" spans="1:75" x14ac:dyDescent="0.2">
      <c r="BV30" s="187">
        <v>130</v>
      </c>
      <c r="BW30" s="185">
        <v>40</v>
      </c>
    </row>
    <row r="31" spans="1:75" x14ac:dyDescent="0.2">
      <c r="BV31" s="187">
        <v>131</v>
      </c>
      <c r="BW31" s="185">
        <v>41</v>
      </c>
    </row>
    <row r="32" spans="1:75" x14ac:dyDescent="0.2">
      <c r="BV32" s="187">
        <v>132</v>
      </c>
      <c r="BW32" s="185">
        <v>42</v>
      </c>
    </row>
    <row r="33" spans="74:75" x14ac:dyDescent="0.2">
      <c r="BV33" s="187">
        <v>133</v>
      </c>
      <c r="BW33" s="185">
        <v>43</v>
      </c>
    </row>
    <row r="34" spans="74:75" x14ac:dyDescent="0.2">
      <c r="BV34" s="187">
        <v>134</v>
      </c>
      <c r="BW34" s="185">
        <v>44</v>
      </c>
    </row>
    <row r="35" spans="74:75" x14ac:dyDescent="0.2">
      <c r="BV35" s="187">
        <v>135</v>
      </c>
      <c r="BW35" s="185">
        <v>45</v>
      </c>
    </row>
    <row r="36" spans="74:75" x14ac:dyDescent="0.2">
      <c r="BV36" s="187">
        <v>136</v>
      </c>
      <c r="BW36" s="185">
        <v>46</v>
      </c>
    </row>
    <row r="37" spans="74:75" x14ac:dyDescent="0.2">
      <c r="BV37" s="187">
        <v>137</v>
      </c>
      <c r="BW37" s="185">
        <v>47</v>
      </c>
    </row>
    <row r="38" spans="74:75" x14ac:dyDescent="0.2">
      <c r="BV38" s="187">
        <v>138</v>
      </c>
      <c r="BW38" s="185">
        <v>48</v>
      </c>
    </row>
    <row r="39" spans="74:75" x14ac:dyDescent="0.2">
      <c r="BV39" s="187">
        <v>139</v>
      </c>
      <c r="BW39" s="185">
        <v>49</v>
      </c>
    </row>
    <row r="40" spans="74:75" x14ac:dyDescent="0.2">
      <c r="BV40" s="187">
        <v>140</v>
      </c>
      <c r="BW40" s="185">
        <v>50</v>
      </c>
    </row>
    <row r="41" spans="74:75" x14ac:dyDescent="0.2">
      <c r="BV41" s="187">
        <v>141</v>
      </c>
      <c r="BW41" s="185">
        <v>51</v>
      </c>
    </row>
    <row r="42" spans="74:75" x14ac:dyDescent="0.2">
      <c r="BV42" s="187">
        <v>142</v>
      </c>
      <c r="BW42" s="185">
        <v>52</v>
      </c>
    </row>
    <row r="43" spans="74:75" x14ac:dyDescent="0.2">
      <c r="BV43" s="187">
        <v>143</v>
      </c>
      <c r="BW43" s="185">
        <v>53</v>
      </c>
    </row>
    <row r="44" spans="74:75" x14ac:dyDescent="0.2">
      <c r="BV44" s="187">
        <v>144</v>
      </c>
      <c r="BW44" s="185">
        <v>54</v>
      </c>
    </row>
    <row r="45" spans="74:75" x14ac:dyDescent="0.2">
      <c r="BV45" s="187">
        <v>145</v>
      </c>
      <c r="BW45" s="185">
        <v>55</v>
      </c>
    </row>
    <row r="46" spans="74:75" x14ac:dyDescent="0.2">
      <c r="BV46" s="187">
        <v>146</v>
      </c>
      <c r="BW46" s="185">
        <v>56</v>
      </c>
    </row>
    <row r="47" spans="74:75" x14ac:dyDescent="0.2">
      <c r="BV47" s="187">
        <v>147</v>
      </c>
      <c r="BW47" s="185">
        <v>57</v>
      </c>
    </row>
    <row r="48" spans="74:75" x14ac:dyDescent="0.2">
      <c r="BV48" s="187">
        <v>148</v>
      </c>
      <c r="BW48" s="185">
        <v>58</v>
      </c>
    </row>
    <row r="49" spans="74:75" x14ac:dyDescent="0.2">
      <c r="BV49" s="187">
        <v>149</v>
      </c>
      <c r="BW49" s="185">
        <v>59</v>
      </c>
    </row>
    <row r="50" spans="74:75" x14ac:dyDescent="0.2">
      <c r="BV50" s="187">
        <v>150</v>
      </c>
      <c r="BW50" s="185">
        <v>60</v>
      </c>
    </row>
    <row r="51" spans="74:75" x14ac:dyDescent="0.2">
      <c r="BV51" s="187">
        <v>151</v>
      </c>
      <c r="BW51" s="185">
        <v>61</v>
      </c>
    </row>
    <row r="52" spans="74:75" x14ac:dyDescent="0.2">
      <c r="BV52" s="187">
        <v>152</v>
      </c>
      <c r="BW52" s="185">
        <v>62</v>
      </c>
    </row>
    <row r="53" spans="74:75" x14ac:dyDescent="0.2">
      <c r="BV53" s="187">
        <v>153</v>
      </c>
      <c r="BW53" s="185">
        <v>63</v>
      </c>
    </row>
    <row r="54" spans="74:75" x14ac:dyDescent="0.2">
      <c r="BV54" s="187">
        <v>154</v>
      </c>
      <c r="BW54" s="185">
        <v>64</v>
      </c>
    </row>
    <row r="55" spans="74:75" x14ac:dyDescent="0.2">
      <c r="BV55" s="187">
        <v>155</v>
      </c>
      <c r="BW55" s="185">
        <v>65</v>
      </c>
    </row>
    <row r="56" spans="74:75" x14ac:dyDescent="0.2">
      <c r="BV56" s="187">
        <v>156</v>
      </c>
      <c r="BW56" s="185">
        <v>66</v>
      </c>
    </row>
    <row r="57" spans="74:75" x14ac:dyDescent="0.2">
      <c r="BV57" s="187">
        <v>157</v>
      </c>
      <c r="BW57" s="185">
        <v>67</v>
      </c>
    </row>
    <row r="58" spans="74:75" x14ac:dyDescent="0.2">
      <c r="BV58" s="187">
        <v>158</v>
      </c>
      <c r="BW58" s="185">
        <v>68</v>
      </c>
    </row>
    <row r="59" spans="74:75" x14ac:dyDescent="0.2">
      <c r="BV59" s="187">
        <v>159</v>
      </c>
      <c r="BW59" s="185">
        <v>69</v>
      </c>
    </row>
    <row r="60" spans="74:75" x14ac:dyDescent="0.2">
      <c r="BV60" s="187">
        <v>160</v>
      </c>
      <c r="BW60" s="185">
        <v>70</v>
      </c>
    </row>
    <row r="61" spans="74:75" x14ac:dyDescent="0.2">
      <c r="BV61" s="187">
        <v>161</v>
      </c>
      <c r="BW61" s="185">
        <v>71</v>
      </c>
    </row>
    <row r="62" spans="74:75" x14ac:dyDescent="0.2">
      <c r="BV62" s="187">
        <v>162</v>
      </c>
      <c r="BW62" s="185">
        <v>72</v>
      </c>
    </row>
    <row r="63" spans="74:75" x14ac:dyDescent="0.2">
      <c r="BV63" s="187">
        <v>163</v>
      </c>
      <c r="BW63" s="185">
        <v>73</v>
      </c>
    </row>
    <row r="64" spans="74:75" x14ac:dyDescent="0.2">
      <c r="BV64" s="187">
        <v>164</v>
      </c>
      <c r="BW64" s="185">
        <v>74</v>
      </c>
    </row>
    <row r="65" spans="74:75" x14ac:dyDescent="0.2">
      <c r="BV65" s="187">
        <v>165</v>
      </c>
      <c r="BW65" s="185">
        <v>75</v>
      </c>
    </row>
    <row r="66" spans="74:75" x14ac:dyDescent="0.2">
      <c r="BV66" s="187">
        <v>166</v>
      </c>
      <c r="BW66" s="185">
        <v>76</v>
      </c>
    </row>
    <row r="67" spans="74:75" x14ac:dyDescent="0.2">
      <c r="BV67" s="187">
        <v>167</v>
      </c>
      <c r="BW67" s="185">
        <v>77</v>
      </c>
    </row>
    <row r="68" spans="74:75" x14ac:dyDescent="0.2">
      <c r="BV68" s="187">
        <v>168</v>
      </c>
      <c r="BW68" s="185">
        <v>78</v>
      </c>
    </row>
    <row r="69" spans="74:75" x14ac:dyDescent="0.2">
      <c r="BV69" s="187">
        <v>169</v>
      </c>
      <c r="BW69" s="185">
        <v>79</v>
      </c>
    </row>
    <row r="70" spans="74:75" x14ac:dyDescent="0.2">
      <c r="BV70" s="187">
        <v>170</v>
      </c>
      <c r="BW70" s="185">
        <v>80</v>
      </c>
    </row>
    <row r="71" spans="74:75" x14ac:dyDescent="0.2">
      <c r="BV71" s="187">
        <v>171</v>
      </c>
      <c r="BW71" s="185">
        <v>81</v>
      </c>
    </row>
    <row r="72" spans="74:75" x14ac:dyDescent="0.2">
      <c r="BV72" s="187">
        <v>172</v>
      </c>
      <c r="BW72" s="185">
        <v>82</v>
      </c>
    </row>
    <row r="73" spans="74:75" x14ac:dyDescent="0.2">
      <c r="BV73" s="187">
        <v>173</v>
      </c>
      <c r="BW73" s="185">
        <v>83</v>
      </c>
    </row>
    <row r="74" spans="74:75" x14ac:dyDescent="0.2">
      <c r="BV74" s="187">
        <v>174</v>
      </c>
      <c r="BW74" s="185">
        <v>84</v>
      </c>
    </row>
    <row r="75" spans="74:75" x14ac:dyDescent="0.2">
      <c r="BV75" s="187">
        <v>175</v>
      </c>
      <c r="BW75" s="185">
        <v>85</v>
      </c>
    </row>
    <row r="76" spans="74:75" x14ac:dyDescent="0.2">
      <c r="BV76" s="187">
        <v>176</v>
      </c>
      <c r="BW76" s="185">
        <v>86</v>
      </c>
    </row>
    <row r="77" spans="74:75" x14ac:dyDescent="0.2">
      <c r="BV77" s="187">
        <v>177</v>
      </c>
      <c r="BW77" s="185">
        <v>87</v>
      </c>
    </row>
    <row r="78" spans="74:75" x14ac:dyDescent="0.2">
      <c r="BV78" s="187">
        <v>178</v>
      </c>
      <c r="BW78" s="185">
        <v>88</v>
      </c>
    </row>
    <row r="79" spans="74:75" x14ac:dyDescent="0.2">
      <c r="BV79" s="187">
        <v>179</v>
      </c>
      <c r="BW79" s="185">
        <v>89</v>
      </c>
    </row>
    <row r="80" spans="74:75" x14ac:dyDescent="0.2">
      <c r="BV80" s="187">
        <v>180</v>
      </c>
      <c r="BW80" s="185">
        <v>90</v>
      </c>
    </row>
    <row r="81" spans="74:75" x14ac:dyDescent="0.2">
      <c r="BW81" s="185">
        <v>91</v>
      </c>
    </row>
    <row r="82" spans="74:75" x14ac:dyDescent="0.2">
      <c r="BV82" s="187">
        <v>181</v>
      </c>
      <c r="BW82" s="185">
        <v>92</v>
      </c>
    </row>
    <row r="83" spans="74:75" x14ac:dyDescent="0.2">
      <c r="BW83" s="185">
        <v>93</v>
      </c>
    </row>
    <row r="84" spans="74:75" x14ac:dyDescent="0.2">
      <c r="BV84" s="187">
        <v>182</v>
      </c>
      <c r="BW84" s="185">
        <v>94</v>
      </c>
    </row>
    <row r="85" spans="74:75" x14ac:dyDescent="0.2">
      <c r="BW85" s="185">
        <v>95</v>
      </c>
    </row>
    <row r="86" spans="74:75" x14ac:dyDescent="0.2">
      <c r="BV86" s="186">
        <v>183</v>
      </c>
      <c r="BW86" s="184">
        <v>96</v>
      </c>
    </row>
    <row r="87" spans="74:75" x14ac:dyDescent="0.2">
      <c r="BV87" s="186"/>
      <c r="BW87" s="184">
        <v>97</v>
      </c>
    </row>
    <row r="88" spans="74:75" x14ac:dyDescent="0.2">
      <c r="BV88" s="186">
        <v>184</v>
      </c>
      <c r="BW88" s="184">
        <v>98</v>
      </c>
    </row>
    <row r="89" spans="74:75" x14ac:dyDescent="0.2">
      <c r="BV89" s="186"/>
      <c r="BW89" s="184">
        <v>99</v>
      </c>
    </row>
    <row r="90" spans="74:75" x14ac:dyDescent="0.2">
      <c r="BV90" s="186">
        <v>185</v>
      </c>
      <c r="BW90" s="184">
        <v>100</v>
      </c>
    </row>
  </sheetData>
  <sortState ref="A8:BO10">
    <sortCondition ref="A8:A10"/>
  </sortState>
  <mergeCells count="44">
    <mergeCell ref="A4:D4"/>
    <mergeCell ref="A6:A7"/>
    <mergeCell ref="B6:B7"/>
    <mergeCell ref="C6:C7"/>
    <mergeCell ref="D6:D7"/>
    <mergeCell ref="E4:F4"/>
    <mergeCell ref="BO5:BQ5"/>
    <mergeCell ref="BI7:BK7"/>
    <mergeCell ref="BL7:BN7"/>
    <mergeCell ref="BP6:BP7"/>
    <mergeCell ref="AH7:AJ7"/>
    <mergeCell ref="AK7:AM7"/>
    <mergeCell ref="AN7:AP7"/>
    <mergeCell ref="J7:L7"/>
    <mergeCell ref="G6:BN6"/>
    <mergeCell ref="AB7:AD7"/>
    <mergeCell ref="AE7:AG7"/>
    <mergeCell ref="S7:U7"/>
    <mergeCell ref="V7:X7"/>
    <mergeCell ref="Y7:AA7"/>
    <mergeCell ref="AW4:BB4"/>
    <mergeCell ref="A1:BQ1"/>
    <mergeCell ref="A2:BQ2"/>
    <mergeCell ref="A3:D3"/>
    <mergeCell ref="E3:F3"/>
    <mergeCell ref="AF3:AJ3"/>
    <mergeCell ref="AW3:BB3"/>
    <mergeCell ref="BC3:BQ3"/>
    <mergeCell ref="N3:X3"/>
    <mergeCell ref="Y3:AE3"/>
    <mergeCell ref="BC4:BQ4"/>
    <mergeCell ref="BQ6:BQ7"/>
    <mergeCell ref="AW7:AY7"/>
    <mergeCell ref="AZ7:BB7"/>
    <mergeCell ref="BF7:BH7"/>
    <mergeCell ref="BO6:BO7"/>
    <mergeCell ref="BC7:BE7"/>
    <mergeCell ref="E6:E7"/>
    <mergeCell ref="F6:F7"/>
    <mergeCell ref="G7:I7"/>
    <mergeCell ref="AQ7:AS7"/>
    <mergeCell ref="AT7:AV7"/>
    <mergeCell ref="P7:R7"/>
    <mergeCell ref="M7:O7"/>
  </mergeCells>
  <conditionalFormatting sqref="G8:BN23">
    <cfRule type="containsText" dxfId="8" priority="1" stopIfTrue="1" operator="containsText" text="O">
      <formula>NOT(ISERROR(SEARCH("O",G8)))</formula>
    </cfRule>
    <cfRule type="containsText" dxfId="7" priority="2" stopIfTrue="1" operator="containsText" text="X">
      <formula>NOT(ISERROR(SEARCH("X",G8)))</formula>
    </cfRule>
  </conditionalFormatting>
  <hyperlinks>
    <hyperlink ref="E3" location="'YARIŞMA PROGRAMI'!C13" display="Sırıkla Atlama"/>
    <hyperlink ref="E3:F3" location="'YARIŞMA PROGRAMI'!C8" display="'YARIŞMA PROGRAMI'!C8"/>
  </hyperlinks>
  <printOptions horizontalCentered="1"/>
  <pageMargins left="0.17" right="0.15748031496062992" top="0.55118110236220474" bottom="0.27559055118110237" header="0.19685039370078741" footer="0.19685039370078741"/>
  <pageSetup paperSize="9" scale="29" fitToHeight="0" orientation="landscape" r:id="rId1"/>
  <headerFooter scaleWithDoc="0" alignWithMargins="0"/>
  <ignoredErrors>
    <ignoredError sqref="E4 A2 BO5" unlocked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8"/>
  <sheetViews>
    <sheetView view="pageBreakPreview" zoomScale="70" zoomScaleNormal="100" zoomScaleSheetLayoutView="70" workbookViewId="0">
      <selection activeCell="F9" sqref="F9"/>
    </sheetView>
  </sheetViews>
  <sheetFormatPr defaultRowHeight="12.75" x14ac:dyDescent="0.2"/>
  <cols>
    <col min="1" max="1" width="6" style="70" customWidth="1"/>
    <col min="2" max="2" width="19.85546875" style="70" hidden="1" customWidth="1"/>
    <col min="3" max="3" width="8" style="70" customWidth="1"/>
    <col min="4" max="4" width="15.140625" style="71" bestFit="1" customWidth="1"/>
    <col min="5" max="5" width="26.140625" style="70" customWidth="1"/>
    <col min="6" max="6" width="37" style="3" customWidth="1"/>
    <col min="7" max="13" width="12.28515625" style="3" customWidth="1"/>
    <col min="14" max="14" width="13" style="72" customWidth="1"/>
    <col min="15" max="15" width="10.7109375" style="70" customWidth="1"/>
    <col min="16" max="16" width="10" style="188" customWidth="1"/>
    <col min="17" max="16384" width="9.140625" style="3"/>
  </cols>
  <sheetData>
    <row r="1" spans="1:16" ht="48.75" customHeight="1" x14ac:dyDescent="0.2">
      <c r="A1" s="651" t="str">
        <f>'YARIŞMA BİLGİLERİ'!A2:K2</f>
        <v>Gençlik ve Spor Bakanlığı
Spor Genel Müdürlüğü
Spor Faaliyetleri Daire Başkanlığı</v>
      </c>
      <c r="B1" s="651"/>
      <c r="C1" s="651"/>
      <c r="D1" s="651"/>
      <c r="E1" s="651"/>
      <c r="F1" s="651"/>
      <c r="G1" s="651"/>
      <c r="H1" s="651"/>
      <c r="I1" s="651"/>
      <c r="J1" s="651"/>
      <c r="K1" s="651"/>
      <c r="L1" s="651"/>
      <c r="M1" s="651"/>
      <c r="N1" s="651"/>
      <c r="O1" s="651"/>
      <c r="P1" s="235"/>
    </row>
    <row r="2" spans="1:16" ht="25.5" customHeight="1" x14ac:dyDescent="0.2">
      <c r="A2" s="652" t="str">
        <f>'YARIŞMA BİLGİLERİ'!A14:K14</f>
        <v>2018-2019 Öğretim Yılı Okullararası Puanlı  Atletizm Genç-B İl Birinciliği</v>
      </c>
      <c r="B2" s="652"/>
      <c r="C2" s="652"/>
      <c r="D2" s="652"/>
      <c r="E2" s="652"/>
      <c r="F2" s="652"/>
      <c r="G2" s="652"/>
      <c r="H2" s="652"/>
      <c r="I2" s="652"/>
      <c r="J2" s="652"/>
      <c r="K2" s="652"/>
      <c r="L2" s="652"/>
      <c r="M2" s="652"/>
      <c r="N2" s="652"/>
      <c r="O2" s="652"/>
      <c r="P2" s="652"/>
    </row>
    <row r="3" spans="1:16" s="4" customFormat="1" ht="27" customHeight="1" x14ac:dyDescent="0.2">
      <c r="A3" s="653" t="s">
        <v>78</v>
      </c>
      <c r="B3" s="653"/>
      <c r="C3" s="653"/>
      <c r="D3" s="654" t="s">
        <v>276</v>
      </c>
      <c r="E3" s="654"/>
      <c r="F3" s="153" t="s">
        <v>230</v>
      </c>
      <c r="G3" s="667">
        <f>'YARIŞMA PROGRAMI'!D21</f>
        <v>4000</v>
      </c>
      <c r="H3" s="667"/>
      <c r="I3" s="667"/>
      <c r="J3" s="154"/>
      <c r="K3" s="154"/>
      <c r="L3" s="181" t="s">
        <v>178</v>
      </c>
      <c r="M3" s="656" t="str">
        <f>'YARIŞMA PROGRAMI'!E21</f>
        <v>-</v>
      </c>
      <c r="N3" s="656"/>
      <c r="O3" s="656"/>
      <c r="P3" s="656"/>
    </row>
    <row r="4" spans="1:16" s="4" customFormat="1" ht="17.25" customHeight="1" x14ac:dyDescent="0.2">
      <c r="A4" s="657" t="s">
        <v>79</v>
      </c>
      <c r="B4" s="657"/>
      <c r="C4" s="657"/>
      <c r="D4" s="658" t="str">
        <f>'YARIŞMA BİLGİLERİ'!F21</f>
        <v>Genç Erkek - B</v>
      </c>
      <c r="E4" s="658"/>
      <c r="F4" s="169" t="s">
        <v>150</v>
      </c>
      <c r="G4" s="157" t="s">
        <v>250</v>
      </c>
      <c r="H4" s="157"/>
      <c r="I4" s="155"/>
      <c r="J4" s="155"/>
      <c r="K4" s="659" t="s">
        <v>77</v>
      </c>
      <c r="L4" s="659"/>
      <c r="M4" s="660">
        <f>'YARIŞMA PROGRAMI'!B21</f>
        <v>43509.5</v>
      </c>
      <c r="N4" s="660"/>
      <c r="O4" s="660"/>
      <c r="P4" s="237"/>
    </row>
    <row r="5" spans="1:16" ht="15" customHeight="1" x14ac:dyDescent="0.2">
      <c r="A5" s="5"/>
      <c r="B5" s="5"/>
      <c r="C5" s="5"/>
      <c r="D5" s="9"/>
      <c r="E5" s="6"/>
      <c r="F5" s="7"/>
      <c r="G5" s="8"/>
      <c r="H5" s="8"/>
      <c r="I5" s="8"/>
      <c r="J5" s="8"/>
      <c r="K5" s="8"/>
      <c r="L5" s="8"/>
      <c r="M5" s="8"/>
      <c r="N5" s="661">
        <f ca="1">NOW()</f>
        <v>43510.768203356478</v>
      </c>
      <c r="O5" s="661"/>
      <c r="P5" s="193"/>
    </row>
    <row r="6" spans="1:16" ht="15.75" x14ac:dyDescent="0.2">
      <c r="A6" s="662" t="s">
        <v>6</v>
      </c>
      <c r="B6" s="662"/>
      <c r="C6" s="666" t="s">
        <v>64</v>
      </c>
      <c r="D6" s="666" t="s">
        <v>81</v>
      </c>
      <c r="E6" s="662" t="s">
        <v>7</v>
      </c>
      <c r="F6" s="662" t="s">
        <v>190</v>
      </c>
      <c r="G6" s="663" t="s">
        <v>177</v>
      </c>
      <c r="H6" s="663"/>
      <c r="I6" s="663"/>
      <c r="J6" s="663"/>
      <c r="K6" s="663"/>
      <c r="L6" s="663"/>
      <c r="M6" s="663"/>
      <c r="N6" s="468" t="s">
        <v>8</v>
      </c>
      <c r="O6" s="468" t="s">
        <v>103</v>
      </c>
      <c r="P6" s="468" t="s">
        <v>9</v>
      </c>
    </row>
    <row r="7" spans="1:16" ht="30" customHeight="1" x14ac:dyDescent="0.2">
      <c r="A7" s="662"/>
      <c r="B7" s="662"/>
      <c r="C7" s="666"/>
      <c r="D7" s="666"/>
      <c r="E7" s="662"/>
      <c r="F7" s="662"/>
      <c r="G7" s="152">
        <v>1</v>
      </c>
      <c r="H7" s="152">
        <v>2</v>
      </c>
      <c r="I7" s="152">
        <v>3</v>
      </c>
      <c r="J7" s="450" t="s">
        <v>428</v>
      </c>
      <c r="K7" s="182">
        <v>4</v>
      </c>
      <c r="L7" s="450">
        <v>5</v>
      </c>
      <c r="M7" s="450">
        <v>6</v>
      </c>
      <c r="N7" s="468"/>
      <c r="O7" s="468"/>
      <c r="P7" s="468"/>
    </row>
    <row r="8" spans="1:16" s="65" customFormat="1" ht="49.5" customHeight="1" x14ac:dyDescent="0.2">
      <c r="A8" s="229">
        <v>1</v>
      </c>
      <c r="B8" s="303" t="s">
        <v>159</v>
      </c>
      <c r="C8" s="230"/>
      <c r="D8" s="231"/>
      <c r="E8" s="232" t="s">
        <v>534</v>
      </c>
      <c r="F8" s="232" t="s">
        <v>535</v>
      </c>
      <c r="G8" s="234" t="s">
        <v>536</v>
      </c>
      <c r="H8" s="234">
        <v>1266</v>
      </c>
      <c r="I8" s="234" t="s">
        <v>536</v>
      </c>
      <c r="J8" s="300">
        <v>1266</v>
      </c>
      <c r="K8" s="211">
        <v>1254</v>
      </c>
      <c r="L8" s="211" t="s">
        <v>536</v>
      </c>
      <c r="M8" s="461" t="s">
        <v>536</v>
      </c>
      <c r="N8" s="300">
        <v>1266</v>
      </c>
      <c r="O8" s="230"/>
      <c r="P8" s="238"/>
    </row>
    <row r="9" spans="1:16" s="65" customFormat="1" ht="49.5" customHeight="1" x14ac:dyDescent="0.2">
      <c r="A9" s="229">
        <v>2</v>
      </c>
      <c r="B9" s="303" t="s">
        <v>449</v>
      </c>
      <c r="C9" s="230"/>
      <c r="D9" s="231">
        <v>37896</v>
      </c>
      <c r="E9" s="232" t="s">
        <v>455</v>
      </c>
      <c r="F9" s="232" t="s">
        <v>456</v>
      </c>
      <c r="G9" s="234">
        <v>1108</v>
      </c>
      <c r="H9" s="234" t="s">
        <v>536</v>
      </c>
      <c r="I9" s="234">
        <v>1100</v>
      </c>
      <c r="J9" s="300">
        <v>1108</v>
      </c>
      <c r="K9" s="211" t="s">
        <v>575</v>
      </c>
      <c r="L9" s="211"/>
      <c r="M9" s="461"/>
      <c r="N9" s="300">
        <v>1108</v>
      </c>
      <c r="O9" s="230"/>
      <c r="P9" s="238"/>
    </row>
    <row r="10" spans="1:16" s="65" customFormat="1" ht="49.5" customHeight="1" x14ac:dyDescent="0.2">
      <c r="A10" s="229">
        <v>3</v>
      </c>
      <c r="B10" s="303" t="s">
        <v>158</v>
      </c>
      <c r="C10" s="230"/>
      <c r="D10" s="231" t="s">
        <v>576</v>
      </c>
      <c r="E10" s="232" t="s">
        <v>512</v>
      </c>
      <c r="F10" s="232" t="s">
        <v>555</v>
      </c>
      <c r="G10" s="234">
        <v>1005</v>
      </c>
      <c r="H10" s="234">
        <v>988</v>
      </c>
      <c r="I10" s="234">
        <v>1027</v>
      </c>
      <c r="J10" s="300">
        <v>1027</v>
      </c>
      <c r="K10" s="211">
        <v>916</v>
      </c>
      <c r="L10" s="211">
        <v>1040</v>
      </c>
      <c r="M10" s="461">
        <v>1032</v>
      </c>
      <c r="N10" s="300">
        <v>1040</v>
      </c>
      <c r="O10" s="230"/>
      <c r="P10" s="238"/>
    </row>
    <row r="11" spans="1:16" s="65" customFormat="1" ht="49.5" customHeight="1" x14ac:dyDescent="0.2">
      <c r="A11" s="229">
        <v>4</v>
      </c>
      <c r="B11" s="303" t="s">
        <v>155</v>
      </c>
      <c r="C11" s="230"/>
      <c r="D11" s="231">
        <v>37654</v>
      </c>
      <c r="E11" s="232" t="s">
        <v>501</v>
      </c>
      <c r="F11" s="232" t="s">
        <v>500</v>
      </c>
      <c r="G11" s="234" t="s">
        <v>536</v>
      </c>
      <c r="H11" s="234">
        <v>973</v>
      </c>
      <c r="I11" s="234" t="s">
        <v>536</v>
      </c>
      <c r="J11" s="300">
        <v>973</v>
      </c>
      <c r="K11" s="211">
        <v>977</v>
      </c>
      <c r="L11" s="211">
        <v>950</v>
      </c>
      <c r="M11" s="461">
        <v>989</v>
      </c>
      <c r="N11" s="300">
        <v>989</v>
      </c>
      <c r="O11" s="230"/>
      <c r="P11" s="238"/>
    </row>
    <row r="12" spans="1:16" s="65" customFormat="1" ht="49.5" customHeight="1" x14ac:dyDescent="0.2">
      <c r="A12" s="229">
        <v>5</v>
      </c>
      <c r="B12" s="303" t="s">
        <v>445</v>
      </c>
      <c r="C12" s="230"/>
      <c r="D12" s="231" t="s">
        <v>576</v>
      </c>
      <c r="E12" s="232" t="s">
        <v>572</v>
      </c>
      <c r="F12" s="232" t="s">
        <v>573</v>
      </c>
      <c r="G12" s="234">
        <v>860</v>
      </c>
      <c r="H12" s="234">
        <v>938</v>
      </c>
      <c r="I12" s="234">
        <v>913</v>
      </c>
      <c r="J12" s="300">
        <v>938</v>
      </c>
      <c r="K12" s="211">
        <v>921</v>
      </c>
      <c r="L12" s="211" t="s">
        <v>536</v>
      </c>
      <c r="M12" s="461" t="s">
        <v>536</v>
      </c>
      <c r="N12" s="300">
        <v>938</v>
      </c>
      <c r="O12" s="230"/>
      <c r="P12" s="238"/>
    </row>
    <row r="13" spans="1:16" s="65" customFormat="1" ht="49.5" customHeight="1" x14ac:dyDescent="0.2">
      <c r="A13" s="229">
        <v>6</v>
      </c>
      <c r="B13" s="303" t="s">
        <v>448</v>
      </c>
      <c r="C13" s="230"/>
      <c r="D13" s="231" t="s">
        <v>576</v>
      </c>
      <c r="E13" s="232" t="s">
        <v>574</v>
      </c>
      <c r="F13" s="232" t="s">
        <v>540</v>
      </c>
      <c r="G13" s="234">
        <v>891</v>
      </c>
      <c r="H13" s="234">
        <v>859</v>
      </c>
      <c r="I13" s="234">
        <v>789</v>
      </c>
      <c r="J13" s="300">
        <v>891</v>
      </c>
      <c r="K13" s="211">
        <v>851</v>
      </c>
      <c r="L13" s="211">
        <v>852</v>
      </c>
      <c r="M13" s="461">
        <v>852</v>
      </c>
      <c r="N13" s="300">
        <v>891</v>
      </c>
      <c r="O13" s="230"/>
      <c r="P13" s="238"/>
    </row>
    <row r="14" spans="1:16" s="65" customFormat="1" ht="49.5" customHeight="1" x14ac:dyDescent="0.2">
      <c r="A14" s="229">
        <v>7</v>
      </c>
      <c r="B14" s="303" t="s">
        <v>154</v>
      </c>
      <c r="C14" s="230"/>
      <c r="D14" s="231" t="s">
        <v>576</v>
      </c>
      <c r="E14" s="232" t="s">
        <v>475</v>
      </c>
      <c r="F14" s="232" t="s">
        <v>565</v>
      </c>
      <c r="G14" s="234">
        <v>735</v>
      </c>
      <c r="H14" s="234">
        <v>727</v>
      </c>
      <c r="I14" s="234">
        <v>695</v>
      </c>
      <c r="J14" s="300">
        <v>735</v>
      </c>
      <c r="K14" s="211">
        <v>669</v>
      </c>
      <c r="L14" s="211">
        <v>714</v>
      </c>
      <c r="M14" s="461">
        <v>771</v>
      </c>
      <c r="N14" s="300">
        <v>771</v>
      </c>
      <c r="O14" s="230"/>
      <c r="P14" s="238"/>
    </row>
    <row r="15" spans="1:16" s="65" customFormat="1" ht="49.5" customHeight="1" x14ac:dyDescent="0.2">
      <c r="A15" s="229"/>
      <c r="B15" s="303"/>
      <c r="C15" s="230"/>
      <c r="D15" s="231"/>
      <c r="E15" s="232"/>
      <c r="F15" s="232"/>
      <c r="G15" s="234"/>
      <c r="H15" s="234"/>
      <c r="I15" s="234"/>
      <c r="J15" s="300"/>
      <c r="K15" s="211"/>
      <c r="L15" s="211"/>
      <c r="M15" s="461"/>
      <c r="N15" s="300"/>
      <c r="O15" s="230" t="str">
        <f>IF(ISTEXT(N15)," ",IFERROR(VLOOKUP(SMALL(PUAN!$AH$4:$AI$112,COUNTIF(PUAN!$AH$4:$AI$112,"&lt;="&amp;N15)+0),PUAN!$AH$4:$AI$112,2,0),"    "))</f>
        <v xml:space="preserve">    </v>
      </c>
      <c r="P15" s="238"/>
    </row>
    <row r="16" spans="1:16" s="65" customFormat="1" ht="49.5" customHeight="1" x14ac:dyDescent="0.2">
      <c r="A16" s="229"/>
      <c r="B16" s="303"/>
      <c r="C16" s="230"/>
      <c r="D16" s="231"/>
      <c r="E16" s="232"/>
      <c r="F16" s="232"/>
      <c r="G16" s="234"/>
      <c r="H16" s="234"/>
      <c r="I16" s="234"/>
      <c r="J16" s="300"/>
      <c r="K16" s="211"/>
      <c r="L16" s="211"/>
      <c r="M16" s="461"/>
      <c r="N16" s="300"/>
      <c r="O16" s="230" t="str">
        <f>IF(ISTEXT(N16)," ",IFERROR(VLOOKUP(SMALL(PUAN!$AH$4:$AI$112,COUNTIF(PUAN!$AH$4:$AI$112,"&lt;="&amp;N16)+0),PUAN!$AH$4:$AI$112,2,0),"    "))</f>
        <v xml:space="preserve">    </v>
      </c>
      <c r="P16" s="238"/>
    </row>
    <row r="17" spans="1:16" s="65" customFormat="1" ht="49.5" hidden="1" customHeight="1" x14ac:dyDescent="0.2">
      <c r="A17" s="229"/>
      <c r="B17" s="303"/>
      <c r="C17" s="230"/>
      <c r="D17" s="231"/>
      <c r="E17" s="232"/>
      <c r="F17" s="232"/>
      <c r="G17" s="234"/>
      <c r="H17" s="234"/>
      <c r="I17" s="234"/>
      <c r="J17" s="300"/>
      <c r="K17" s="211"/>
      <c r="L17" s="211"/>
      <c r="M17" s="461"/>
      <c r="N17" s="300"/>
      <c r="O17" s="230" t="str">
        <f>IF(ISTEXT(N17)," ",IFERROR(VLOOKUP(SMALL(PUAN!$AH$4:$AI$112,COUNTIF(PUAN!$AH$4:$AI$112,"&lt;="&amp;N17)+0),PUAN!$AH$4:$AI$112,2,0),"    "))</f>
        <v xml:space="preserve">    </v>
      </c>
      <c r="P17" s="238"/>
    </row>
    <row r="18" spans="1:16" s="65" customFormat="1" ht="49.5" customHeight="1" x14ac:dyDescent="0.2">
      <c r="A18" s="229"/>
      <c r="B18" s="303"/>
      <c r="C18" s="230"/>
      <c r="D18" s="231"/>
      <c r="E18" s="232"/>
      <c r="F18" s="232"/>
      <c r="G18" s="234"/>
      <c r="H18" s="234"/>
      <c r="I18" s="234"/>
      <c r="J18" s="300"/>
      <c r="K18" s="211"/>
      <c r="L18" s="211"/>
      <c r="M18" s="461"/>
      <c r="N18" s="300"/>
      <c r="O18" s="230" t="str">
        <f>IF(ISTEXT(N18)," ",IFERROR(VLOOKUP(SMALL(PUAN!$AH$4:$AI$112,COUNTIF(PUAN!$AH$4:$AI$112,"&lt;="&amp;N18)+0),PUAN!$AH$4:$AI$112,2,0),"    "))</f>
        <v xml:space="preserve">    </v>
      </c>
      <c r="P18" s="238"/>
    </row>
    <row r="19" spans="1:16" s="65" customFormat="1" ht="49.5" customHeight="1" x14ac:dyDescent="0.2">
      <c r="A19" s="229"/>
      <c r="B19" s="303"/>
      <c r="C19" s="230"/>
      <c r="D19" s="231"/>
      <c r="E19" s="232"/>
      <c r="F19" s="232"/>
      <c r="G19" s="234"/>
      <c r="H19" s="234"/>
      <c r="I19" s="234"/>
      <c r="J19" s="300"/>
      <c r="K19" s="211"/>
      <c r="L19" s="211"/>
      <c r="M19" s="461"/>
      <c r="N19" s="300"/>
      <c r="O19" s="230" t="str">
        <f>IF(ISTEXT(N19)," ",IFERROR(VLOOKUP(SMALL(PUAN!$AH$4:$AI$112,COUNTIF(PUAN!$AH$4:$AI$112,"&lt;="&amp;N19)+0),PUAN!$AH$4:$AI$112,2,0),"    "))</f>
        <v xml:space="preserve">    </v>
      </c>
      <c r="P19" s="238"/>
    </row>
    <row r="20" spans="1:16" s="65" customFormat="1" ht="49.5" customHeight="1" x14ac:dyDescent="0.2">
      <c r="A20" s="229"/>
      <c r="B20" s="303" t="s">
        <v>161</v>
      </c>
      <c r="C20" s="230" t="str">
        <f>IF(ISERROR(VLOOKUP(B20,'KAYIT LİSTESİ'!$B$4:$H$530,2,0)),"",(VLOOKUP(B20,'KAYIT LİSTESİ'!$B$4:$H$530,2,0)))</f>
        <v/>
      </c>
      <c r="D20" s="231" t="str">
        <f>IF(ISERROR(VLOOKUP(B20,'KAYIT LİSTESİ'!$B$4:$H$530,4,0)),"",(VLOOKUP(B20,'KAYIT LİSTESİ'!$B$4:$H$530,4,0)))</f>
        <v/>
      </c>
      <c r="E20" s="232" t="str">
        <f>IF(ISERROR(VLOOKUP(B20,'KAYIT LİSTESİ'!$B$4:$H$530,5,0)),"",(VLOOKUP(B20,'KAYIT LİSTESİ'!$B$4:$H$530,5,0)))</f>
        <v/>
      </c>
      <c r="F20" s="232" t="str">
        <f>IF(ISERROR(VLOOKUP(B20,'KAYIT LİSTESİ'!$B$4:$H$530,6,0)),"",(VLOOKUP(B20,'KAYIT LİSTESİ'!$B$4:$H$530,6,0)))</f>
        <v/>
      </c>
      <c r="G20" s="234"/>
      <c r="H20" s="234"/>
      <c r="I20" s="234"/>
      <c r="J20" s="300">
        <f t="shared" ref="J20:J27" si="0">MAX(G20:I20)</f>
        <v>0</v>
      </c>
      <c r="K20" s="211"/>
      <c r="L20" s="211"/>
      <c r="M20" s="461"/>
      <c r="N20" s="300">
        <f t="shared" ref="N20:N27" si="1">MAX(G20:M20)</f>
        <v>0</v>
      </c>
      <c r="O20" s="230" t="str">
        <f>IF(ISTEXT(N20)," ",IFERROR(VLOOKUP(SMALL(PUAN!$AH$4:$AI$112,COUNTIF(PUAN!$AH$4:$AI$112,"&lt;="&amp;N20)+0),PUAN!$AH$4:$AI$112,2,0),"    "))</f>
        <v xml:space="preserve">    </v>
      </c>
      <c r="P20" s="238"/>
    </row>
    <row r="21" spans="1:16" s="65" customFormat="1" ht="49.5" hidden="1" customHeight="1" x14ac:dyDescent="0.2">
      <c r="A21" s="229"/>
      <c r="B21" s="303" t="s">
        <v>162</v>
      </c>
      <c r="C21" s="230" t="str">
        <f>IF(ISERROR(VLOOKUP(B21,'KAYIT LİSTESİ'!$B$4:$H$530,2,0)),"",(VLOOKUP(B21,'KAYIT LİSTESİ'!$B$4:$H$530,2,0)))</f>
        <v/>
      </c>
      <c r="D21" s="231" t="str">
        <f>IF(ISERROR(VLOOKUP(B21,'KAYIT LİSTESİ'!$B$4:$H$530,4,0)),"",(VLOOKUP(B21,'KAYIT LİSTESİ'!$B$4:$H$530,4,0)))</f>
        <v/>
      </c>
      <c r="E21" s="232" t="str">
        <f>IF(ISERROR(VLOOKUP(B21,'KAYIT LİSTESİ'!$B$4:$H$530,5,0)),"",(VLOOKUP(B21,'KAYIT LİSTESİ'!$B$4:$H$530,5,0)))</f>
        <v/>
      </c>
      <c r="F21" s="232" t="str">
        <f>IF(ISERROR(VLOOKUP(B21,'KAYIT LİSTESİ'!$B$4:$H$530,6,0)),"",(VLOOKUP(B21,'KAYIT LİSTESİ'!$B$4:$H$530,6,0)))</f>
        <v/>
      </c>
      <c r="G21" s="234"/>
      <c r="H21" s="234"/>
      <c r="I21" s="234"/>
      <c r="J21" s="300">
        <f t="shared" si="0"/>
        <v>0</v>
      </c>
      <c r="K21" s="211"/>
      <c r="L21" s="211"/>
      <c r="M21" s="461"/>
      <c r="N21" s="300">
        <f t="shared" si="1"/>
        <v>0</v>
      </c>
      <c r="O21" s="442" t="str">
        <f>IF(ISTEXT(N21)," ",IFERROR(VLOOKUP(SMALL(PUAN!$AH$4:$AI$112,COUNTIF(PUAN!$AH$4:$AI$112,"&lt;="&amp;N21)+0),PUAN!$AH$4:$AI$112,2,0),"    "))</f>
        <v xml:space="preserve">    </v>
      </c>
      <c r="P21" s="238"/>
    </row>
    <row r="22" spans="1:16" s="65" customFormat="1" ht="49.5" hidden="1" customHeight="1" thickBot="1" x14ac:dyDescent="0.25">
      <c r="A22" s="229"/>
      <c r="B22" s="304" t="s">
        <v>163</v>
      </c>
      <c r="C22" s="230" t="str">
        <f>IF(ISERROR(VLOOKUP(B22,'KAYIT LİSTESİ'!$B$4:$H$530,2,0)),"",(VLOOKUP(B22,'KAYIT LİSTESİ'!$B$4:$H$530,2,0)))</f>
        <v/>
      </c>
      <c r="D22" s="231" t="str">
        <f>IF(ISERROR(VLOOKUP(B22,'KAYIT LİSTESİ'!$B$4:$H$530,4,0)),"",(VLOOKUP(B22,'KAYIT LİSTESİ'!$B$4:$H$530,4,0)))</f>
        <v/>
      </c>
      <c r="E22" s="232" t="str">
        <f>IF(ISERROR(VLOOKUP(B22,'KAYIT LİSTESİ'!$B$4:$H$530,5,0)),"",(VLOOKUP(B22,'KAYIT LİSTESİ'!$B$4:$H$530,5,0)))</f>
        <v/>
      </c>
      <c r="F22" s="232" t="str">
        <f>IF(ISERROR(VLOOKUP(B22,'KAYIT LİSTESİ'!$B$4:$H$530,6,0)),"",(VLOOKUP(B22,'KAYIT LİSTESİ'!$B$4:$H$530,6,0)))</f>
        <v/>
      </c>
      <c r="G22" s="234"/>
      <c r="H22" s="234"/>
      <c r="I22" s="234"/>
      <c r="J22" s="300">
        <f t="shared" si="0"/>
        <v>0</v>
      </c>
      <c r="K22" s="211"/>
      <c r="L22" s="211"/>
      <c r="M22" s="461"/>
      <c r="N22" s="300">
        <f t="shared" si="1"/>
        <v>0</v>
      </c>
      <c r="O22" s="442" t="str">
        <f>IF(ISTEXT(N22)," ",IFERROR(VLOOKUP(SMALL(PUAN!$AH$4:$AI$112,COUNTIF(PUAN!$AH$4:$AI$112,"&lt;="&amp;N22)+0),PUAN!$AH$4:$AI$112,2,0),"    "))</f>
        <v xml:space="preserve">    </v>
      </c>
      <c r="P22" s="238"/>
    </row>
    <row r="23" spans="1:16" s="65" customFormat="1" ht="49.5" hidden="1" customHeight="1" thickTop="1" x14ac:dyDescent="0.2">
      <c r="A23" s="229"/>
      <c r="B23" s="303" t="s">
        <v>164</v>
      </c>
      <c r="C23" s="230" t="str">
        <f>IF(ISERROR(VLOOKUP(B23,'KAYIT LİSTESİ'!$B$4:$H$530,2,0)),"",(VLOOKUP(B23,'KAYIT LİSTESİ'!$B$4:$H$530,2,0)))</f>
        <v/>
      </c>
      <c r="D23" s="231" t="str">
        <f>IF(ISERROR(VLOOKUP(B23,'KAYIT LİSTESİ'!$B$4:$H$530,4,0)),"",(VLOOKUP(B23,'KAYIT LİSTESİ'!$B$4:$H$530,4,0)))</f>
        <v/>
      </c>
      <c r="E23" s="232" t="str">
        <f>IF(ISERROR(VLOOKUP(B23,'KAYIT LİSTESİ'!$B$4:$H$530,5,0)),"",(VLOOKUP(B23,'KAYIT LİSTESİ'!$B$4:$H$530,5,0)))</f>
        <v/>
      </c>
      <c r="F23" s="232" t="str">
        <f>IF(ISERROR(VLOOKUP(B23,'KAYIT LİSTESİ'!$B$4:$H$530,6,0)),"",(VLOOKUP(B23,'KAYIT LİSTESİ'!$B$4:$H$530,6,0)))</f>
        <v/>
      </c>
      <c r="G23" s="234"/>
      <c r="H23" s="234"/>
      <c r="I23" s="234"/>
      <c r="J23" s="300">
        <f t="shared" si="0"/>
        <v>0</v>
      </c>
      <c r="K23" s="211"/>
      <c r="L23" s="211"/>
      <c r="M23" s="461"/>
      <c r="N23" s="300">
        <f t="shared" si="1"/>
        <v>0</v>
      </c>
      <c r="O23" s="442" t="str">
        <f>IF(ISTEXT(N23)," ",IFERROR(VLOOKUP(SMALL(PUAN!$AH$4:$AI$112,COUNTIF(PUAN!$AH$4:$AI$112,"&lt;="&amp;N23)+0),PUAN!$AH$4:$AI$112,2,0),"    "))</f>
        <v xml:space="preserve">    </v>
      </c>
      <c r="P23" s="238"/>
    </row>
    <row r="24" spans="1:16" s="65" customFormat="1" ht="49.5" hidden="1" customHeight="1" thickBot="1" x14ac:dyDescent="0.25">
      <c r="A24" s="229"/>
      <c r="B24" s="304" t="s">
        <v>165</v>
      </c>
      <c r="C24" s="230" t="str">
        <f>IF(ISERROR(VLOOKUP(B24,'KAYIT LİSTESİ'!$B$4:$H$530,2,0)),"",(VLOOKUP(B24,'KAYIT LİSTESİ'!$B$4:$H$530,2,0)))</f>
        <v/>
      </c>
      <c r="D24" s="231" t="str">
        <f>IF(ISERROR(VLOOKUP(B24,'KAYIT LİSTESİ'!$B$4:$H$530,4,0)),"",(VLOOKUP(B24,'KAYIT LİSTESİ'!$B$4:$H$530,4,0)))</f>
        <v/>
      </c>
      <c r="E24" s="232" t="str">
        <f>IF(ISERROR(VLOOKUP(B24,'KAYIT LİSTESİ'!$B$4:$H$530,5,0)),"",(VLOOKUP(B24,'KAYIT LİSTESİ'!$B$4:$H$530,5,0)))</f>
        <v/>
      </c>
      <c r="F24" s="232" t="str">
        <f>IF(ISERROR(VLOOKUP(B24,'KAYIT LİSTESİ'!$B$4:$H$530,6,0)),"",(VLOOKUP(B24,'KAYIT LİSTESİ'!$B$4:$H$530,6,0)))</f>
        <v/>
      </c>
      <c r="G24" s="234"/>
      <c r="H24" s="234"/>
      <c r="I24" s="234"/>
      <c r="J24" s="300">
        <f t="shared" si="0"/>
        <v>0</v>
      </c>
      <c r="K24" s="211"/>
      <c r="L24" s="211"/>
      <c r="M24" s="461"/>
      <c r="N24" s="300">
        <f t="shared" si="1"/>
        <v>0</v>
      </c>
      <c r="O24" s="442" t="str">
        <f>IF(ISTEXT(N24)," ",IFERROR(VLOOKUP(SMALL(PUAN!$AH$4:$AI$112,COUNTIF(PUAN!$AH$4:$AI$112,"&lt;="&amp;N24)+0),PUAN!$AH$4:$AI$112,2,0),"    "))</f>
        <v xml:space="preserve">    </v>
      </c>
      <c r="P24" s="238"/>
    </row>
    <row r="25" spans="1:16" s="65" customFormat="1" ht="49.5" hidden="1" customHeight="1" thickTop="1" x14ac:dyDescent="0.2">
      <c r="A25" s="229"/>
      <c r="B25" s="303" t="s">
        <v>166</v>
      </c>
      <c r="C25" s="230" t="str">
        <f>IF(ISERROR(VLOOKUP(B25,'KAYIT LİSTESİ'!$B$4:$H$530,2,0)),"",(VLOOKUP(B25,'KAYIT LİSTESİ'!$B$4:$H$530,2,0)))</f>
        <v/>
      </c>
      <c r="D25" s="231" t="str">
        <f>IF(ISERROR(VLOOKUP(B25,'KAYIT LİSTESİ'!$B$4:$H$530,4,0)),"",(VLOOKUP(B25,'KAYIT LİSTESİ'!$B$4:$H$530,4,0)))</f>
        <v/>
      </c>
      <c r="E25" s="232" t="str">
        <f>IF(ISERROR(VLOOKUP(B25,'KAYIT LİSTESİ'!$B$4:$H$530,5,0)),"",(VLOOKUP(B25,'KAYIT LİSTESİ'!$B$4:$H$530,5,0)))</f>
        <v/>
      </c>
      <c r="F25" s="232" t="str">
        <f>IF(ISERROR(VLOOKUP(B25,'KAYIT LİSTESİ'!$B$4:$H$530,6,0)),"",(VLOOKUP(B25,'KAYIT LİSTESİ'!$B$4:$H$530,6,0)))</f>
        <v/>
      </c>
      <c r="G25" s="234"/>
      <c r="H25" s="234"/>
      <c r="I25" s="234"/>
      <c r="J25" s="300">
        <f t="shared" si="0"/>
        <v>0</v>
      </c>
      <c r="K25" s="211"/>
      <c r="L25" s="211"/>
      <c r="M25" s="461"/>
      <c r="N25" s="300">
        <f t="shared" si="1"/>
        <v>0</v>
      </c>
      <c r="O25" s="442" t="str">
        <f>IF(ISTEXT(N25)," ",IFERROR(VLOOKUP(SMALL(PUAN!$AH$4:$AI$112,COUNTIF(PUAN!$AH$4:$AI$112,"&lt;="&amp;N25)+0),PUAN!$AH$4:$AI$112,2,0),"    "))</f>
        <v xml:space="preserve">    </v>
      </c>
      <c r="P25" s="238"/>
    </row>
    <row r="26" spans="1:16" s="65" customFormat="1" ht="49.5" hidden="1" customHeight="1" thickBot="1" x14ac:dyDescent="0.25">
      <c r="A26" s="229"/>
      <c r="B26" s="304" t="s">
        <v>167</v>
      </c>
      <c r="C26" s="230" t="str">
        <f>IF(ISERROR(VLOOKUP(B26,'KAYIT LİSTESİ'!$B$4:$H$530,2,0)),"",(VLOOKUP(B26,'KAYIT LİSTESİ'!$B$4:$H$530,2,0)))</f>
        <v/>
      </c>
      <c r="D26" s="231" t="str">
        <f>IF(ISERROR(VLOOKUP(B26,'KAYIT LİSTESİ'!$B$4:$H$530,4,0)),"",(VLOOKUP(B26,'KAYIT LİSTESİ'!$B$4:$H$530,4,0)))</f>
        <v/>
      </c>
      <c r="E26" s="232" t="str">
        <f>IF(ISERROR(VLOOKUP(B26,'KAYIT LİSTESİ'!$B$4:$H$530,5,0)),"",(VLOOKUP(B26,'KAYIT LİSTESİ'!$B$4:$H$530,5,0)))</f>
        <v/>
      </c>
      <c r="F26" s="232" t="str">
        <f>IF(ISERROR(VLOOKUP(B26,'KAYIT LİSTESİ'!$B$4:$H$530,6,0)),"",(VLOOKUP(B26,'KAYIT LİSTESİ'!$B$4:$H$530,6,0)))</f>
        <v/>
      </c>
      <c r="G26" s="234"/>
      <c r="H26" s="234"/>
      <c r="I26" s="234"/>
      <c r="J26" s="300">
        <f t="shared" si="0"/>
        <v>0</v>
      </c>
      <c r="K26" s="211"/>
      <c r="L26" s="211"/>
      <c r="M26" s="461"/>
      <c r="N26" s="300">
        <f t="shared" si="1"/>
        <v>0</v>
      </c>
      <c r="O26" s="442" t="str">
        <f>IF(ISTEXT(N26)," ",IFERROR(VLOOKUP(SMALL(PUAN!$AH$4:$AI$112,COUNTIF(PUAN!$AH$4:$AI$112,"&lt;="&amp;N26)+0),PUAN!$AH$4:$AI$112,2,0),"    "))</f>
        <v xml:space="preserve">    </v>
      </c>
      <c r="P26" s="238"/>
    </row>
    <row r="27" spans="1:16" s="65" customFormat="1" ht="49.5" hidden="1" customHeight="1" thickTop="1" x14ac:dyDescent="0.2">
      <c r="A27" s="229"/>
      <c r="B27" s="303" t="s">
        <v>168</v>
      </c>
      <c r="C27" s="230" t="str">
        <f>IF(ISERROR(VLOOKUP(B27,'KAYIT LİSTESİ'!$B$4:$H$530,2,0)),"",(VLOOKUP(B27,'KAYIT LİSTESİ'!$B$4:$H$530,2,0)))</f>
        <v/>
      </c>
      <c r="D27" s="231" t="str">
        <f>IF(ISERROR(VLOOKUP(B27,'KAYIT LİSTESİ'!$B$4:$H$530,4,0)),"",(VLOOKUP(B27,'KAYIT LİSTESİ'!$B$4:$H$530,4,0)))</f>
        <v/>
      </c>
      <c r="E27" s="232" t="str">
        <f>IF(ISERROR(VLOOKUP(B27,'KAYIT LİSTESİ'!$B$4:$H$530,5,0)),"",(VLOOKUP(B27,'KAYIT LİSTESİ'!$B$4:$H$530,5,0)))</f>
        <v/>
      </c>
      <c r="F27" s="232" t="str">
        <f>IF(ISERROR(VLOOKUP(B27,'KAYIT LİSTESİ'!$B$4:$H$530,6,0)),"",(VLOOKUP(B27,'KAYIT LİSTESİ'!$B$4:$H$530,6,0)))</f>
        <v/>
      </c>
      <c r="G27" s="234"/>
      <c r="H27" s="234"/>
      <c r="I27" s="234"/>
      <c r="J27" s="300">
        <f t="shared" si="0"/>
        <v>0</v>
      </c>
      <c r="K27" s="211"/>
      <c r="L27" s="211"/>
      <c r="M27" s="461"/>
      <c r="N27" s="300">
        <f t="shared" si="1"/>
        <v>0</v>
      </c>
      <c r="O27" s="442" t="str">
        <f>IF(ISTEXT(N27)," ",IFERROR(VLOOKUP(SMALL(PUAN!$AH$4:$AI$112,COUNTIF(PUAN!$AH$4:$AI$112,"&lt;="&amp;N27)+0),PUAN!$AH$4:$AI$112,2,0),"    "))</f>
        <v xml:space="preserve">    </v>
      </c>
      <c r="P27" s="238"/>
    </row>
    <row r="28" spans="1:16" s="67" customFormat="1" ht="32.25" customHeight="1" x14ac:dyDescent="0.2">
      <c r="A28" s="664" t="s">
        <v>4</v>
      </c>
      <c r="B28" s="664"/>
      <c r="C28" s="664"/>
      <c r="D28" s="664"/>
      <c r="E28" s="69" t="s">
        <v>0</v>
      </c>
      <c r="F28" s="69" t="s">
        <v>1</v>
      </c>
      <c r="G28" s="665" t="s">
        <v>2</v>
      </c>
      <c r="H28" s="665"/>
      <c r="I28" s="665"/>
      <c r="J28" s="665"/>
      <c r="K28" s="665"/>
      <c r="L28" s="665"/>
      <c r="M28" s="665"/>
      <c r="N28" s="665" t="s">
        <v>3</v>
      </c>
      <c r="O28" s="665"/>
      <c r="P28" s="69"/>
    </row>
  </sheetData>
  <sortState ref="D8:N14">
    <sortCondition descending="1" ref="N8:N14"/>
  </sortState>
  <mergeCells count="21">
    <mergeCell ref="D4:E4"/>
    <mergeCell ref="M4:O4"/>
    <mergeCell ref="A4:C4"/>
    <mergeCell ref="K4:L4"/>
    <mergeCell ref="A28:D28"/>
    <mergeCell ref="G28:M28"/>
    <mergeCell ref="N28:O28"/>
    <mergeCell ref="N5:O5"/>
    <mergeCell ref="G6:M6"/>
    <mergeCell ref="F6:F7"/>
    <mergeCell ref="C6:C7"/>
    <mergeCell ref="B6:B7"/>
    <mergeCell ref="A6:A7"/>
    <mergeCell ref="E6:E7"/>
    <mergeCell ref="D6:D7"/>
    <mergeCell ref="A1:O1"/>
    <mergeCell ref="A3:C3"/>
    <mergeCell ref="D3:E3"/>
    <mergeCell ref="A2:P2"/>
    <mergeCell ref="M3:P3"/>
    <mergeCell ref="G3:I3"/>
  </mergeCells>
  <conditionalFormatting sqref="K8:K27">
    <cfRule type="cellIs" dxfId="6" priority="10" operator="equal">
      <formula>0</formula>
    </cfRule>
  </conditionalFormatting>
  <conditionalFormatting sqref="N15:N27">
    <cfRule type="cellIs" dxfId="5" priority="9" operator="equal">
      <formula>0</formula>
    </cfRule>
  </conditionalFormatting>
  <conditionalFormatting sqref="L25:M27 L8:M23">
    <cfRule type="cellIs" dxfId="4" priority="7" operator="equal">
      <formula>0</formula>
    </cfRule>
  </conditionalFormatting>
  <conditionalFormatting sqref="J15:J27">
    <cfRule type="cellIs" dxfId="3" priority="6" operator="equal">
      <formula>0</formula>
    </cfRule>
  </conditionalFormatting>
  <conditionalFormatting sqref="L24:M24">
    <cfRule type="cellIs" dxfId="2" priority="5" operator="equal">
      <formula>0</formula>
    </cfRule>
  </conditionalFormatting>
  <conditionalFormatting sqref="J8:J14">
    <cfRule type="cellIs" dxfId="1" priority="2" operator="equal">
      <formula>0</formula>
    </cfRule>
  </conditionalFormatting>
  <conditionalFormatting sqref="N8:N14">
    <cfRule type="cellIs" dxfId="0" priority="1" operator="equal">
      <formula>0</formula>
    </cfRule>
  </conditionalFormatting>
  <printOptions horizontalCentered="1"/>
  <pageMargins left="0.43307086614173229" right="0.15748031496062992" top="0.35433070866141736" bottom="0.23622047244094491" header="0.27559055118110237" footer="0.15748031496062992"/>
  <pageSetup paperSize="9" scale="47" fitToHeight="0" orientation="portrait" r:id="rId1"/>
  <headerFooter alignWithMargins="0"/>
  <ignoredErrors>
    <ignoredError sqref="M4 C23:F27" unlocked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heetViews>
  <sheetFormatPr defaultRowHeight="12.75" x14ac:dyDescent="0.2"/>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27"/>
  <sheetViews>
    <sheetView view="pageBreakPreview" topLeftCell="A28" zoomScale="70" zoomScaleNormal="100" zoomScaleSheetLayoutView="70" workbookViewId="0">
      <selection activeCell="S12" sqref="S12"/>
    </sheetView>
  </sheetViews>
  <sheetFormatPr defaultRowHeight="12.75" x14ac:dyDescent="0.2"/>
  <cols>
    <col min="1" max="1" width="7.140625" style="16" customWidth="1"/>
    <col min="2" max="2" width="15.28515625" style="16" hidden="1" customWidth="1"/>
    <col min="3" max="3" width="9" style="15" customWidth="1"/>
    <col min="4" max="4" width="17.5703125" style="39" customWidth="1"/>
    <col min="5" max="5" width="37" style="39" bestFit="1" customWidth="1"/>
    <col min="6" max="6" width="33.42578125" style="15" customWidth="1"/>
    <col min="7" max="7" width="19.42578125" style="17" customWidth="1"/>
    <col min="8" max="8" width="7.140625" style="15" customWidth="1"/>
    <col min="9" max="9" width="5" style="15" customWidth="1"/>
    <col min="10" max="10" width="5.7109375" style="15" customWidth="1"/>
    <col min="11" max="11" width="9" style="16" customWidth="1"/>
    <col min="12" max="12" width="17.5703125" style="16" customWidth="1"/>
    <col min="13" max="13" width="37" style="16" bestFit="1" customWidth="1"/>
    <col min="14" max="14" width="25.140625" style="18" customWidth="1"/>
    <col min="15" max="15" width="14.7109375" style="43" customWidth="1"/>
    <col min="16" max="16" width="7.140625" style="43" customWidth="1"/>
    <col min="17" max="17" width="9.28515625" style="43" customWidth="1"/>
    <col min="18" max="18" width="9.140625" style="15" customWidth="1"/>
    <col min="19" max="16384" width="9.140625" style="15"/>
  </cols>
  <sheetData>
    <row r="1" spans="1:17" s="10" customFormat="1" ht="53.25" customHeight="1" x14ac:dyDescent="0.2">
      <c r="A1" s="626" t="str">
        <f>('YARIŞMA BİLGİLERİ'!A2)</f>
        <v>Gençlik ve Spor Bakanlığı
Spor Genel Müdürlüğü
Spor Faaliyetleri Daire Başkanlığı</v>
      </c>
      <c r="B1" s="626"/>
      <c r="C1" s="626"/>
      <c r="D1" s="626"/>
      <c r="E1" s="626"/>
      <c r="F1" s="626"/>
      <c r="G1" s="626"/>
      <c r="H1" s="626"/>
      <c r="I1" s="626"/>
      <c r="J1" s="626"/>
      <c r="K1" s="626"/>
      <c r="L1" s="626"/>
      <c r="M1" s="626"/>
      <c r="N1" s="626"/>
      <c r="O1" s="626"/>
      <c r="P1" s="626"/>
      <c r="Q1" s="626"/>
    </row>
    <row r="2" spans="1:17" s="10" customFormat="1" ht="24.75" customHeight="1" x14ac:dyDescent="0.2">
      <c r="A2" s="691" t="str">
        <f>'YARIŞMA BİLGİLERİ'!F19</f>
        <v>2018-2019 Öğretim Yılı Okullararası Puanlı  Atletizm Genç-B İl Birinciliği</v>
      </c>
      <c r="B2" s="691"/>
      <c r="C2" s="691"/>
      <c r="D2" s="691"/>
      <c r="E2" s="691"/>
      <c r="F2" s="691"/>
      <c r="G2" s="691"/>
      <c r="H2" s="691"/>
      <c r="I2" s="691"/>
      <c r="J2" s="691"/>
      <c r="K2" s="691"/>
      <c r="L2" s="691"/>
      <c r="M2" s="691"/>
      <c r="N2" s="691"/>
      <c r="O2" s="691"/>
      <c r="P2" s="691"/>
      <c r="Q2" s="691"/>
    </row>
    <row r="3" spans="1:17" s="12" customFormat="1" ht="21.75" customHeight="1" x14ac:dyDescent="0.2">
      <c r="A3" s="618" t="s">
        <v>78</v>
      </c>
      <c r="B3" s="618"/>
      <c r="C3" s="618"/>
      <c r="D3" s="619" t="str">
        <f>'YARIŞMA PROGRAMI'!C22</f>
        <v>4X100 Metre</v>
      </c>
      <c r="E3" s="619"/>
      <c r="F3" s="620" t="s">
        <v>230</v>
      </c>
      <c r="G3" s="620"/>
      <c r="H3" s="286" t="str">
        <f>'YARIŞMA PROGRAMI'!D22</f>
        <v>-</v>
      </c>
      <c r="I3" s="11"/>
      <c r="J3" s="11"/>
      <c r="K3" s="181"/>
      <c r="L3" s="181"/>
      <c r="M3" s="181" t="s">
        <v>178</v>
      </c>
      <c r="N3" s="648" t="str">
        <f>'YARIŞMA PROGRAMI'!E22</f>
        <v>-</v>
      </c>
      <c r="O3" s="648"/>
      <c r="P3" s="648"/>
      <c r="Q3" s="648"/>
    </row>
    <row r="4" spans="1:17" s="12" customFormat="1" ht="17.25" customHeight="1" x14ac:dyDescent="0.2">
      <c r="A4" s="634" t="s">
        <v>70</v>
      </c>
      <c r="B4" s="634"/>
      <c r="C4" s="634"/>
      <c r="D4" s="635" t="str">
        <f>'YARIŞMA BİLGİLERİ'!F21</f>
        <v>Genç Erkek - B</v>
      </c>
      <c r="E4" s="635"/>
      <c r="F4" s="21"/>
      <c r="G4" s="21"/>
      <c r="H4" s="21"/>
      <c r="I4" s="21"/>
      <c r="J4" s="21"/>
      <c r="K4" s="64"/>
      <c r="L4" s="64"/>
      <c r="M4" s="64" t="s">
        <v>76</v>
      </c>
      <c r="N4" s="660">
        <f>'YARIŞMA PROGRAMI'!B22</f>
        <v>43509.5</v>
      </c>
      <c r="O4" s="660"/>
      <c r="P4" s="660"/>
      <c r="Q4" s="471"/>
    </row>
    <row r="5" spans="1:17" s="10" customFormat="1" ht="19.5" customHeight="1" x14ac:dyDescent="0.25">
      <c r="A5" s="633" t="s">
        <v>197</v>
      </c>
      <c r="B5" s="633"/>
      <c r="C5" s="633"/>
      <c r="D5" s="633"/>
      <c r="E5" s="633"/>
      <c r="F5" s="633"/>
      <c r="G5" s="633"/>
      <c r="H5" s="633"/>
      <c r="I5" s="241"/>
      <c r="J5" s="633" t="s">
        <v>198</v>
      </c>
      <c r="K5" s="633"/>
      <c r="L5" s="633"/>
      <c r="M5" s="633"/>
      <c r="N5" s="633"/>
      <c r="O5" s="240" t="s">
        <v>199</v>
      </c>
      <c r="P5" s="240"/>
      <c r="Q5" s="308">
        <f ca="1">NOW()</f>
        <v>43510.768203356478</v>
      </c>
    </row>
    <row r="6" spans="1:17" s="13" customFormat="1" ht="24.95" customHeight="1" x14ac:dyDescent="0.2">
      <c r="A6" s="190" t="s">
        <v>231</v>
      </c>
      <c r="B6" s="191"/>
      <c r="C6" s="191"/>
      <c r="D6" s="191"/>
      <c r="E6" s="194"/>
      <c r="F6" s="195"/>
      <c r="G6" s="191"/>
      <c r="H6" s="192"/>
      <c r="I6" s="630"/>
      <c r="J6" s="693" t="s">
        <v>6</v>
      </c>
      <c r="K6" s="644" t="s">
        <v>65</v>
      </c>
      <c r="L6" s="646" t="s">
        <v>75</v>
      </c>
      <c r="M6" s="647" t="s">
        <v>14</v>
      </c>
      <c r="N6" s="647" t="s">
        <v>190</v>
      </c>
      <c r="O6" s="647" t="s">
        <v>15</v>
      </c>
      <c r="P6" s="641" t="s">
        <v>27</v>
      </c>
      <c r="Q6" s="641" t="s">
        <v>143</v>
      </c>
    </row>
    <row r="7" spans="1:17" ht="26.25" customHeight="1" x14ac:dyDescent="0.2">
      <c r="A7" s="37" t="s">
        <v>194</v>
      </c>
      <c r="B7" s="34" t="s">
        <v>66</v>
      </c>
      <c r="C7" s="34" t="s">
        <v>65</v>
      </c>
      <c r="D7" s="35" t="s">
        <v>13</v>
      </c>
      <c r="E7" s="36" t="s">
        <v>14</v>
      </c>
      <c r="F7" s="36" t="s">
        <v>190</v>
      </c>
      <c r="G7" s="34" t="s">
        <v>15</v>
      </c>
      <c r="H7" s="34" t="s">
        <v>27</v>
      </c>
      <c r="I7" s="631"/>
      <c r="J7" s="694"/>
      <c r="K7" s="645"/>
      <c r="L7" s="646"/>
      <c r="M7" s="647"/>
      <c r="N7" s="647"/>
      <c r="O7" s="647"/>
      <c r="P7" s="642"/>
      <c r="Q7" s="642"/>
    </row>
    <row r="8" spans="1:17" s="13" customFormat="1" ht="82.5" customHeight="1" x14ac:dyDescent="0.2">
      <c r="A8" s="218">
        <v>1</v>
      </c>
      <c r="B8" s="219" t="s">
        <v>200</v>
      </c>
      <c r="C8" s="233" t="str">
        <f>IF(ISERROR(VLOOKUP(B8,'KAYIT LİSTESİ'!$B$4:$H$530,2,0)),"",(VLOOKUP(B8,'KAYIT LİSTESİ'!$B$4:$H$530,2,0)))</f>
        <v/>
      </c>
      <c r="D8" s="251" t="str">
        <f>IF(ISERROR(VLOOKUP(B8,'KAYIT LİSTESİ'!$B$4:$H$530,4,0)),"",(VLOOKUP(B8,'KAYIT LİSTESİ'!$B$4:$H$530,4,0)))</f>
        <v/>
      </c>
      <c r="E8" s="222" t="str">
        <f>IF(ISERROR(VLOOKUP(B8,'KAYIT LİSTESİ'!$B$4:$H$530,5,0)),"",(VLOOKUP(B8,'KAYIT LİSTESİ'!$B$4:$H$530,5,0)))</f>
        <v/>
      </c>
      <c r="F8" s="222" t="str">
        <f>IF(ISERROR(VLOOKUP(B8,'KAYIT LİSTESİ'!$B$4:$H$530,6,0)),"",(VLOOKUP(B8,'KAYIT LİSTESİ'!$B$4:$H$530,6,0)))</f>
        <v/>
      </c>
      <c r="G8" s="282"/>
      <c r="H8" s="283"/>
      <c r="I8" s="631"/>
      <c r="J8" s="254">
        <v>1</v>
      </c>
      <c r="K8" s="253"/>
      <c r="L8" s="251"/>
      <c r="M8" s="226"/>
      <c r="N8" s="227"/>
      <c r="O8" s="282"/>
      <c r="P8" s="283"/>
      <c r="Q8" s="447" t="str">
        <f>IF(ISTEXT(O8)," ",IFERROR(VLOOKUP(SMALL(PUAN!$V$4:$W$112,COUNTIF(PUAN!$V$4:$W$112,"&lt;"&amp;O8)+1),PUAN!$V$4:$W$112,2,0),"    "))</f>
        <v xml:space="preserve">    </v>
      </c>
    </row>
    <row r="9" spans="1:17" s="13" customFormat="1" ht="120" customHeight="1" x14ac:dyDescent="0.2">
      <c r="A9" s="218">
        <v>2</v>
      </c>
      <c r="B9" s="219" t="s">
        <v>201</v>
      </c>
      <c r="C9" s="233" t="str">
        <f>IF(ISERROR(VLOOKUP(B9,'KAYIT LİSTESİ'!$B$4:$H$530,2,0)),"",(VLOOKUP(B9,'KAYIT LİSTESİ'!$B$4:$H$530,2,0)))</f>
        <v/>
      </c>
      <c r="D9" s="251" t="str">
        <f>IF(ISERROR(VLOOKUP(B9,'KAYIT LİSTESİ'!$B$4:$H$530,4,0)),"",(VLOOKUP(B9,'KAYIT LİSTESİ'!$B$4:$H$530,4,0)))</f>
        <v/>
      </c>
      <c r="E9" s="222" t="str">
        <f>IF(ISERROR(VLOOKUP(B9,'KAYIT LİSTESİ'!$B$4:$H$530,5,0)),"",(VLOOKUP(B9,'KAYIT LİSTESİ'!$B$4:$H$530,5,0)))</f>
        <v/>
      </c>
      <c r="F9" s="222" t="str">
        <f>IF(ISERROR(VLOOKUP(B9,'KAYIT LİSTESİ'!$B$4:$H$530,6,0)),"",(VLOOKUP(B9,'KAYIT LİSTESİ'!$B$4:$H$530,6,0)))</f>
        <v/>
      </c>
      <c r="G9" s="282"/>
      <c r="H9" s="283"/>
      <c r="I9" s="631"/>
      <c r="J9" s="254">
        <v>2</v>
      </c>
      <c r="K9" s="253"/>
      <c r="L9" s="251"/>
      <c r="M9" s="226"/>
      <c r="N9" s="227"/>
      <c r="O9" s="282"/>
      <c r="P9" s="283"/>
      <c r="Q9" s="447" t="str">
        <f>IF(ISTEXT(O9)," ",IFERROR(VLOOKUP(SMALL(PUAN!$V$4:$W$112,COUNTIF(PUAN!$V$4:$W$112,"&lt;"&amp;O9)+1),PUAN!$V$4:$W$112,2,0),"    "))</f>
        <v xml:space="preserve">    </v>
      </c>
    </row>
    <row r="10" spans="1:17" s="13" customFormat="1" ht="82.5" customHeight="1" x14ac:dyDescent="0.2">
      <c r="A10" s="276">
        <v>3</v>
      </c>
      <c r="B10" s="219" t="s">
        <v>202</v>
      </c>
      <c r="C10" s="233" t="str">
        <f>IF(ISERROR(VLOOKUP(B10,'KAYIT LİSTESİ'!$B$4:$H$530,2,0)),"",(VLOOKUP(B10,'KAYIT LİSTESİ'!$B$4:$H$530,2,0)))</f>
        <v/>
      </c>
      <c r="D10" s="251" t="str">
        <f>IF(ISERROR(VLOOKUP(B10,'KAYIT LİSTESİ'!$B$4:$H$530,4,0)),"",(VLOOKUP(B10,'KAYIT LİSTESİ'!$B$4:$H$530,4,0)))</f>
        <v/>
      </c>
      <c r="E10" s="222" t="str">
        <f>IF(ISERROR(VLOOKUP(B10,'KAYIT LİSTESİ'!$B$4:$H$530,5,0)),"",(VLOOKUP(B10,'KAYIT LİSTESİ'!$B$4:$H$530,5,0)))</f>
        <v/>
      </c>
      <c r="F10" s="222" t="str">
        <f>IF(ISERROR(VLOOKUP(B10,'KAYIT LİSTESİ'!$B$4:$H$530,6,0)),"",(VLOOKUP(B10,'KAYIT LİSTESİ'!$B$4:$H$530,6,0)))</f>
        <v/>
      </c>
      <c r="G10" s="282"/>
      <c r="H10" s="283"/>
      <c r="I10" s="631"/>
      <c r="J10" s="254">
        <v>3</v>
      </c>
      <c r="K10" s="253"/>
      <c r="L10" s="251"/>
      <c r="M10" s="226"/>
      <c r="N10" s="227"/>
      <c r="O10" s="282"/>
      <c r="P10" s="282"/>
      <c r="Q10" s="447" t="str">
        <f>IF(ISTEXT(O10)," ",IFERROR(VLOOKUP(SMALL(PUAN!$V$4:$W$112,COUNTIF(PUAN!$V$4:$W$112,"&lt;"&amp;O10)+1),PUAN!$V$4:$W$112,2,0),"    "))</f>
        <v xml:space="preserve">    </v>
      </c>
    </row>
    <row r="11" spans="1:17" s="13" customFormat="1" ht="99.75" customHeight="1" x14ac:dyDescent="0.2">
      <c r="A11" s="218">
        <v>4</v>
      </c>
      <c r="B11" s="219" t="s">
        <v>203</v>
      </c>
      <c r="C11" s="233">
        <f>IF(ISERROR(VLOOKUP(B11,'KAYIT LİSTESİ'!$B$4:$H$530,2,0)),"",(VLOOKUP(B11,'KAYIT LİSTESİ'!$B$4:$H$530,2,0)))</f>
        <v>0</v>
      </c>
      <c r="D11" s="251">
        <f>IF(ISERROR(VLOOKUP(B11,'KAYIT LİSTESİ'!$B$4:$H$530,4,0)),"",(VLOOKUP(B11,'KAYIT LİSTESİ'!$B$4:$H$530,4,0)))</f>
        <v>0</v>
      </c>
      <c r="E11" s="222">
        <f>IF(ISERROR(VLOOKUP(B11,'KAYIT LİSTESİ'!$B$4:$H$530,5,0)),"",(VLOOKUP(B11,'KAYIT LİSTESİ'!$B$4:$H$530,5,0)))</f>
        <v>0</v>
      </c>
      <c r="F11" s="222">
        <f>IF(ISERROR(VLOOKUP(B11,'KAYIT LİSTESİ'!$B$4:$H$530,6,0)),"",(VLOOKUP(B11,'KAYIT LİSTESİ'!$B$4:$H$530,6,0)))</f>
        <v>0</v>
      </c>
      <c r="G11" s="282"/>
      <c r="H11" s="283"/>
      <c r="I11" s="631"/>
      <c r="J11" s="254">
        <v>4</v>
      </c>
      <c r="K11" s="253"/>
      <c r="L11" s="251"/>
      <c r="M11" s="226"/>
      <c r="N11" s="227"/>
      <c r="O11" s="282"/>
      <c r="P11" s="283"/>
      <c r="Q11" s="447" t="str">
        <f>IF(ISTEXT(O11)," ",IFERROR(VLOOKUP(SMALL(PUAN!$V$4:$W$112,COUNTIF(PUAN!$V$4:$W$112,"&lt;"&amp;O11)+1),PUAN!$V$4:$W$112,2,0),"    "))</f>
        <v xml:space="preserve">    </v>
      </c>
    </row>
    <row r="12" spans="1:17" s="13" customFormat="1" ht="82.5" customHeight="1" x14ac:dyDescent="0.2">
      <c r="A12" s="218">
        <v>5</v>
      </c>
      <c r="B12" s="219" t="s">
        <v>204</v>
      </c>
      <c r="C12" s="233">
        <f>IF(ISERROR(VLOOKUP(B12,'KAYIT LİSTESİ'!$B$4:$H$530,2,0)),"",(VLOOKUP(B12,'KAYIT LİSTESİ'!$B$4:$H$530,2,0)))</f>
        <v>0</v>
      </c>
      <c r="D12" s="251">
        <f>IF(ISERROR(VLOOKUP(B12,'KAYIT LİSTESİ'!$B$4:$H$530,4,0)),"",(VLOOKUP(B12,'KAYIT LİSTESİ'!$B$4:$H$530,4,0)))</f>
        <v>0</v>
      </c>
      <c r="E12" s="222">
        <f>IF(ISERROR(VLOOKUP(B12,'KAYIT LİSTESİ'!$B$4:$H$530,5,0)),"",(VLOOKUP(B12,'KAYIT LİSTESİ'!$B$4:$H$530,5,0)))</f>
        <v>0</v>
      </c>
      <c r="F12" s="222">
        <f>IF(ISERROR(VLOOKUP(B12,'KAYIT LİSTESİ'!$B$4:$H$530,6,0)),"",(VLOOKUP(B12,'KAYIT LİSTESİ'!$B$4:$H$530,6,0)))</f>
        <v>0</v>
      </c>
      <c r="G12" s="282"/>
      <c r="H12" s="283"/>
      <c r="I12" s="631"/>
      <c r="J12" s="254">
        <v>5</v>
      </c>
      <c r="K12" s="253"/>
      <c r="L12" s="251"/>
      <c r="M12" s="226"/>
      <c r="N12" s="227"/>
      <c r="O12" s="282"/>
      <c r="P12" s="283"/>
      <c r="Q12" s="447" t="str">
        <f>IF(ISTEXT(O12)," ",IFERROR(VLOOKUP(SMALL(PUAN!$V$4:$W$112,COUNTIF(PUAN!$V$4:$W$112,"&lt;"&amp;O12)+1),PUAN!$V$4:$W$112,2,0),"    "))</f>
        <v xml:space="preserve">    </v>
      </c>
    </row>
    <row r="13" spans="1:17" s="13" customFormat="1" ht="82.5" customHeight="1" x14ac:dyDescent="0.2">
      <c r="A13" s="218">
        <v>6</v>
      </c>
      <c r="B13" s="219" t="s">
        <v>205</v>
      </c>
      <c r="C13" s="233">
        <f>IF(ISERROR(VLOOKUP(B13,'KAYIT LİSTESİ'!$B$4:$H$530,2,0)),"",(VLOOKUP(B13,'KAYIT LİSTESİ'!$B$4:$H$530,2,0)))</f>
        <v>0</v>
      </c>
      <c r="D13" s="251">
        <f>IF(ISERROR(VLOOKUP(B13,'KAYIT LİSTESİ'!$B$4:$H$530,4,0)),"",(VLOOKUP(B13,'KAYIT LİSTESİ'!$B$4:$H$530,4,0)))</f>
        <v>0</v>
      </c>
      <c r="E13" s="222">
        <f>IF(ISERROR(VLOOKUP(B13,'KAYIT LİSTESİ'!$B$4:$H$530,5,0)),"",(VLOOKUP(B13,'KAYIT LİSTESİ'!$B$4:$H$530,5,0)))</f>
        <v>0</v>
      </c>
      <c r="F13" s="222">
        <f>IF(ISERROR(VLOOKUP(B13,'KAYIT LİSTESİ'!$B$4:$H$530,6,0)),"",(VLOOKUP(B13,'KAYIT LİSTESİ'!$B$4:$H$530,6,0)))</f>
        <v>0</v>
      </c>
      <c r="G13" s="282"/>
      <c r="H13" s="283"/>
      <c r="I13" s="631"/>
      <c r="J13" s="254">
        <v>6</v>
      </c>
      <c r="K13" s="253"/>
      <c r="L13" s="251"/>
      <c r="M13" s="226"/>
      <c r="N13" s="227"/>
      <c r="O13" s="282"/>
      <c r="P13" s="283"/>
      <c r="Q13" s="447" t="str">
        <f>IF(ISTEXT(O13)," ",IFERROR(VLOOKUP(SMALL(PUAN!$V$4:$W$112,COUNTIF(PUAN!$V$4:$W$112,"&lt;"&amp;O13)+1),PUAN!$V$4:$W$112,2,0),"    "))</f>
        <v xml:space="preserve">    </v>
      </c>
    </row>
    <row r="14" spans="1:17" s="13" customFormat="1" ht="82.5" customHeight="1" x14ac:dyDescent="0.2">
      <c r="A14" s="218">
        <v>7</v>
      </c>
      <c r="B14" s="219" t="s">
        <v>206</v>
      </c>
      <c r="C14" s="233">
        <f>IF(ISERROR(VLOOKUP(B14,'KAYIT LİSTESİ'!$B$4:$H$530,2,0)),"",(VLOOKUP(B14,'KAYIT LİSTESİ'!$B$4:$H$530,2,0)))</f>
        <v>0</v>
      </c>
      <c r="D14" s="251">
        <f>IF(ISERROR(VLOOKUP(B14,'KAYIT LİSTESİ'!$B$4:$H$530,4,0)),"",(VLOOKUP(B14,'KAYIT LİSTESİ'!$B$4:$H$530,4,0)))</f>
        <v>0</v>
      </c>
      <c r="E14" s="222">
        <f>IF(ISERROR(VLOOKUP(B14,'KAYIT LİSTESİ'!$B$4:$H$530,5,0)),"",(VLOOKUP(B14,'KAYIT LİSTESİ'!$B$4:$H$530,5,0)))</f>
        <v>0</v>
      </c>
      <c r="F14" s="222">
        <f>IF(ISERROR(VLOOKUP(B14,'KAYIT LİSTESİ'!$B$4:$H$530,6,0)),"",(VLOOKUP(B14,'KAYIT LİSTESİ'!$B$4:$H$530,6,0)))</f>
        <v>0</v>
      </c>
      <c r="G14" s="282"/>
      <c r="H14" s="283"/>
      <c r="I14" s="631"/>
      <c r="J14" s="254">
        <v>7</v>
      </c>
      <c r="K14" s="253"/>
      <c r="L14" s="251"/>
      <c r="M14" s="226"/>
      <c r="N14" s="227"/>
      <c r="O14" s="282"/>
      <c r="P14" s="283"/>
      <c r="Q14" s="447" t="str">
        <f>IF(ISTEXT(O14)," ",IFERROR(VLOOKUP(SMALL(PUAN!$V$4:$W$112,COUNTIF(PUAN!$V$4:$W$112,"&lt;"&amp;O14)+1),PUAN!$V$4:$W$112,2,0),"    "))</f>
        <v xml:space="preserve">    </v>
      </c>
    </row>
    <row r="15" spans="1:17" s="13" customFormat="1" ht="82.5" customHeight="1" x14ac:dyDescent="0.2">
      <c r="A15" s="218">
        <v>8</v>
      </c>
      <c r="B15" s="219" t="s">
        <v>207</v>
      </c>
      <c r="C15" s="233" t="str">
        <f>IF(ISERROR(VLOOKUP(B15,'KAYIT LİSTESİ'!$B$4:$H$530,2,0)),"",(VLOOKUP(B15,'KAYIT LİSTESİ'!$B$4:$H$530,2,0)))</f>
        <v/>
      </c>
      <c r="D15" s="251" t="str">
        <f>IF(ISERROR(VLOOKUP(B15,'KAYIT LİSTESİ'!$B$4:$H$530,4,0)),"",(VLOOKUP(B15,'KAYIT LİSTESİ'!$B$4:$H$530,4,0)))</f>
        <v/>
      </c>
      <c r="E15" s="222" t="str">
        <f>IF(ISERROR(VLOOKUP(B15,'KAYIT LİSTESİ'!$B$4:$H$530,5,0)),"",(VLOOKUP(B15,'KAYIT LİSTESİ'!$B$4:$H$530,5,0)))</f>
        <v/>
      </c>
      <c r="F15" s="222" t="str">
        <f>IF(ISERROR(VLOOKUP(B15,'KAYIT LİSTESİ'!$B$4:$H$530,6,0)),"",(VLOOKUP(B15,'KAYIT LİSTESİ'!$B$4:$H$530,6,0)))</f>
        <v/>
      </c>
      <c r="G15" s="282"/>
      <c r="H15" s="283"/>
      <c r="I15" s="631"/>
      <c r="J15" s="254"/>
      <c r="K15" s="253"/>
      <c r="L15" s="251"/>
      <c r="M15" s="226"/>
      <c r="N15" s="227"/>
      <c r="O15" s="57"/>
      <c r="P15" s="57"/>
      <c r="Q15" s="447" t="str">
        <f>IF(ISTEXT(O15)," ",IFERROR(VLOOKUP(SMALL(PUAN!$V$4:$W$112,COUNTIF(PUAN!$V$4:$W$112,"&lt;"&amp;O15)+1),PUAN!$V$4:$W$112,2,0),"    "))</f>
        <v xml:space="preserve">    </v>
      </c>
    </row>
    <row r="16" spans="1:17" s="13" customFormat="1" ht="82.5" customHeight="1" x14ac:dyDescent="0.2">
      <c r="A16" s="190" t="s">
        <v>16</v>
      </c>
      <c r="B16" s="191"/>
      <c r="C16" s="191"/>
      <c r="D16" s="191"/>
      <c r="E16" s="194"/>
      <c r="F16" s="195"/>
      <c r="G16" s="191"/>
      <c r="H16" s="192"/>
      <c r="I16" s="631"/>
      <c r="J16" s="254"/>
      <c r="K16" s="253"/>
      <c r="L16" s="251"/>
      <c r="M16" s="226"/>
      <c r="N16" s="227"/>
      <c r="O16" s="57"/>
      <c r="P16" s="57"/>
      <c r="Q16" s="447" t="str">
        <f>IF(ISTEXT(O16)," ",IFERROR(VLOOKUP(SMALL(PUAN!$V$4:$W$112,COUNTIF(PUAN!$V$4:$W$112,"&lt;"&amp;O16)+1),PUAN!$V$4:$W$112,2,0),"    "))</f>
        <v xml:space="preserve">    </v>
      </c>
    </row>
    <row r="17" spans="1:17" s="13" customFormat="1" ht="82.5" customHeight="1" x14ac:dyDescent="0.2">
      <c r="A17" s="37" t="s">
        <v>194</v>
      </c>
      <c r="B17" s="34" t="s">
        <v>66</v>
      </c>
      <c r="C17" s="34" t="s">
        <v>65</v>
      </c>
      <c r="D17" s="35" t="s">
        <v>13</v>
      </c>
      <c r="E17" s="36" t="s">
        <v>14</v>
      </c>
      <c r="F17" s="36" t="s">
        <v>190</v>
      </c>
      <c r="G17" s="34" t="s">
        <v>15</v>
      </c>
      <c r="H17" s="34" t="s">
        <v>27</v>
      </c>
      <c r="I17" s="631"/>
      <c r="J17" s="208"/>
      <c r="K17" s="253"/>
      <c r="L17" s="251"/>
      <c r="M17" s="226"/>
      <c r="N17" s="227"/>
      <c r="O17" s="57"/>
      <c r="P17" s="57"/>
      <c r="Q17" s="447" t="str">
        <f>IF(ISTEXT(O17)," ",IFERROR(VLOOKUP(SMALL(PUAN!$V$4:$W$112,COUNTIF(PUAN!$V$4:$W$112,"&lt;"&amp;O17)+1),PUAN!$V$4:$W$112,2,0),"    "))</f>
        <v xml:space="preserve">    </v>
      </c>
    </row>
    <row r="18" spans="1:17" s="13" customFormat="1" ht="82.5" customHeight="1" x14ac:dyDescent="0.2">
      <c r="A18" s="56">
        <v>1</v>
      </c>
      <c r="B18" s="167" t="s">
        <v>208</v>
      </c>
      <c r="C18" s="233" t="str">
        <f>IF(ISERROR(VLOOKUP(B18,'KAYIT LİSTESİ'!$B$4:$H$530,2,0)),"",(VLOOKUP(B18,'KAYIT LİSTESİ'!$B$4:$H$530,2,0)))</f>
        <v/>
      </c>
      <c r="D18" s="251" t="str">
        <f>IF(ISERROR(VLOOKUP(B18,'KAYIT LİSTESİ'!$B$4:$H$530,4,0)),"",(VLOOKUP(B18,'KAYIT LİSTESİ'!$B$4:$H$530,4,0)))</f>
        <v/>
      </c>
      <c r="E18" s="222" t="str">
        <f>IF(ISERROR(VLOOKUP(B18,'KAYIT LİSTESİ'!$B$4:$H$530,5,0)),"",(VLOOKUP(B18,'KAYIT LİSTESİ'!$B$4:$H$530,5,0)))</f>
        <v/>
      </c>
      <c r="F18" s="222" t="str">
        <f>IF(ISERROR(VLOOKUP(B18,'KAYIT LİSTESİ'!$B$4:$H$530,6,0)),"",(VLOOKUP(B18,'KAYIT LİSTESİ'!$B$4:$H$530,6,0)))</f>
        <v/>
      </c>
      <c r="G18" s="57"/>
      <c r="H18" s="224"/>
      <c r="I18" s="631"/>
      <c r="J18" s="208"/>
      <c r="K18" s="208"/>
      <c r="L18" s="100"/>
      <c r="M18" s="209"/>
      <c r="N18" s="144"/>
      <c r="O18" s="57"/>
      <c r="P18" s="57"/>
      <c r="Q18" s="447" t="str">
        <f>IF(ISTEXT(O18)," ",IFERROR(VLOOKUP(SMALL(PUAN!$V$4:$W$112,COUNTIF(PUAN!$V$4:$W$112,"&lt;"&amp;O18)+1),PUAN!$V$4:$W$112,2,0),"    "))</f>
        <v xml:space="preserve">    </v>
      </c>
    </row>
    <row r="19" spans="1:17" s="13" customFormat="1" ht="82.5" customHeight="1" x14ac:dyDescent="0.2">
      <c r="A19" s="56">
        <v>2</v>
      </c>
      <c r="B19" s="167" t="s">
        <v>209</v>
      </c>
      <c r="C19" s="233" t="str">
        <f>IF(ISERROR(VLOOKUP(B19,'KAYIT LİSTESİ'!$B$4:$H$530,2,0)),"",(VLOOKUP(B19,'KAYIT LİSTESİ'!$B$4:$H$530,2,0)))</f>
        <v/>
      </c>
      <c r="D19" s="251" t="str">
        <f>IF(ISERROR(VLOOKUP(B19,'KAYIT LİSTESİ'!$B$4:$H$530,4,0)),"",(VLOOKUP(B19,'KAYIT LİSTESİ'!$B$4:$H$530,4,0)))</f>
        <v/>
      </c>
      <c r="E19" s="222" t="str">
        <f>IF(ISERROR(VLOOKUP(B19,'KAYIT LİSTESİ'!$B$4:$H$530,5,0)),"",(VLOOKUP(B19,'KAYIT LİSTESİ'!$B$4:$H$530,5,0)))</f>
        <v/>
      </c>
      <c r="F19" s="222" t="str">
        <f>IF(ISERROR(VLOOKUP(B19,'KAYIT LİSTESİ'!$B$4:$H$530,6,0)),"",(VLOOKUP(B19,'KAYIT LİSTESİ'!$B$4:$H$530,6,0)))</f>
        <v/>
      </c>
      <c r="G19" s="57"/>
      <c r="H19" s="224"/>
      <c r="I19" s="631"/>
      <c r="J19" s="208"/>
      <c r="K19" s="208"/>
      <c r="L19" s="100"/>
      <c r="M19" s="209"/>
      <c r="N19" s="144"/>
      <c r="O19" s="57"/>
      <c r="P19" s="57"/>
      <c r="Q19" s="447" t="str">
        <f>IF(ISTEXT(O19)," ",IFERROR(VLOOKUP(SMALL(PUAN!$V$4:$W$112,COUNTIF(PUAN!$V$4:$W$112,"&lt;"&amp;O19)+1),PUAN!$V$4:$W$112,2,0),"    "))</f>
        <v xml:space="preserve">    </v>
      </c>
    </row>
    <row r="20" spans="1:17" s="13" customFormat="1" ht="82.5" customHeight="1" x14ac:dyDescent="0.2">
      <c r="A20" s="56">
        <v>3</v>
      </c>
      <c r="B20" s="167" t="s">
        <v>210</v>
      </c>
      <c r="C20" s="233" t="str">
        <f>IF(ISERROR(VLOOKUP(B20,'KAYIT LİSTESİ'!$B$4:$H$530,2,0)),"",(VLOOKUP(B20,'KAYIT LİSTESİ'!$B$4:$H$530,2,0)))</f>
        <v/>
      </c>
      <c r="D20" s="251" t="str">
        <f>IF(ISERROR(VLOOKUP(B20,'KAYIT LİSTESİ'!$B$4:$H$530,4,0)),"",(VLOOKUP(B20,'KAYIT LİSTESİ'!$B$4:$H$530,4,0)))</f>
        <v/>
      </c>
      <c r="E20" s="222" t="str">
        <f>IF(ISERROR(VLOOKUP(B20,'KAYIT LİSTESİ'!$B$4:$H$530,5,0)),"",(VLOOKUP(B20,'KAYIT LİSTESİ'!$B$4:$H$530,5,0)))</f>
        <v/>
      </c>
      <c r="F20" s="222" t="str">
        <f>IF(ISERROR(VLOOKUP(B20,'KAYIT LİSTESİ'!$B$4:$H$530,6,0)),"",(VLOOKUP(B20,'KAYIT LİSTESİ'!$B$4:$H$530,6,0)))</f>
        <v/>
      </c>
      <c r="G20" s="57"/>
      <c r="H20" s="224"/>
      <c r="I20" s="631"/>
      <c r="J20" s="208"/>
      <c r="K20" s="208"/>
      <c r="L20" s="100"/>
      <c r="M20" s="209"/>
      <c r="N20" s="144"/>
      <c r="O20" s="57"/>
      <c r="P20" s="57"/>
      <c r="Q20" s="447" t="str">
        <f>IF(ISTEXT(O20)," ",IFERROR(VLOOKUP(SMALL(PUAN!$V$4:$W$112,COUNTIF(PUAN!$V$4:$W$112,"&lt;"&amp;O20)+1),PUAN!$V$4:$W$112,2,0),"    "))</f>
        <v xml:space="preserve">    </v>
      </c>
    </row>
    <row r="21" spans="1:17" s="13" customFormat="1" ht="82.5" customHeight="1" x14ac:dyDescent="0.2">
      <c r="A21" s="56">
        <v>4</v>
      </c>
      <c r="B21" s="167" t="s">
        <v>211</v>
      </c>
      <c r="C21" s="233" t="str">
        <f>IF(ISERROR(VLOOKUP(B21,'KAYIT LİSTESİ'!$B$4:$H$530,2,0)),"",(VLOOKUP(B21,'KAYIT LİSTESİ'!$B$4:$H$530,2,0)))</f>
        <v/>
      </c>
      <c r="D21" s="251" t="str">
        <f>IF(ISERROR(VLOOKUP(B21,'KAYIT LİSTESİ'!$B$4:$H$530,4,0)),"",(VLOOKUP(B21,'KAYIT LİSTESİ'!$B$4:$H$530,4,0)))</f>
        <v/>
      </c>
      <c r="E21" s="222" t="str">
        <f>IF(ISERROR(VLOOKUP(B21,'KAYIT LİSTESİ'!$B$4:$H$530,5,0)),"",(VLOOKUP(B21,'KAYIT LİSTESİ'!$B$4:$H$530,5,0)))</f>
        <v/>
      </c>
      <c r="F21" s="222" t="str">
        <f>IF(ISERROR(VLOOKUP(B21,'KAYIT LİSTESİ'!$B$4:$H$530,6,0)),"",(VLOOKUP(B21,'KAYIT LİSTESİ'!$B$4:$H$530,6,0)))</f>
        <v/>
      </c>
      <c r="G21" s="57"/>
      <c r="H21" s="224"/>
      <c r="I21" s="631"/>
      <c r="J21" s="208"/>
      <c r="K21" s="208"/>
      <c r="L21" s="100"/>
      <c r="M21" s="209"/>
      <c r="N21" s="144"/>
      <c r="O21" s="57"/>
      <c r="P21" s="57"/>
      <c r="Q21" s="447" t="str">
        <f>IF(ISTEXT(O21)," ",IFERROR(VLOOKUP(SMALL(PUAN!$V$4:$W$112,COUNTIF(PUAN!$V$4:$W$112,"&lt;"&amp;O21)+1),PUAN!$V$4:$W$112,2,0),"    "))</f>
        <v xml:space="preserve">    </v>
      </c>
    </row>
    <row r="22" spans="1:17" s="13" customFormat="1" ht="82.5" customHeight="1" x14ac:dyDescent="0.2">
      <c r="A22" s="56">
        <v>5</v>
      </c>
      <c r="B22" s="167" t="s">
        <v>212</v>
      </c>
      <c r="C22" s="233" t="str">
        <f>IF(ISERROR(VLOOKUP(B22,'KAYIT LİSTESİ'!$B$4:$H$530,2,0)),"",(VLOOKUP(B22,'KAYIT LİSTESİ'!$B$4:$H$530,2,0)))</f>
        <v/>
      </c>
      <c r="D22" s="251" t="str">
        <f>IF(ISERROR(VLOOKUP(B22,'KAYIT LİSTESİ'!$B$4:$H$530,4,0)),"",(VLOOKUP(B22,'KAYIT LİSTESİ'!$B$4:$H$530,4,0)))</f>
        <v/>
      </c>
      <c r="E22" s="222" t="str">
        <f>IF(ISERROR(VLOOKUP(B22,'KAYIT LİSTESİ'!$B$4:$H$530,5,0)),"",(VLOOKUP(B22,'KAYIT LİSTESİ'!$B$4:$H$530,5,0)))</f>
        <v/>
      </c>
      <c r="F22" s="222" t="str">
        <f>IF(ISERROR(VLOOKUP(B22,'KAYIT LİSTESİ'!$B$4:$H$530,6,0)),"",(VLOOKUP(B22,'KAYIT LİSTESİ'!$B$4:$H$530,6,0)))</f>
        <v/>
      </c>
      <c r="G22" s="57"/>
      <c r="H22" s="224"/>
      <c r="I22" s="631"/>
      <c r="J22" s="208"/>
      <c r="K22" s="208"/>
      <c r="L22" s="100"/>
      <c r="M22" s="209"/>
      <c r="N22" s="144"/>
      <c r="O22" s="57"/>
      <c r="P22" s="57"/>
      <c r="Q22" s="447" t="str">
        <f>IF(ISTEXT(O22)," ",IFERROR(VLOOKUP(SMALL(PUAN!$V$4:$W$112,COUNTIF(PUAN!$V$4:$W$112,"&lt;"&amp;O22)+1),PUAN!$V$4:$W$112,2,0),"    "))</f>
        <v xml:space="preserve">    </v>
      </c>
    </row>
    <row r="23" spans="1:17" s="13" customFormat="1" ht="82.5" customHeight="1" x14ac:dyDescent="0.2">
      <c r="A23" s="56">
        <v>6</v>
      </c>
      <c r="B23" s="167" t="s">
        <v>213</v>
      </c>
      <c r="C23" s="233" t="str">
        <f>IF(ISERROR(VLOOKUP(B23,'KAYIT LİSTESİ'!$B$4:$H$530,2,0)),"",(VLOOKUP(B23,'KAYIT LİSTESİ'!$B$4:$H$530,2,0)))</f>
        <v/>
      </c>
      <c r="D23" s="251" t="str">
        <f>IF(ISERROR(VLOOKUP(B23,'KAYIT LİSTESİ'!$B$4:$H$530,4,0)),"",(VLOOKUP(B23,'KAYIT LİSTESİ'!$B$4:$H$530,4,0)))</f>
        <v/>
      </c>
      <c r="E23" s="222" t="str">
        <f>IF(ISERROR(VLOOKUP(B23,'KAYIT LİSTESİ'!$B$4:$H$530,5,0)),"",(VLOOKUP(B23,'KAYIT LİSTESİ'!$B$4:$H$530,5,0)))</f>
        <v/>
      </c>
      <c r="F23" s="222" t="str">
        <f>IF(ISERROR(VLOOKUP(B23,'KAYIT LİSTESİ'!$B$4:$H$530,6,0)),"",(VLOOKUP(B23,'KAYIT LİSTESİ'!$B$4:$H$530,6,0)))</f>
        <v/>
      </c>
      <c r="G23" s="57"/>
      <c r="H23" s="224"/>
      <c r="I23" s="631"/>
      <c r="J23" s="208"/>
      <c r="K23" s="208"/>
      <c r="L23" s="100"/>
      <c r="M23" s="209"/>
      <c r="N23" s="144"/>
      <c r="O23" s="57"/>
      <c r="P23" s="57"/>
      <c r="Q23" s="447" t="str">
        <f>IF(ISTEXT(O23)," ",IFERROR(VLOOKUP(SMALL(PUAN!$V$4:$W$112,COUNTIF(PUAN!$V$4:$W$112,"&lt;"&amp;O23)+1),PUAN!$V$4:$W$112,2,0),"    "))</f>
        <v xml:space="preserve">    </v>
      </c>
    </row>
    <row r="24" spans="1:17" s="13" customFormat="1" ht="82.5" customHeight="1" x14ac:dyDescent="0.2">
      <c r="A24" s="56">
        <v>7</v>
      </c>
      <c r="B24" s="167" t="s">
        <v>214</v>
      </c>
      <c r="C24" s="233" t="str">
        <f>IF(ISERROR(VLOOKUP(B24,'KAYIT LİSTESİ'!$B$4:$H$530,2,0)),"",(VLOOKUP(B24,'KAYIT LİSTESİ'!$B$4:$H$530,2,0)))</f>
        <v/>
      </c>
      <c r="D24" s="251" t="str">
        <f>IF(ISERROR(VLOOKUP(B24,'KAYIT LİSTESİ'!$B$4:$H$530,4,0)),"",(VLOOKUP(B24,'KAYIT LİSTESİ'!$B$4:$H$530,4,0)))</f>
        <v/>
      </c>
      <c r="E24" s="222" t="str">
        <f>IF(ISERROR(VLOOKUP(B24,'KAYIT LİSTESİ'!$B$4:$H$530,5,0)),"",(VLOOKUP(B24,'KAYIT LİSTESİ'!$B$4:$H$530,5,0)))</f>
        <v/>
      </c>
      <c r="F24" s="222" t="str">
        <f>IF(ISERROR(VLOOKUP(B24,'KAYIT LİSTESİ'!$B$4:$H$530,6,0)),"",(VLOOKUP(B24,'KAYIT LİSTESİ'!$B$4:$H$530,6,0)))</f>
        <v/>
      </c>
      <c r="G24" s="57"/>
      <c r="H24" s="224"/>
      <c r="I24" s="631"/>
      <c r="J24" s="208"/>
      <c r="K24" s="208"/>
      <c r="L24" s="100"/>
      <c r="M24" s="209"/>
      <c r="N24" s="144"/>
      <c r="O24" s="57"/>
      <c r="P24" s="57"/>
      <c r="Q24" s="447" t="str">
        <f>IF(ISTEXT(O24)," ",IFERROR(VLOOKUP(SMALL(PUAN!$V$4:$W$112,COUNTIF(PUAN!$V$4:$W$112,"&lt;"&amp;O24)+1),PUAN!$V$4:$W$112,2,0),"    "))</f>
        <v xml:space="preserve">    </v>
      </c>
    </row>
    <row r="25" spans="1:17" s="13" customFormat="1" ht="82.5" customHeight="1" x14ac:dyDescent="0.2">
      <c r="A25" s="56">
        <v>8</v>
      </c>
      <c r="B25" s="167" t="s">
        <v>215</v>
      </c>
      <c r="C25" s="233" t="str">
        <f>IF(ISERROR(VLOOKUP(B25,'KAYIT LİSTESİ'!$B$4:$H$530,2,0)),"",(VLOOKUP(B25,'KAYIT LİSTESİ'!$B$4:$H$530,2,0)))</f>
        <v/>
      </c>
      <c r="D25" s="251" t="str">
        <f>IF(ISERROR(VLOOKUP(B25,'KAYIT LİSTESİ'!$B$4:$H$530,4,0)),"",(VLOOKUP(B25,'KAYIT LİSTESİ'!$B$4:$H$530,4,0)))</f>
        <v/>
      </c>
      <c r="E25" s="222" t="str">
        <f>IF(ISERROR(VLOOKUP(B25,'KAYIT LİSTESİ'!$B$4:$H$530,5,0)),"",(VLOOKUP(B25,'KAYIT LİSTESİ'!$B$4:$H$530,5,0)))</f>
        <v/>
      </c>
      <c r="F25" s="222" t="str">
        <f>IF(ISERROR(VLOOKUP(B25,'KAYIT LİSTESİ'!$B$4:$H$530,6,0)),"",(VLOOKUP(B25,'KAYIT LİSTESİ'!$B$4:$H$530,6,0)))</f>
        <v/>
      </c>
      <c r="G25" s="57"/>
      <c r="H25" s="224"/>
      <c r="I25" s="631"/>
      <c r="J25" s="208"/>
      <c r="K25" s="208"/>
      <c r="L25" s="100"/>
      <c r="M25" s="209"/>
      <c r="N25" s="144"/>
      <c r="O25" s="57"/>
      <c r="P25" s="57"/>
      <c r="Q25" s="447" t="str">
        <f>IF(ISTEXT(O25)," ",IFERROR(VLOOKUP(SMALL(PUAN!$V$4:$W$112,COUNTIF(PUAN!$V$4:$W$112,"&lt;"&amp;O25)+1),PUAN!$V$4:$W$112,2,0),"    "))</f>
        <v xml:space="preserve">    </v>
      </c>
    </row>
    <row r="26" spans="1:17" ht="13.5" customHeight="1" x14ac:dyDescent="0.2">
      <c r="A26" s="23"/>
      <c r="B26" s="23"/>
      <c r="C26" s="24"/>
      <c r="D26" s="44"/>
      <c r="E26" s="25"/>
      <c r="F26" s="26"/>
      <c r="G26" s="27"/>
      <c r="K26" s="28"/>
      <c r="L26" s="29"/>
      <c r="M26" s="30"/>
      <c r="N26" s="31"/>
      <c r="O26" s="40"/>
      <c r="P26" s="40"/>
      <c r="Q26" s="40"/>
    </row>
    <row r="27" spans="1:17" ht="14.25" customHeight="1" x14ac:dyDescent="0.2">
      <c r="A27" s="19" t="s">
        <v>18</v>
      </c>
      <c r="B27" s="19"/>
      <c r="C27" s="19"/>
      <c r="D27" s="45"/>
      <c r="E27" s="38" t="s">
        <v>0</v>
      </c>
      <c r="F27" s="33" t="s">
        <v>1</v>
      </c>
      <c r="G27" s="16"/>
      <c r="H27" s="20" t="s">
        <v>2</v>
      </c>
      <c r="I27" s="20"/>
      <c r="J27" s="20"/>
      <c r="K27" s="20"/>
      <c r="L27" s="20"/>
      <c r="M27" s="20"/>
      <c r="O27" s="41" t="s">
        <v>3</v>
      </c>
      <c r="P27" s="41"/>
      <c r="Q27" s="42" t="s">
        <v>3</v>
      </c>
    </row>
  </sheetData>
  <sortState ref="K8:Q14">
    <sortCondition ref="O8:O14"/>
  </sortState>
  <mergeCells count="20">
    <mergeCell ref="A1:Q1"/>
    <mergeCell ref="A2:Q2"/>
    <mergeCell ref="A3:C3"/>
    <mergeCell ref="D3:E3"/>
    <mergeCell ref="F3:G3"/>
    <mergeCell ref="N3:Q3"/>
    <mergeCell ref="A4:C4"/>
    <mergeCell ref="D4:E4"/>
    <mergeCell ref="A5:H5"/>
    <mergeCell ref="J5:N5"/>
    <mergeCell ref="N4:P4"/>
    <mergeCell ref="O6:O7"/>
    <mergeCell ref="Q6:Q7"/>
    <mergeCell ref="I6:I25"/>
    <mergeCell ref="J6:J7"/>
    <mergeCell ref="K6:K7"/>
    <mergeCell ref="L6:L7"/>
    <mergeCell ref="M6:M7"/>
    <mergeCell ref="N6:N7"/>
    <mergeCell ref="P6:P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38" fitToHeight="0"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391"/>
  <sheetViews>
    <sheetView zoomScale="90" zoomScaleNormal="90" workbookViewId="0">
      <selection activeCell="D407" sqref="D407"/>
    </sheetView>
  </sheetViews>
  <sheetFormatPr defaultRowHeight="12.75" x14ac:dyDescent="0.2"/>
  <cols>
    <col min="1" max="1" width="4.7109375" style="121" bestFit="1" customWidth="1"/>
    <col min="2" max="2" width="17.42578125" style="175" bestFit="1" customWidth="1"/>
    <col min="3" max="3" width="10.42578125" style="2" bestFit="1" customWidth="1"/>
    <col min="4" max="4" width="17.42578125" style="134" customWidth="1"/>
    <col min="5" max="5" width="28.85546875" style="134" bestFit="1" customWidth="1"/>
    <col min="6" max="6" width="11.140625" style="2" customWidth="1"/>
    <col min="7" max="7" width="10.28515625" style="2" customWidth="1"/>
    <col min="8" max="8" width="13.5703125" style="2" customWidth="1"/>
    <col min="9" max="9" width="9.28515625" style="2" customWidth="1"/>
    <col min="10" max="10" width="11.140625" style="2" customWidth="1"/>
    <col min="11" max="11" width="30.5703125" style="2" customWidth="1"/>
    <col min="12" max="12" width="19.28515625" style="2" bestFit="1" customWidth="1"/>
    <col min="13" max="13" width="14.140625" style="2" customWidth="1"/>
    <col min="14" max="16384" width="9.140625" style="2"/>
  </cols>
  <sheetData>
    <row r="1" spans="1:13" s="113" customFormat="1" ht="42" customHeight="1" x14ac:dyDescent="0.2">
      <c r="A1" s="721" t="str">
        <f>'YARIŞMA BİLGİLERİ'!F19</f>
        <v>2018-2019 Öğretim Yılı Okullararası Puanlı  Atletizm Genç-B İl Birinciliği</v>
      </c>
      <c r="B1" s="721"/>
      <c r="C1" s="721"/>
      <c r="D1" s="721"/>
      <c r="E1" s="721"/>
      <c r="F1" s="721"/>
      <c r="G1" s="721"/>
      <c r="H1" s="721"/>
      <c r="I1" s="721"/>
      <c r="J1" s="721"/>
      <c r="K1" s="133" t="str">
        <f>'YARIŞMA BİLGİLERİ'!F20</f>
        <v>İZMİR</v>
      </c>
      <c r="L1" s="720"/>
      <c r="M1" s="720"/>
    </row>
    <row r="2" spans="1:13" s="120" customFormat="1" ht="27.75" customHeight="1" x14ac:dyDescent="0.2">
      <c r="A2" s="114" t="s">
        <v>24</v>
      </c>
      <c r="B2" s="135" t="s">
        <v>34</v>
      </c>
      <c r="C2" s="116" t="s">
        <v>20</v>
      </c>
      <c r="D2" s="117" t="s">
        <v>25</v>
      </c>
      <c r="E2" s="117" t="s">
        <v>23</v>
      </c>
      <c r="F2" s="118" t="s">
        <v>26</v>
      </c>
      <c r="G2" s="115" t="s">
        <v>29</v>
      </c>
      <c r="H2" s="115" t="s">
        <v>11</v>
      </c>
      <c r="I2" s="115" t="s">
        <v>97</v>
      </c>
      <c r="J2" s="115" t="s">
        <v>30</v>
      </c>
      <c r="K2" s="115" t="s">
        <v>31</v>
      </c>
      <c r="L2" s="119" t="s">
        <v>32</v>
      </c>
      <c r="M2" s="119" t="s">
        <v>33</v>
      </c>
    </row>
    <row r="3" spans="1:13" s="120" customFormat="1" ht="26.25" customHeight="1" x14ac:dyDescent="0.2">
      <c r="A3" s="122">
        <v>1</v>
      </c>
      <c r="B3" s="132" t="s">
        <v>144</v>
      </c>
      <c r="C3" s="123">
        <f>'100M.'!L8</f>
        <v>0</v>
      </c>
      <c r="D3" s="131">
        <f>'100M.'!M8</f>
        <v>0</v>
      </c>
      <c r="E3" s="131" t="str">
        <f>'100M.'!N8</f>
        <v>ALİ TÜRKSEVEN</v>
      </c>
      <c r="F3" s="124" t="str">
        <f>'100M.'!O8</f>
        <v>Selçuk Yaşar Boyacılık Mesleki Ve Teknik Anadolu Lisesi</v>
      </c>
      <c r="G3" s="125">
        <f>'100M.'!H8</f>
        <v>0</v>
      </c>
      <c r="H3" s="124" t="s">
        <v>104</v>
      </c>
      <c r="I3" s="126"/>
      <c r="J3" s="124" t="str">
        <f>'YARIŞMA BİLGİLERİ'!$F$21</f>
        <v>Genç Erkek - B</v>
      </c>
      <c r="K3" s="127" t="str">
        <f t="shared" ref="K3:K66" si="0">CONCATENATE(K$1,"-",A$1)</f>
        <v>İZMİR-2018-2019 Öğretim Yılı Okullararası Puanlı  Atletizm Genç-B İl Birinciliği</v>
      </c>
      <c r="L3" s="130">
        <f>'100M.'!N$4</f>
        <v>0</v>
      </c>
      <c r="M3" s="128" t="s">
        <v>176</v>
      </c>
    </row>
    <row r="4" spans="1:13" s="120" customFormat="1" ht="26.25" customHeight="1" x14ac:dyDescent="0.2">
      <c r="A4" s="122">
        <v>2</v>
      </c>
      <c r="B4" s="132" t="s">
        <v>144</v>
      </c>
      <c r="C4" s="123">
        <f>'100M.'!L9</f>
        <v>0</v>
      </c>
      <c r="D4" s="131">
        <f>'100M.'!M9</f>
        <v>0</v>
      </c>
      <c r="E4" s="131" t="str">
        <f>'100M.'!N9</f>
        <v>HASAN ÖZTÜRK</v>
      </c>
      <c r="F4" s="124" t="str">
        <f>'100M.'!O9</f>
        <v>BUCA MESLEK TEKNİK</v>
      </c>
      <c r="G4" s="125">
        <f>'100M.'!H9</f>
        <v>4</v>
      </c>
      <c r="H4" s="124" t="s">
        <v>104</v>
      </c>
      <c r="I4" s="126"/>
      <c r="J4" s="124" t="str">
        <f>'YARIŞMA BİLGİLERİ'!$F$21</f>
        <v>Genç Erkek - B</v>
      </c>
      <c r="K4" s="127" t="str">
        <f t="shared" si="0"/>
        <v>İZMİR-2018-2019 Öğretim Yılı Okullararası Puanlı  Atletizm Genç-B İl Birinciliği</v>
      </c>
      <c r="L4" s="130">
        <f>'100M.'!N$4</f>
        <v>0</v>
      </c>
      <c r="M4" s="128" t="s">
        <v>176</v>
      </c>
    </row>
    <row r="5" spans="1:13" s="120" customFormat="1" ht="26.25" customHeight="1" x14ac:dyDescent="0.2">
      <c r="A5" s="122">
        <v>3</v>
      </c>
      <c r="B5" s="132" t="s">
        <v>144</v>
      </c>
      <c r="C5" s="123">
        <f>'100M.'!L12</f>
        <v>0</v>
      </c>
      <c r="D5" s="131">
        <f>'100M.'!M12</f>
        <v>0</v>
      </c>
      <c r="E5" s="131" t="str">
        <f>'100M.'!N12</f>
        <v>ERAY ÇALIŞKAN</v>
      </c>
      <c r="F5" s="124" t="str">
        <f>'100M.'!O12</f>
        <v>Mordoğan F.E.K.Ç.P.A.LİSESİ</v>
      </c>
      <c r="G5" s="125">
        <f>'100M.'!H12</f>
        <v>3</v>
      </c>
      <c r="H5" s="124" t="s">
        <v>104</v>
      </c>
      <c r="I5" s="126"/>
      <c r="J5" s="124" t="str">
        <f>'YARIŞMA BİLGİLERİ'!$F$21</f>
        <v>Genç Erkek - B</v>
      </c>
      <c r="K5" s="127" t="str">
        <f t="shared" si="0"/>
        <v>İZMİR-2018-2019 Öğretim Yılı Okullararası Puanlı  Atletizm Genç-B İl Birinciliği</v>
      </c>
      <c r="L5" s="130">
        <f>'100M.'!N$4</f>
        <v>0</v>
      </c>
      <c r="M5" s="128" t="s">
        <v>176</v>
      </c>
    </row>
    <row r="6" spans="1:13" s="120" customFormat="1" ht="26.25" customHeight="1" x14ac:dyDescent="0.2">
      <c r="A6" s="122">
        <v>4</v>
      </c>
      <c r="B6" s="132" t="s">
        <v>144</v>
      </c>
      <c r="C6" s="123">
        <f>'100M.'!L13</f>
        <v>0</v>
      </c>
      <c r="D6" s="131">
        <f>'100M.'!M13</f>
        <v>0</v>
      </c>
      <c r="E6" s="131" t="str">
        <f>'100M.'!N13</f>
        <v xml:space="preserve">ÖZGÜR AYTEMÜR </v>
      </c>
      <c r="F6" s="124" t="str">
        <f>'100M.'!O13</f>
        <v>İZMİR BUCA ATATÜRK SPOR LİSESİ</v>
      </c>
      <c r="G6" s="125">
        <f>'100M.'!H13</f>
        <v>6</v>
      </c>
      <c r="H6" s="124" t="s">
        <v>104</v>
      </c>
      <c r="I6" s="126"/>
      <c r="J6" s="124" t="str">
        <f>'YARIŞMA BİLGİLERİ'!$F$21</f>
        <v>Genç Erkek - B</v>
      </c>
      <c r="K6" s="127" t="str">
        <f t="shared" si="0"/>
        <v>İZMİR-2018-2019 Öğretim Yılı Okullararası Puanlı  Atletizm Genç-B İl Birinciliği</v>
      </c>
      <c r="L6" s="130">
        <f>'100M.'!N$4</f>
        <v>0</v>
      </c>
      <c r="M6" s="128" t="s">
        <v>176</v>
      </c>
    </row>
    <row r="7" spans="1:13" s="120" customFormat="1" ht="26.25" customHeight="1" x14ac:dyDescent="0.2">
      <c r="A7" s="122">
        <v>5</v>
      </c>
      <c r="B7" s="132" t="s">
        <v>144</v>
      </c>
      <c r="C7" s="123" t="e">
        <f>'100M.'!#REF!</f>
        <v>#REF!</v>
      </c>
      <c r="D7" s="131" t="e">
        <f>'100M.'!#REF!</f>
        <v>#REF!</v>
      </c>
      <c r="E7" s="131" t="e">
        <f>'100M.'!#REF!</f>
        <v>#REF!</v>
      </c>
      <c r="F7" s="124" t="e">
        <f>'100M.'!#REF!</f>
        <v>#REF!</v>
      </c>
      <c r="G7" s="125" t="e">
        <f>'100M.'!#REF!</f>
        <v>#REF!</v>
      </c>
      <c r="H7" s="124" t="s">
        <v>104</v>
      </c>
      <c r="I7" s="126"/>
      <c r="J7" s="124" t="str">
        <f>'YARIŞMA BİLGİLERİ'!$F$21</f>
        <v>Genç Erkek - B</v>
      </c>
      <c r="K7" s="127" t="str">
        <f t="shared" si="0"/>
        <v>İZMİR-2018-2019 Öğretim Yılı Okullararası Puanlı  Atletizm Genç-B İl Birinciliği</v>
      </c>
      <c r="L7" s="130">
        <f>'100M.'!N$4</f>
        <v>0</v>
      </c>
      <c r="M7" s="128" t="s">
        <v>176</v>
      </c>
    </row>
    <row r="8" spans="1:13" s="120" customFormat="1" ht="26.25" customHeight="1" x14ac:dyDescent="0.2">
      <c r="A8" s="122">
        <v>6</v>
      </c>
      <c r="B8" s="132" t="s">
        <v>144</v>
      </c>
      <c r="C8" s="123">
        <f>'100M.'!L14</f>
        <v>0</v>
      </c>
      <c r="D8" s="131">
        <f>'100M.'!M14</f>
        <v>0</v>
      </c>
      <c r="E8" s="131" t="str">
        <f>'100M.'!N14</f>
        <v>BAYRAM AKBULUT</v>
      </c>
      <c r="F8" s="124" t="str">
        <f>'100M.'!O14</f>
        <v>KARABURUN AND. İMAMHATİP LİS</v>
      </c>
      <c r="G8" s="125">
        <f>'100M.'!H14</f>
        <v>5</v>
      </c>
      <c r="H8" s="124" t="s">
        <v>104</v>
      </c>
      <c r="I8" s="126"/>
      <c r="J8" s="124" t="str">
        <f>'YARIŞMA BİLGİLERİ'!$F$21</f>
        <v>Genç Erkek - B</v>
      </c>
      <c r="K8" s="127" t="str">
        <f t="shared" si="0"/>
        <v>İZMİR-2018-2019 Öğretim Yılı Okullararası Puanlı  Atletizm Genç-B İl Birinciliği</v>
      </c>
      <c r="L8" s="130">
        <f>'100M.'!N$4</f>
        <v>0</v>
      </c>
      <c r="M8" s="128" t="s">
        <v>176</v>
      </c>
    </row>
    <row r="9" spans="1:13" s="120" customFormat="1" ht="26.25" customHeight="1" x14ac:dyDescent="0.2">
      <c r="A9" s="122">
        <v>7</v>
      </c>
      <c r="B9" s="132" t="s">
        <v>144</v>
      </c>
      <c r="C9" s="123" t="e">
        <f>'100M.'!#REF!</f>
        <v>#REF!</v>
      </c>
      <c r="D9" s="131" t="e">
        <f>'100M.'!#REF!</f>
        <v>#REF!</v>
      </c>
      <c r="E9" s="131" t="e">
        <f>'100M.'!#REF!</f>
        <v>#REF!</v>
      </c>
      <c r="F9" s="124" t="e">
        <f>'100M.'!#REF!</f>
        <v>#REF!</v>
      </c>
      <c r="G9" s="125" t="e">
        <f>'100M.'!#REF!</f>
        <v>#REF!</v>
      </c>
      <c r="H9" s="124" t="s">
        <v>104</v>
      </c>
      <c r="I9" s="126"/>
      <c r="J9" s="124" t="str">
        <f>'YARIŞMA BİLGİLERİ'!$F$21</f>
        <v>Genç Erkek - B</v>
      </c>
      <c r="K9" s="127" t="str">
        <f t="shared" si="0"/>
        <v>İZMİR-2018-2019 Öğretim Yılı Okullararası Puanlı  Atletizm Genç-B İl Birinciliği</v>
      </c>
      <c r="L9" s="130">
        <f>'100M.'!N$4</f>
        <v>0</v>
      </c>
      <c r="M9" s="128" t="s">
        <v>176</v>
      </c>
    </row>
    <row r="10" spans="1:13" s="120" customFormat="1" ht="26.25" customHeight="1" x14ac:dyDescent="0.2">
      <c r="A10" s="122">
        <v>8</v>
      </c>
      <c r="B10" s="132" t="s">
        <v>144</v>
      </c>
      <c r="C10" s="123" t="e">
        <f>'100M.'!#REF!</f>
        <v>#REF!</v>
      </c>
      <c r="D10" s="131" t="e">
        <f>'100M.'!#REF!</f>
        <v>#REF!</v>
      </c>
      <c r="E10" s="131" t="e">
        <f>'100M.'!#REF!</f>
        <v>#REF!</v>
      </c>
      <c r="F10" s="124" t="e">
        <f>'100M.'!#REF!</f>
        <v>#REF!</v>
      </c>
      <c r="G10" s="125" t="e">
        <f>'100M.'!#REF!</f>
        <v>#REF!</v>
      </c>
      <c r="H10" s="124" t="s">
        <v>104</v>
      </c>
      <c r="I10" s="126"/>
      <c r="J10" s="124" t="str">
        <f>'YARIŞMA BİLGİLERİ'!$F$21</f>
        <v>Genç Erkek - B</v>
      </c>
      <c r="K10" s="127" t="str">
        <f t="shared" si="0"/>
        <v>İZMİR-2018-2019 Öğretim Yılı Okullararası Puanlı  Atletizm Genç-B İl Birinciliği</v>
      </c>
      <c r="L10" s="130">
        <f>'100M.'!N$4</f>
        <v>0</v>
      </c>
      <c r="M10" s="128" t="s">
        <v>176</v>
      </c>
    </row>
    <row r="11" spans="1:13" s="120" customFormat="1" ht="26.25" customHeight="1" x14ac:dyDescent="0.2">
      <c r="A11" s="122">
        <v>9</v>
      </c>
      <c r="B11" s="132" t="s">
        <v>144</v>
      </c>
      <c r="C11" s="123">
        <f>'100M.'!L15</f>
        <v>0</v>
      </c>
      <c r="D11" s="131">
        <f>'100M.'!M15</f>
        <v>0</v>
      </c>
      <c r="E11" s="131" t="str">
        <f>'100M.'!N15</f>
        <v>ZEKİ CAN ŞENTÜRK</v>
      </c>
      <c r="F11" s="124" t="str">
        <f>'100M.'!O15</f>
        <v>İLHAN VARANK</v>
      </c>
      <c r="G11" s="125">
        <f>'100M.'!H15</f>
        <v>0</v>
      </c>
      <c r="H11" s="124" t="s">
        <v>104</v>
      </c>
      <c r="I11" s="126"/>
      <c r="J11" s="124" t="str">
        <f>'YARIŞMA BİLGİLERİ'!$F$21</f>
        <v>Genç Erkek - B</v>
      </c>
      <c r="K11" s="127" t="str">
        <f t="shared" si="0"/>
        <v>İZMİR-2018-2019 Öğretim Yılı Okullararası Puanlı  Atletizm Genç-B İl Birinciliği</v>
      </c>
      <c r="L11" s="130">
        <f>'100M.'!N$4</f>
        <v>0</v>
      </c>
      <c r="M11" s="128" t="s">
        <v>176</v>
      </c>
    </row>
    <row r="12" spans="1:13" s="120" customFormat="1" ht="26.25" customHeight="1" x14ac:dyDescent="0.2">
      <c r="A12" s="122">
        <v>10</v>
      </c>
      <c r="B12" s="132" t="s">
        <v>144</v>
      </c>
      <c r="C12" s="123">
        <f>'100M.'!L16</f>
        <v>0</v>
      </c>
      <c r="D12" s="131">
        <f>'100M.'!M16</f>
        <v>0</v>
      </c>
      <c r="E12" s="131" t="str">
        <f>'100M.'!N16</f>
        <v>MERT KOCA</v>
      </c>
      <c r="F12" s="124" t="str">
        <f>'100M.'!O16</f>
        <v>EMLAKBANK SÜLEYMAN DEMİREL ANADOLU LİSESİ</v>
      </c>
      <c r="G12" s="125" t="str">
        <f>'100M.'!H16</f>
        <v>Seri Geliş</v>
      </c>
      <c r="H12" s="124" t="s">
        <v>104</v>
      </c>
      <c r="I12" s="126"/>
      <c r="J12" s="124" t="str">
        <f>'YARIŞMA BİLGİLERİ'!$F$21</f>
        <v>Genç Erkek - B</v>
      </c>
      <c r="K12" s="127" t="str">
        <f t="shared" si="0"/>
        <v>İZMİR-2018-2019 Öğretim Yılı Okullararası Puanlı  Atletizm Genç-B İl Birinciliği</v>
      </c>
      <c r="L12" s="130">
        <f>'100M.'!N$4</f>
        <v>0</v>
      </c>
      <c r="M12" s="128" t="s">
        <v>176</v>
      </c>
    </row>
    <row r="13" spans="1:13" s="120" customFormat="1" ht="26.25" customHeight="1" x14ac:dyDescent="0.2">
      <c r="A13" s="122">
        <v>11</v>
      </c>
      <c r="B13" s="132" t="s">
        <v>144</v>
      </c>
      <c r="C13" s="123">
        <f>'100M.'!L17</f>
        <v>0</v>
      </c>
      <c r="D13" s="131">
        <f>'100M.'!M17</f>
        <v>0</v>
      </c>
      <c r="E13" s="131" t="str">
        <f>'100M.'!N17</f>
        <v>Gökhan Mutlu</v>
      </c>
      <c r="F13" s="124" t="str">
        <f>'100M.'!O17</f>
        <v>Özel İzmir Bornova Türk Ortaokuolu</v>
      </c>
      <c r="G13" s="125">
        <f>'100M.'!H17</f>
        <v>3</v>
      </c>
      <c r="H13" s="124" t="s">
        <v>104</v>
      </c>
      <c r="I13" s="126"/>
      <c r="J13" s="124" t="str">
        <f>'YARIŞMA BİLGİLERİ'!$F$21</f>
        <v>Genç Erkek - B</v>
      </c>
      <c r="K13" s="127" t="str">
        <f t="shared" si="0"/>
        <v>İZMİR-2018-2019 Öğretim Yılı Okullararası Puanlı  Atletizm Genç-B İl Birinciliği</v>
      </c>
      <c r="L13" s="130">
        <f>'100M.'!N$4</f>
        <v>0</v>
      </c>
      <c r="M13" s="128" t="s">
        <v>176</v>
      </c>
    </row>
    <row r="14" spans="1:13" s="120" customFormat="1" ht="26.25" customHeight="1" x14ac:dyDescent="0.2">
      <c r="A14" s="122">
        <v>12</v>
      </c>
      <c r="B14" s="132" t="s">
        <v>144</v>
      </c>
      <c r="C14" s="123">
        <f>'100M.'!L18</f>
        <v>0</v>
      </c>
      <c r="D14" s="131">
        <f>'100M.'!M18</f>
        <v>0</v>
      </c>
      <c r="E14" s="131" t="str">
        <f>'100M.'!N18</f>
        <v>SERDAR ZEMBİRİCİ</v>
      </c>
      <c r="F14" s="124" t="str">
        <f>'100M.'!O18</f>
        <v>FOÇA CEMİL MİDİLLİ</v>
      </c>
      <c r="G14" s="125">
        <f>'100M.'!H18</f>
        <v>5</v>
      </c>
      <c r="H14" s="124" t="s">
        <v>104</v>
      </c>
      <c r="I14" s="126"/>
      <c r="J14" s="124" t="str">
        <f>'YARIŞMA BİLGİLERİ'!$F$21</f>
        <v>Genç Erkek - B</v>
      </c>
      <c r="K14" s="127" t="str">
        <f t="shared" si="0"/>
        <v>İZMİR-2018-2019 Öğretim Yılı Okullararası Puanlı  Atletizm Genç-B İl Birinciliği</v>
      </c>
      <c r="L14" s="130">
        <f>'100M.'!N$4</f>
        <v>0</v>
      </c>
      <c r="M14" s="128" t="s">
        <v>176</v>
      </c>
    </row>
    <row r="15" spans="1:13" s="120" customFormat="1" ht="26.25" customHeight="1" x14ac:dyDescent="0.2">
      <c r="A15" s="122">
        <v>13</v>
      </c>
      <c r="B15" s="132" t="s">
        <v>144</v>
      </c>
      <c r="C15" s="123">
        <f>'100M.'!L19</f>
        <v>0</v>
      </c>
      <c r="D15" s="131">
        <f>'100M.'!M19</f>
        <v>0</v>
      </c>
      <c r="E15" s="131" t="str">
        <f>'100M.'!N19</f>
        <v>FURKAN AKGÖZ</v>
      </c>
      <c r="F15" s="124" t="str">
        <f>'100M.'!O19</f>
        <v>YUNUS EMRE AL.</v>
      </c>
      <c r="G15" s="125">
        <f>'100M.'!H19</f>
        <v>6</v>
      </c>
      <c r="H15" s="124" t="s">
        <v>104</v>
      </c>
      <c r="I15" s="126"/>
      <c r="J15" s="124" t="str">
        <f>'YARIŞMA BİLGİLERİ'!$F$21</f>
        <v>Genç Erkek - B</v>
      </c>
      <c r="K15" s="127" t="str">
        <f t="shared" si="0"/>
        <v>İZMİR-2018-2019 Öğretim Yılı Okullararası Puanlı  Atletizm Genç-B İl Birinciliği</v>
      </c>
      <c r="L15" s="130">
        <f>'100M.'!N$4</f>
        <v>0</v>
      </c>
      <c r="M15" s="128" t="s">
        <v>176</v>
      </c>
    </row>
    <row r="16" spans="1:13" s="120" customFormat="1" ht="26.25" customHeight="1" x14ac:dyDescent="0.2">
      <c r="A16" s="122">
        <v>14</v>
      </c>
      <c r="B16" s="132" t="s">
        <v>144</v>
      </c>
      <c r="C16" s="123">
        <f>'100M.'!L20</f>
        <v>0</v>
      </c>
      <c r="D16" s="131">
        <f>'100M.'!M20</f>
        <v>0</v>
      </c>
      <c r="E16" s="131" t="str">
        <f>'100M.'!N20</f>
        <v>AHMET DENİZ ORHAN</v>
      </c>
      <c r="F16" s="124" t="str">
        <f>'100M.'!O20</f>
        <v>ÖZEL TÜRK FEN LİSESİ KONAK</v>
      </c>
      <c r="G16" s="125">
        <f>'100M.'!H20</f>
        <v>4</v>
      </c>
      <c r="H16" s="124" t="s">
        <v>104</v>
      </c>
      <c r="I16" s="126"/>
      <c r="J16" s="124" t="str">
        <f>'YARIŞMA BİLGİLERİ'!$F$21</f>
        <v>Genç Erkek - B</v>
      </c>
      <c r="K16" s="127" t="str">
        <f t="shared" si="0"/>
        <v>İZMİR-2018-2019 Öğretim Yılı Okullararası Puanlı  Atletizm Genç-B İl Birinciliği</v>
      </c>
      <c r="L16" s="130">
        <f>'100M.'!N$4</f>
        <v>0</v>
      </c>
      <c r="M16" s="128" t="s">
        <v>176</v>
      </c>
    </row>
    <row r="17" spans="1:13" s="120" customFormat="1" ht="26.25" customHeight="1" x14ac:dyDescent="0.2">
      <c r="A17" s="122">
        <v>15</v>
      </c>
      <c r="B17" s="132" t="s">
        <v>144</v>
      </c>
      <c r="C17" s="123">
        <f>'100M.'!L21</f>
        <v>0</v>
      </c>
      <c r="D17" s="131">
        <f>'100M.'!M21</f>
        <v>0</v>
      </c>
      <c r="E17" s="131" t="str">
        <f>'100M.'!N21</f>
        <v>NURETTİN KÜÇÜKDEMİR</v>
      </c>
      <c r="F17" s="124" t="str">
        <f>'100M.'!O21</f>
        <v>FERHAT SIĞINAK</v>
      </c>
      <c r="G17" s="125">
        <f>'100M.'!H21</f>
        <v>2</v>
      </c>
      <c r="H17" s="124" t="s">
        <v>104</v>
      </c>
      <c r="I17" s="126"/>
      <c r="J17" s="124" t="str">
        <f>'YARIŞMA BİLGİLERİ'!$F$21</f>
        <v>Genç Erkek - B</v>
      </c>
      <c r="K17" s="127" t="str">
        <f t="shared" si="0"/>
        <v>İZMİR-2018-2019 Öğretim Yılı Okullararası Puanlı  Atletizm Genç-B İl Birinciliği</v>
      </c>
      <c r="L17" s="130">
        <f>'100M.'!N$4</f>
        <v>0</v>
      </c>
      <c r="M17" s="128" t="s">
        <v>176</v>
      </c>
    </row>
    <row r="18" spans="1:13" s="120" customFormat="1" ht="26.25" customHeight="1" x14ac:dyDescent="0.2">
      <c r="A18" s="122">
        <v>16</v>
      </c>
      <c r="B18" s="132" t="s">
        <v>144</v>
      </c>
      <c r="C18" s="123">
        <f>'100M.'!L22</f>
        <v>0</v>
      </c>
      <c r="D18" s="131">
        <f>'100M.'!M22</f>
        <v>0</v>
      </c>
      <c r="E18" s="131">
        <f>'100M.'!N22</f>
        <v>0</v>
      </c>
      <c r="F18" s="124">
        <f>'100M.'!O22</f>
        <v>0</v>
      </c>
      <c r="G18" s="125">
        <f>'100M.'!H22</f>
        <v>1</v>
      </c>
      <c r="H18" s="124" t="s">
        <v>104</v>
      </c>
      <c r="I18" s="126"/>
      <c r="J18" s="124" t="str">
        <f>'YARIŞMA BİLGİLERİ'!$F$21</f>
        <v>Genç Erkek - B</v>
      </c>
      <c r="K18" s="127" t="str">
        <f t="shared" si="0"/>
        <v>İZMİR-2018-2019 Öğretim Yılı Okullararası Puanlı  Atletizm Genç-B İl Birinciliği</v>
      </c>
      <c r="L18" s="130">
        <f>'100M.'!N$4</f>
        <v>0</v>
      </c>
      <c r="M18" s="128" t="s">
        <v>176</v>
      </c>
    </row>
    <row r="19" spans="1:13" s="120" customFormat="1" ht="26.25" customHeight="1" x14ac:dyDescent="0.2">
      <c r="A19" s="122">
        <v>17</v>
      </c>
      <c r="B19" s="132" t="s">
        <v>144</v>
      </c>
      <c r="C19" s="123">
        <f>'100M.'!L23</f>
        <v>0</v>
      </c>
      <c r="D19" s="131">
        <f>'100M.'!M23</f>
        <v>0</v>
      </c>
      <c r="E19" s="131">
        <f>'100M.'!N23</f>
        <v>0</v>
      </c>
      <c r="F19" s="124">
        <f>'100M.'!O23</f>
        <v>0</v>
      </c>
      <c r="G19" s="125">
        <f>'100M.'!H23</f>
        <v>0</v>
      </c>
      <c r="H19" s="124" t="s">
        <v>104</v>
      </c>
      <c r="I19" s="130"/>
      <c r="J19" s="124" t="str">
        <f>'YARIŞMA BİLGİLERİ'!$F$21</f>
        <v>Genç Erkek - B</v>
      </c>
      <c r="K19" s="127" t="str">
        <f t="shared" si="0"/>
        <v>İZMİR-2018-2019 Öğretim Yılı Okullararası Puanlı  Atletizm Genç-B İl Birinciliği</v>
      </c>
      <c r="L19" s="130">
        <f>'100M.'!N$4</f>
        <v>0</v>
      </c>
      <c r="M19" s="128" t="s">
        <v>176</v>
      </c>
    </row>
    <row r="20" spans="1:13" s="120" customFormat="1" ht="26.25" customHeight="1" x14ac:dyDescent="0.2">
      <c r="A20" s="122">
        <v>18</v>
      </c>
      <c r="B20" s="132" t="s">
        <v>144</v>
      </c>
      <c r="C20" s="123">
        <f>'100M.'!L24</f>
        <v>0</v>
      </c>
      <c r="D20" s="131">
        <f>'100M.'!M24</f>
        <v>0</v>
      </c>
      <c r="E20" s="131">
        <f>'100M.'!N24</f>
        <v>0</v>
      </c>
      <c r="F20" s="124">
        <f>'100M.'!O24</f>
        <v>0</v>
      </c>
      <c r="G20" s="125">
        <f>'100M.'!H24</f>
        <v>0</v>
      </c>
      <c r="H20" s="124" t="s">
        <v>104</v>
      </c>
      <c r="I20" s="130"/>
      <c r="J20" s="124" t="str">
        <f>'YARIŞMA BİLGİLERİ'!$F$21</f>
        <v>Genç Erkek - B</v>
      </c>
      <c r="K20" s="127" t="str">
        <f t="shared" si="0"/>
        <v>İZMİR-2018-2019 Öğretim Yılı Okullararası Puanlı  Atletizm Genç-B İl Birinciliği</v>
      </c>
      <c r="L20" s="130">
        <f>'100M.'!N$4</f>
        <v>0</v>
      </c>
      <c r="M20" s="128" t="s">
        <v>176</v>
      </c>
    </row>
    <row r="21" spans="1:13" s="120" customFormat="1" ht="26.25" customHeight="1" x14ac:dyDescent="0.2">
      <c r="A21" s="122">
        <v>19</v>
      </c>
      <c r="B21" s="132" t="s">
        <v>144</v>
      </c>
      <c r="C21" s="123">
        <f>'100M.'!L25</f>
        <v>0</v>
      </c>
      <c r="D21" s="131">
        <f>'100M.'!M25</f>
        <v>0</v>
      </c>
      <c r="E21" s="131">
        <f>'100M.'!N25</f>
        <v>0</v>
      </c>
      <c r="F21" s="124">
        <f>'100M.'!O25</f>
        <v>0</v>
      </c>
      <c r="G21" s="125">
        <f>'100M.'!H25</f>
        <v>0</v>
      </c>
      <c r="H21" s="124" t="s">
        <v>104</v>
      </c>
      <c r="I21" s="130"/>
      <c r="J21" s="124" t="str">
        <f>'YARIŞMA BİLGİLERİ'!$F$21</f>
        <v>Genç Erkek - B</v>
      </c>
      <c r="K21" s="127" t="str">
        <f t="shared" si="0"/>
        <v>İZMİR-2018-2019 Öğretim Yılı Okullararası Puanlı  Atletizm Genç-B İl Birinciliği</v>
      </c>
      <c r="L21" s="130">
        <f>'100M.'!N$4</f>
        <v>0</v>
      </c>
      <c r="M21" s="128" t="s">
        <v>176</v>
      </c>
    </row>
    <row r="22" spans="1:13" s="120" customFormat="1" ht="26.25" customHeight="1" x14ac:dyDescent="0.2">
      <c r="A22" s="122">
        <v>20</v>
      </c>
      <c r="B22" s="132" t="s">
        <v>144</v>
      </c>
      <c r="C22" s="123">
        <f>'100M.'!L26</f>
        <v>0</v>
      </c>
      <c r="D22" s="131">
        <f>'100M.'!M26</f>
        <v>0</v>
      </c>
      <c r="E22" s="131">
        <f>'100M.'!N26</f>
        <v>0</v>
      </c>
      <c r="F22" s="124">
        <f>'100M.'!O26</f>
        <v>0</v>
      </c>
      <c r="G22" s="125" t="str">
        <f>'100M.'!H26</f>
        <v>Seri Geliş</v>
      </c>
      <c r="H22" s="124" t="s">
        <v>104</v>
      </c>
      <c r="I22" s="130"/>
      <c r="J22" s="124" t="str">
        <f>'YARIŞMA BİLGİLERİ'!$F$21</f>
        <v>Genç Erkek - B</v>
      </c>
      <c r="K22" s="127" t="str">
        <f t="shared" si="0"/>
        <v>İZMİR-2018-2019 Öğretim Yılı Okullararası Puanlı  Atletizm Genç-B İl Birinciliği</v>
      </c>
      <c r="L22" s="130">
        <f>'100M.'!N$4</f>
        <v>0</v>
      </c>
      <c r="M22" s="128" t="s">
        <v>176</v>
      </c>
    </row>
    <row r="23" spans="1:13" s="120" customFormat="1" ht="26.25" customHeight="1" x14ac:dyDescent="0.2">
      <c r="A23" s="122">
        <v>21</v>
      </c>
      <c r="B23" s="132" t="s">
        <v>144</v>
      </c>
      <c r="C23" s="123">
        <f>'100M.'!L27</f>
        <v>0</v>
      </c>
      <c r="D23" s="131">
        <f>'100M.'!M27</f>
        <v>0</v>
      </c>
      <c r="E23" s="131">
        <f>'100M.'!N27</f>
        <v>0</v>
      </c>
      <c r="F23" s="124">
        <f>'100M.'!O27</f>
        <v>0</v>
      </c>
      <c r="G23" s="125">
        <f>'100M.'!H27</f>
        <v>0</v>
      </c>
      <c r="H23" s="124" t="s">
        <v>104</v>
      </c>
      <c r="I23" s="130"/>
      <c r="J23" s="124" t="str">
        <f>'YARIŞMA BİLGİLERİ'!$F$21</f>
        <v>Genç Erkek - B</v>
      </c>
      <c r="K23" s="127" t="str">
        <f t="shared" si="0"/>
        <v>İZMİR-2018-2019 Öğretim Yılı Okullararası Puanlı  Atletizm Genç-B İl Birinciliği</v>
      </c>
      <c r="L23" s="130">
        <f>'100M.'!N$4</f>
        <v>0</v>
      </c>
      <c r="M23" s="128" t="s">
        <v>176</v>
      </c>
    </row>
    <row r="24" spans="1:13" s="120" customFormat="1" ht="26.25" customHeight="1" x14ac:dyDescent="0.2">
      <c r="A24" s="122">
        <v>22</v>
      </c>
      <c r="B24" s="132" t="s">
        <v>144</v>
      </c>
      <c r="C24" s="123">
        <f>'100M.'!L28</f>
        <v>0</v>
      </c>
      <c r="D24" s="131">
        <f>'100M.'!M28</f>
        <v>0</v>
      </c>
      <c r="E24" s="131">
        <f>'100M.'!N28</f>
        <v>0</v>
      </c>
      <c r="F24" s="124">
        <f>'100M.'!O28</f>
        <v>0</v>
      </c>
      <c r="G24" s="125">
        <f>'100M.'!H28</f>
        <v>0</v>
      </c>
      <c r="H24" s="124" t="s">
        <v>104</v>
      </c>
      <c r="I24" s="130"/>
      <c r="J24" s="124" t="str">
        <f>'YARIŞMA BİLGİLERİ'!$F$21</f>
        <v>Genç Erkek - B</v>
      </c>
      <c r="K24" s="127" t="str">
        <f t="shared" si="0"/>
        <v>İZMİR-2018-2019 Öğretim Yılı Okullararası Puanlı  Atletizm Genç-B İl Birinciliği</v>
      </c>
      <c r="L24" s="130">
        <f>'100M.'!N$4</f>
        <v>0</v>
      </c>
      <c r="M24" s="128" t="s">
        <v>176</v>
      </c>
    </row>
    <row r="25" spans="1:13" s="120" customFormat="1" ht="26.25" customHeight="1" x14ac:dyDescent="0.2">
      <c r="A25" s="122">
        <v>23</v>
      </c>
      <c r="B25" s="132" t="s">
        <v>144</v>
      </c>
      <c r="C25" s="123">
        <f>'100M.'!L29</f>
        <v>0</v>
      </c>
      <c r="D25" s="131">
        <f>'100M.'!M29</f>
        <v>0</v>
      </c>
      <c r="E25" s="131">
        <f>'100M.'!N29</f>
        <v>0</v>
      </c>
      <c r="F25" s="124">
        <f>'100M.'!O29</f>
        <v>0</v>
      </c>
      <c r="G25" s="125">
        <f>'100M.'!H29</f>
        <v>0</v>
      </c>
      <c r="H25" s="124" t="s">
        <v>104</v>
      </c>
      <c r="I25" s="130"/>
      <c r="J25" s="124" t="str">
        <f>'YARIŞMA BİLGİLERİ'!$F$21</f>
        <v>Genç Erkek - B</v>
      </c>
      <c r="K25" s="127" t="str">
        <f t="shared" si="0"/>
        <v>İZMİR-2018-2019 Öğretim Yılı Okullararası Puanlı  Atletizm Genç-B İl Birinciliği</v>
      </c>
      <c r="L25" s="130">
        <f>'100M.'!N$4</f>
        <v>0</v>
      </c>
      <c r="M25" s="128" t="s">
        <v>176</v>
      </c>
    </row>
    <row r="26" spans="1:13" s="120" customFormat="1" ht="26.25" customHeight="1" x14ac:dyDescent="0.2">
      <c r="A26" s="122">
        <v>24</v>
      </c>
      <c r="B26" s="132" t="s">
        <v>144</v>
      </c>
      <c r="C26" s="123">
        <f>'100M.'!L30</f>
        <v>0</v>
      </c>
      <c r="D26" s="131">
        <f>'100M.'!M30</f>
        <v>0</v>
      </c>
      <c r="E26" s="131">
        <f>'100M.'!N30</f>
        <v>0</v>
      </c>
      <c r="F26" s="124">
        <f>'100M.'!O30</f>
        <v>0</v>
      </c>
      <c r="G26" s="125">
        <f>'100M.'!H30</f>
        <v>0</v>
      </c>
      <c r="H26" s="124" t="s">
        <v>104</v>
      </c>
      <c r="I26" s="130"/>
      <c r="J26" s="124" t="str">
        <f>'YARIŞMA BİLGİLERİ'!$F$21</f>
        <v>Genç Erkek - B</v>
      </c>
      <c r="K26" s="127" t="str">
        <f t="shared" si="0"/>
        <v>İZMİR-2018-2019 Öğretim Yılı Okullararası Puanlı  Atletizm Genç-B İl Birinciliği</v>
      </c>
      <c r="L26" s="130">
        <f>'100M.'!N$4</f>
        <v>0</v>
      </c>
      <c r="M26" s="128" t="s">
        <v>176</v>
      </c>
    </row>
    <row r="27" spans="1:13" s="120" customFormat="1" ht="26.25" customHeight="1" x14ac:dyDescent="0.2">
      <c r="A27" s="122">
        <v>25</v>
      </c>
      <c r="B27" s="132" t="s">
        <v>144</v>
      </c>
      <c r="C27" s="123">
        <f>'100M.'!L31</f>
        <v>0</v>
      </c>
      <c r="D27" s="131">
        <f>'100M.'!M31</f>
        <v>0</v>
      </c>
      <c r="E27" s="131">
        <f>'100M.'!N31</f>
        <v>0</v>
      </c>
      <c r="F27" s="124">
        <f>'100M.'!O31</f>
        <v>0</v>
      </c>
      <c r="G27" s="125">
        <f>'100M.'!H31</f>
        <v>0</v>
      </c>
      <c r="H27" s="124" t="s">
        <v>104</v>
      </c>
      <c r="I27" s="130"/>
      <c r="J27" s="124" t="str">
        <f>'YARIŞMA BİLGİLERİ'!$F$21</f>
        <v>Genç Erkek - B</v>
      </c>
      <c r="K27" s="127" t="str">
        <f t="shared" si="0"/>
        <v>İZMİR-2018-2019 Öğretim Yılı Okullararası Puanlı  Atletizm Genç-B İl Birinciliği</v>
      </c>
      <c r="L27" s="130">
        <f>'100M.'!N$4</f>
        <v>0</v>
      </c>
      <c r="M27" s="128" t="s">
        <v>176</v>
      </c>
    </row>
    <row r="28" spans="1:13" s="120" customFormat="1" ht="26.25" customHeight="1" x14ac:dyDescent="0.2">
      <c r="A28" s="122">
        <v>26</v>
      </c>
      <c r="B28" s="132" t="s">
        <v>144</v>
      </c>
      <c r="C28" s="123">
        <f>'100M.'!L32</f>
        <v>0</v>
      </c>
      <c r="D28" s="131">
        <f>'100M.'!M32</f>
        <v>0</v>
      </c>
      <c r="E28" s="131">
        <f>'100M.'!N32</f>
        <v>0</v>
      </c>
      <c r="F28" s="124">
        <f>'100M.'!O32</f>
        <v>0</v>
      </c>
      <c r="G28" s="125">
        <f>'100M.'!H32</f>
        <v>0</v>
      </c>
      <c r="H28" s="124" t="s">
        <v>104</v>
      </c>
      <c r="I28" s="130"/>
      <c r="J28" s="124" t="str">
        <f>'YARIŞMA BİLGİLERİ'!$F$21</f>
        <v>Genç Erkek - B</v>
      </c>
      <c r="K28" s="127" t="str">
        <f t="shared" si="0"/>
        <v>İZMİR-2018-2019 Öğretim Yılı Okullararası Puanlı  Atletizm Genç-B İl Birinciliği</v>
      </c>
      <c r="L28" s="130">
        <f>'100M.'!N$4</f>
        <v>0</v>
      </c>
      <c r="M28" s="128" t="s">
        <v>176</v>
      </c>
    </row>
    <row r="29" spans="1:13" s="120" customFormat="1" ht="26.25" customHeight="1" x14ac:dyDescent="0.2">
      <c r="A29" s="122">
        <v>27</v>
      </c>
      <c r="B29" s="132" t="s">
        <v>144</v>
      </c>
      <c r="C29" s="123">
        <f>'100M.'!L33</f>
        <v>0</v>
      </c>
      <c r="D29" s="131">
        <f>'100M.'!M33</f>
        <v>0</v>
      </c>
      <c r="E29" s="131">
        <f>'100M.'!N33</f>
        <v>0</v>
      </c>
      <c r="F29" s="124">
        <f>'100M.'!O33</f>
        <v>0</v>
      </c>
      <c r="G29" s="125">
        <f>'100M.'!H33</f>
        <v>0</v>
      </c>
      <c r="H29" s="124" t="s">
        <v>104</v>
      </c>
      <c r="I29" s="130"/>
      <c r="J29" s="124" t="str">
        <f>'YARIŞMA BİLGİLERİ'!$F$21</f>
        <v>Genç Erkek - B</v>
      </c>
      <c r="K29" s="127" t="str">
        <f t="shared" si="0"/>
        <v>İZMİR-2018-2019 Öğretim Yılı Okullararası Puanlı  Atletizm Genç-B İl Birinciliği</v>
      </c>
      <c r="L29" s="130">
        <f>'100M.'!N$4</f>
        <v>0</v>
      </c>
      <c r="M29" s="128" t="s">
        <v>176</v>
      </c>
    </row>
    <row r="30" spans="1:13" s="120" customFormat="1" ht="26.25" customHeight="1" x14ac:dyDescent="0.2">
      <c r="A30" s="122">
        <v>28</v>
      </c>
      <c r="B30" s="132" t="s">
        <v>144</v>
      </c>
      <c r="C30" s="123">
        <f>'100M.'!L34</f>
        <v>0</v>
      </c>
      <c r="D30" s="131">
        <f>'100M.'!M34</f>
        <v>0</v>
      </c>
      <c r="E30" s="131">
        <f>'100M.'!N34</f>
        <v>0</v>
      </c>
      <c r="F30" s="124">
        <f>'100M.'!O34</f>
        <v>0</v>
      </c>
      <c r="G30" s="125">
        <f>'100M.'!H34</f>
        <v>0</v>
      </c>
      <c r="H30" s="124" t="s">
        <v>104</v>
      </c>
      <c r="I30" s="130"/>
      <c r="J30" s="124" t="str">
        <f>'YARIŞMA BİLGİLERİ'!$F$21</f>
        <v>Genç Erkek - B</v>
      </c>
      <c r="K30" s="127" t="str">
        <f t="shared" si="0"/>
        <v>İZMİR-2018-2019 Öğretim Yılı Okullararası Puanlı  Atletizm Genç-B İl Birinciliği</v>
      </c>
      <c r="L30" s="130">
        <f>'100M.'!N$4</f>
        <v>0</v>
      </c>
      <c r="M30" s="128" t="s">
        <v>176</v>
      </c>
    </row>
    <row r="31" spans="1:13" s="120" customFormat="1" ht="26.25" customHeight="1" x14ac:dyDescent="0.2">
      <c r="A31" s="122">
        <v>83</v>
      </c>
      <c r="B31" s="174" t="s">
        <v>151</v>
      </c>
      <c r="C31" s="176" t="str">
        <f>'110m.Eng'!N8</f>
        <v>EMİR İLBASAN</v>
      </c>
      <c r="D31" s="178" t="str">
        <f>'110m.Eng'!O8</f>
        <v>KENT KOLEJİ GAZİEMİR</v>
      </c>
      <c r="E31" s="178">
        <f>'110m.Eng'!P8</f>
        <v>1502</v>
      </c>
      <c r="F31" s="179">
        <f>'110m.Eng'!Q8</f>
        <v>0</v>
      </c>
      <c r="G31" s="177">
        <f>'110m.Eng'!K8</f>
        <v>1</v>
      </c>
      <c r="H31" s="130" t="s">
        <v>145</v>
      </c>
      <c r="I31" s="198"/>
      <c r="J31" s="124" t="str">
        <f>'YARIŞMA BİLGİLERİ'!$F$21</f>
        <v>Genç Erkek - B</v>
      </c>
      <c r="K31" s="199" t="str">
        <f t="shared" si="0"/>
        <v>İZMİR-2018-2019 Öğretim Yılı Okullararası Puanlı  Atletizm Genç-B İl Birinciliği</v>
      </c>
      <c r="L31" s="128">
        <f>'110m.Eng'!P$4</f>
        <v>43509.5</v>
      </c>
      <c r="M31" s="128" t="s">
        <v>176</v>
      </c>
    </row>
    <row r="32" spans="1:13" s="120" customFormat="1" ht="26.25" customHeight="1" x14ac:dyDescent="0.2">
      <c r="A32" s="122">
        <v>84</v>
      </c>
      <c r="B32" s="174" t="s">
        <v>151</v>
      </c>
      <c r="C32" s="176" t="str">
        <f>'110m.Eng'!N9</f>
        <v xml:space="preserve">ALPARSLAN AKIN </v>
      </c>
      <c r="D32" s="178" t="str">
        <f>'110m.Eng'!O9</f>
        <v>İZMİR BUCA ATATÜRK SPOR LİSESİ</v>
      </c>
      <c r="E32" s="178">
        <f>'110m.Eng'!P9</f>
        <v>1702</v>
      </c>
      <c r="F32" s="179">
        <f>'110m.Eng'!Q9</f>
        <v>0</v>
      </c>
      <c r="G32" s="177">
        <f>'110m.Eng'!K9</f>
        <v>2</v>
      </c>
      <c r="H32" s="130" t="s">
        <v>145</v>
      </c>
      <c r="I32" s="198"/>
      <c r="J32" s="124" t="str">
        <f>'YARIŞMA BİLGİLERİ'!$F$21</f>
        <v>Genç Erkek - B</v>
      </c>
      <c r="K32" s="199" t="str">
        <f t="shared" si="0"/>
        <v>İZMİR-2018-2019 Öğretim Yılı Okullararası Puanlı  Atletizm Genç-B İl Birinciliği</v>
      </c>
      <c r="L32" s="128">
        <f>'110m.Eng'!P$4</f>
        <v>43509.5</v>
      </c>
      <c r="M32" s="128" t="s">
        <v>176</v>
      </c>
    </row>
    <row r="33" spans="1:13" s="120" customFormat="1" ht="26.25" customHeight="1" x14ac:dyDescent="0.2">
      <c r="A33" s="122">
        <v>85</v>
      </c>
      <c r="B33" s="174" t="s">
        <v>151</v>
      </c>
      <c r="C33" s="176" t="str">
        <f>'110m.Eng'!N10</f>
        <v>BARIŞ AKBULUK</v>
      </c>
      <c r="D33" s="178" t="str">
        <f>'110m.Eng'!O10</f>
        <v>EMLAK BANKASI SÜLEYMAN DEMİREL</v>
      </c>
      <c r="E33" s="178">
        <f>'110m.Eng'!P10</f>
        <v>1758</v>
      </c>
      <c r="F33" s="179">
        <f>'110m.Eng'!Q10</f>
        <v>0</v>
      </c>
      <c r="G33" s="177">
        <f>'110m.Eng'!K10</f>
        <v>3</v>
      </c>
      <c r="H33" s="130" t="s">
        <v>145</v>
      </c>
      <c r="I33" s="198"/>
      <c r="J33" s="124" t="str">
        <f>'YARIŞMA BİLGİLERİ'!$F$21</f>
        <v>Genç Erkek - B</v>
      </c>
      <c r="K33" s="199" t="str">
        <f t="shared" si="0"/>
        <v>İZMİR-2018-2019 Öğretim Yılı Okullararası Puanlı  Atletizm Genç-B İl Birinciliği</v>
      </c>
      <c r="L33" s="128">
        <f>'110m.Eng'!P$4</f>
        <v>43509.5</v>
      </c>
      <c r="M33" s="128" t="s">
        <v>176</v>
      </c>
    </row>
    <row r="34" spans="1:13" s="120" customFormat="1" ht="26.25" customHeight="1" x14ac:dyDescent="0.2">
      <c r="A34" s="122">
        <v>86</v>
      </c>
      <c r="B34" s="174" t="s">
        <v>151</v>
      </c>
      <c r="C34" s="176" t="str">
        <f>'110m.Eng'!N11</f>
        <v>HASAN EMRE KÖROĞLU</v>
      </c>
      <c r="D34" s="178" t="str">
        <f>'110m.Eng'!O11</f>
        <v>BUCA M.T.A.L.</v>
      </c>
      <c r="E34" s="178">
        <f>'110m.Eng'!P11</f>
        <v>1978</v>
      </c>
      <c r="F34" s="179">
        <f>'110m.Eng'!Q11</f>
        <v>0</v>
      </c>
      <c r="G34" s="177">
        <f>'110m.Eng'!K11</f>
        <v>4</v>
      </c>
      <c r="H34" s="130" t="s">
        <v>145</v>
      </c>
      <c r="I34" s="198"/>
      <c r="J34" s="124" t="str">
        <f>'YARIŞMA BİLGİLERİ'!$F$21</f>
        <v>Genç Erkek - B</v>
      </c>
      <c r="K34" s="199" t="str">
        <f t="shared" si="0"/>
        <v>İZMİR-2018-2019 Öğretim Yılı Okullararası Puanlı  Atletizm Genç-B İl Birinciliği</v>
      </c>
      <c r="L34" s="128">
        <f>'110m.Eng'!P$4</f>
        <v>43509.5</v>
      </c>
      <c r="M34" s="128" t="s">
        <v>176</v>
      </c>
    </row>
    <row r="35" spans="1:13" s="120" customFormat="1" ht="26.25" customHeight="1" x14ac:dyDescent="0.2">
      <c r="A35" s="122">
        <v>87</v>
      </c>
      <c r="B35" s="174" t="s">
        <v>151</v>
      </c>
      <c r="C35" s="176" t="str">
        <f>'110m.Eng'!N12</f>
        <v>YÜKSEL ÇAKAS</v>
      </c>
      <c r="D35" s="178" t="str">
        <f>'110m.Eng'!O12</f>
        <v>FOÇA CEMİL MİDİLLİ M.T.A.L</v>
      </c>
      <c r="E35" s="178" t="str">
        <f>'110m.Eng'!P12</f>
        <v>DNS</v>
      </c>
      <c r="F35" s="179">
        <f>'110m.Eng'!Q12</f>
        <v>0</v>
      </c>
      <c r="G35" s="177" t="str">
        <f>'110m.Eng'!K12</f>
        <v>-</v>
      </c>
      <c r="H35" s="130" t="s">
        <v>145</v>
      </c>
      <c r="I35" s="198"/>
      <c r="J35" s="124" t="str">
        <f>'YARIŞMA BİLGİLERİ'!$F$21</f>
        <v>Genç Erkek - B</v>
      </c>
      <c r="K35" s="199" t="str">
        <f t="shared" si="0"/>
        <v>İZMİR-2018-2019 Öğretim Yılı Okullararası Puanlı  Atletizm Genç-B İl Birinciliği</v>
      </c>
      <c r="L35" s="128">
        <f>'110m.Eng'!P$4</f>
        <v>43509.5</v>
      </c>
      <c r="M35" s="128" t="s">
        <v>176</v>
      </c>
    </row>
    <row r="36" spans="1:13" s="120" customFormat="1" ht="26.25" customHeight="1" x14ac:dyDescent="0.2">
      <c r="A36" s="122">
        <v>88</v>
      </c>
      <c r="B36" s="174" t="s">
        <v>151</v>
      </c>
      <c r="C36" s="176" t="str">
        <f>'110m.Eng'!N13</f>
        <v>YUSUF ÇİFÇİ</v>
      </c>
      <c r="D36" s="178" t="str">
        <f>'110m.Eng'!O13</f>
        <v>URLA HAKAN ÇEKEN</v>
      </c>
      <c r="E36" s="178" t="str">
        <f>'110m.Eng'!P13</f>
        <v>DNS</v>
      </c>
      <c r="F36" s="179">
        <f>'110m.Eng'!Q13</f>
        <v>0</v>
      </c>
      <c r="G36" s="177" t="str">
        <f>'110m.Eng'!K13</f>
        <v>-</v>
      </c>
      <c r="H36" s="130" t="s">
        <v>145</v>
      </c>
      <c r="I36" s="198"/>
      <c r="J36" s="124" t="str">
        <f>'YARIŞMA BİLGİLERİ'!$F$21</f>
        <v>Genç Erkek - B</v>
      </c>
      <c r="K36" s="199" t="str">
        <f t="shared" si="0"/>
        <v>İZMİR-2018-2019 Öğretim Yılı Okullararası Puanlı  Atletizm Genç-B İl Birinciliği</v>
      </c>
      <c r="L36" s="128">
        <f>'110m.Eng'!P$4</f>
        <v>43509.5</v>
      </c>
      <c r="M36" s="128" t="s">
        <v>176</v>
      </c>
    </row>
    <row r="37" spans="1:13" s="120" customFormat="1" ht="26.25" customHeight="1" x14ac:dyDescent="0.2">
      <c r="A37" s="122">
        <v>89</v>
      </c>
      <c r="B37" s="174" t="s">
        <v>151</v>
      </c>
      <c r="C37" s="176">
        <f>'110m.Eng'!N14</f>
        <v>0</v>
      </c>
      <c r="D37" s="178">
        <f>'110m.Eng'!O14</f>
        <v>0</v>
      </c>
      <c r="E37" s="178">
        <f>'110m.Eng'!P14</f>
        <v>0</v>
      </c>
      <c r="F37" s="179">
        <f>'110m.Eng'!Q14</f>
        <v>0</v>
      </c>
      <c r="G37" s="177">
        <f>'110m.Eng'!K14</f>
        <v>0</v>
      </c>
      <c r="H37" s="130" t="s">
        <v>145</v>
      </c>
      <c r="I37" s="198"/>
      <c r="J37" s="124" t="str">
        <f>'YARIŞMA BİLGİLERİ'!$F$21</f>
        <v>Genç Erkek - B</v>
      </c>
      <c r="K37" s="199" t="str">
        <f t="shared" si="0"/>
        <v>İZMİR-2018-2019 Öğretim Yılı Okullararası Puanlı  Atletizm Genç-B İl Birinciliği</v>
      </c>
      <c r="L37" s="128">
        <f>'110m.Eng'!P$4</f>
        <v>43509.5</v>
      </c>
      <c r="M37" s="128" t="s">
        <v>176</v>
      </c>
    </row>
    <row r="38" spans="1:13" s="120" customFormat="1" ht="26.25" customHeight="1" x14ac:dyDescent="0.2">
      <c r="A38" s="122">
        <v>90</v>
      </c>
      <c r="B38" s="174" t="s">
        <v>151</v>
      </c>
      <c r="C38" s="176">
        <f>'110m.Eng'!N15</f>
        <v>0</v>
      </c>
      <c r="D38" s="178">
        <f>'110m.Eng'!O15</f>
        <v>0</v>
      </c>
      <c r="E38" s="178">
        <f>'110m.Eng'!P15</f>
        <v>0</v>
      </c>
      <c r="F38" s="179">
        <f>'110m.Eng'!Q15</f>
        <v>0</v>
      </c>
      <c r="G38" s="177">
        <f>'110m.Eng'!K15</f>
        <v>0</v>
      </c>
      <c r="H38" s="130" t="s">
        <v>145</v>
      </c>
      <c r="I38" s="198"/>
      <c r="J38" s="124" t="str">
        <f>'YARIŞMA BİLGİLERİ'!$F$21</f>
        <v>Genç Erkek - B</v>
      </c>
      <c r="K38" s="199" t="str">
        <f t="shared" si="0"/>
        <v>İZMİR-2018-2019 Öğretim Yılı Okullararası Puanlı  Atletizm Genç-B İl Birinciliği</v>
      </c>
      <c r="L38" s="128">
        <f>'110m.Eng'!P$4</f>
        <v>43509.5</v>
      </c>
      <c r="M38" s="128" t="s">
        <v>176</v>
      </c>
    </row>
    <row r="39" spans="1:13" s="120" customFormat="1" ht="26.25" customHeight="1" x14ac:dyDescent="0.2">
      <c r="A39" s="122">
        <v>91</v>
      </c>
      <c r="B39" s="174" t="s">
        <v>151</v>
      </c>
      <c r="C39" s="176" t="e">
        <f>'110m.Eng'!#REF!</f>
        <v>#REF!</v>
      </c>
      <c r="D39" s="178" t="e">
        <f>'110m.Eng'!#REF!</f>
        <v>#REF!</v>
      </c>
      <c r="E39" s="178" t="e">
        <f>'110m.Eng'!#REF!</f>
        <v>#REF!</v>
      </c>
      <c r="F39" s="179" t="e">
        <f>'110m.Eng'!#REF!</f>
        <v>#REF!</v>
      </c>
      <c r="G39" s="177" t="e">
        <f>'110m.Eng'!#REF!</f>
        <v>#REF!</v>
      </c>
      <c r="H39" s="130" t="s">
        <v>145</v>
      </c>
      <c r="I39" s="198"/>
      <c r="J39" s="124" t="str">
        <f>'YARIŞMA BİLGİLERİ'!$F$21</f>
        <v>Genç Erkek - B</v>
      </c>
      <c r="K39" s="199" t="str">
        <f t="shared" si="0"/>
        <v>İZMİR-2018-2019 Öğretim Yılı Okullararası Puanlı  Atletizm Genç-B İl Birinciliği</v>
      </c>
      <c r="L39" s="128">
        <f>'110m.Eng'!P$4</f>
        <v>43509.5</v>
      </c>
      <c r="M39" s="128" t="s">
        <v>176</v>
      </c>
    </row>
    <row r="40" spans="1:13" s="120" customFormat="1" ht="26.25" customHeight="1" x14ac:dyDescent="0.2">
      <c r="A40" s="122">
        <v>92</v>
      </c>
      <c r="B40" s="174" t="s">
        <v>151</v>
      </c>
      <c r="C40" s="176" t="e">
        <f>'110m.Eng'!#REF!</f>
        <v>#REF!</v>
      </c>
      <c r="D40" s="178" t="e">
        <f>'110m.Eng'!#REF!</f>
        <v>#REF!</v>
      </c>
      <c r="E40" s="178" t="e">
        <f>'110m.Eng'!#REF!</f>
        <v>#REF!</v>
      </c>
      <c r="F40" s="179" t="e">
        <f>'110m.Eng'!#REF!</f>
        <v>#REF!</v>
      </c>
      <c r="G40" s="177" t="e">
        <f>'110m.Eng'!#REF!</f>
        <v>#REF!</v>
      </c>
      <c r="H40" s="130" t="s">
        <v>145</v>
      </c>
      <c r="I40" s="198"/>
      <c r="J40" s="124" t="str">
        <f>'YARIŞMA BİLGİLERİ'!$F$21</f>
        <v>Genç Erkek - B</v>
      </c>
      <c r="K40" s="199" t="str">
        <f t="shared" si="0"/>
        <v>İZMİR-2018-2019 Öğretim Yılı Okullararası Puanlı  Atletizm Genç-B İl Birinciliği</v>
      </c>
      <c r="L40" s="128">
        <f>'110m.Eng'!P$4</f>
        <v>43509.5</v>
      </c>
      <c r="M40" s="128" t="s">
        <v>176</v>
      </c>
    </row>
    <row r="41" spans="1:13" s="120" customFormat="1" ht="26.25" customHeight="1" x14ac:dyDescent="0.2">
      <c r="A41" s="122">
        <v>93</v>
      </c>
      <c r="B41" s="174" t="s">
        <v>151</v>
      </c>
      <c r="C41" s="176" t="e">
        <f>'110m.Eng'!#REF!</f>
        <v>#REF!</v>
      </c>
      <c r="D41" s="178" t="e">
        <f>'110m.Eng'!#REF!</f>
        <v>#REF!</v>
      </c>
      <c r="E41" s="178" t="e">
        <f>'110m.Eng'!#REF!</f>
        <v>#REF!</v>
      </c>
      <c r="F41" s="179" t="e">
        <f>'110m.Eng'!#REF!</f>
        <v>#REF!</v>
      </c>
      <c r="G41" s="177" t="e">
        <f>'110m.Eng'!#REF!</f>
        <v>#REF!</v>
      </c>
      <c r="H41" s="130" t="s">
        <v>145</v>
      </c>
      <c r="I41" s="198"/>
      <c r="J41" s="124" t="str">
        <f>'YARIŞMA BİLGİLERİ'!$F$21</f>
        <v>Genç Erkek - B</v>
      </c>
      <c r="K41" s="199" t="str">
        <f t="shared" si="0"/>
        <v>İZMİR-2018-2019 Öğretim Yılı Okullararası Puanlı  Atletizm Genç-B İl Birinciliği</v>
      </c>
      <c r="L41" s="128">
        <f>'110m.Eng'!P$4</f>
        <v>43509.5</v>
      </c>
      <c r="M41" s="128" t="s">
        <v>176</v>
      </c>
    </row>
    <row r="42" spans="1:13" s="120" customFormat="1" ht="26.25" customHeight="1" x14ac:dyDescent="0.2">
      <c r="A42" s="122">
        <v>94</v>
      </c>
      <c r="B42" s="174" t="s">
        <v>151</v>
      </c>
      <c r="C42" s="176" t="e">
        <f>'110m.Eng'!#REF!</f>
        <v>#REF!</v>
      </c>
      <c r="D42" s="178" t="e">
        <f>'110m.Eng'!#REF!</f>
        <v>#REF!</v>
      </c>
      <c r="E42" s="178" t="e">
        <f>'110m.Eng'!#REF!</f>
        <v>#REF!</v>
      </c>
      <c r="F42" s="179" t="e">
        <f>'110m.Eng'!#REF!</f>
        <v>#REF!</v>
      </c>
      <c r="G42" s="177" t="e">
        <f>'110m.Eng'!#REF!</f>
        <v>#REF!</v>
      </c>
      <c r="H42" s="130" t="s">
        <v>145</v>
      </c>
      <c r="I42" s="198"/>
      <c r="J42" s="124" t="str">
        <f>'YARIŞMA BİLGİLERİ'!$F$21</f>
        <v>Genç Erkek - B</v>
      </c>
      <c r="K42" s="199" t="str">
        <f t="shared" si="0"/>
        <v>İZMİR-2018-2019 Öğretim Yılı Okullararası Puanlı  Atletizm Genç-B İl Birinciliği</v>
      </c>
      <c r="L42" s="128">
        <f>'110m.Eng'!P$4</f>
        <v>43509.5</v>
      </c>
      <c r="M42" s="128" t="s">
        <v>176</v>
      </c>
    </row>
    <row r="43" spans="1:13" s="120" customFormat="1" ht="26.25" customHeight="1" x14ac:dyDescent="0.2">
      <c r="A43" s="122">
        <v>95</v>
      </c>
      <c r="B43" s="174" t="s">
        <v>151</v>
      </c>
      <c r="C43" s="176" t="e">
        <f>'110m.Eng'!#REF!</f>
        <v>#REF!</v>
      </c>
      <c r="D43" s="178" t="e">
        <f>'110m.Eng'!#REF!</f>
        <v>#REF!</v>
      </c>
      <c r="E43" s="178" t="e">
        <f>'110m.Eng'!#REF!</f>
        <v>#REF!</v>
      </c>
      <c r="F43" s="179" t="e">
        <f>'110m.Eng'!#REF!</f>
        <v>#REF!</v>
      </c>
      <c r="G43" s="177" t="e">
        <f>'110m.Eng'!#REF!</f>
        <v>#REF!</v>
      </c>
      <c r="H43" s="130" t="s">
        <v>145</v>
      </c>
      <c r="I43" s="198"/>
      <c r="J43" s="124" t="str">
        <f>'YARIŞMA BİLGİLERİ'!$F$21</f>
        <v>Genç Erkek - B</v>
      </c>
      <c r="K43" s="199" t="str">
        <f t="shared" si="0"/>
        <v>İZMİR-2018-2019 Öğretim Yılı Okullararası Puanlı  Atletizm Genç-B İl Birinciliği</v>
      </c>
      <c r="L43" s="128">
        <f>'110m.Eng'!P$4</f>
        <v>43509.5</v>
      </c>
      <c r="M43" s="128" t="s">
        <v>176</v>
      </c>
    </row>
    <row r="44" spans="1:13" s="120" customFormat="1" ht="26.25" customHeight="1" x14ac:dyDescent="0.2">
      <c r="A44" s="122">
        <v>96</v>
      </c>
      <c r="B44" s="174" t="s">
        <v>151</v>
      </c>
      <c r="C44" s="176" t="e">
        <f>'110m.Eng'!#REF!</f>
        <v>#REF!</v>
      </c>
      <c r="D44" s="178" t="e">
        <f>'110m.Eng'!#REF!</f>
        <v>#REF!</v>
      </c>
      <c r="E44" s="178" t="e">
        <f>'110m.Eng'!#REF!</f>
        <v>#REF!</v>
      </c>
      <c r="F44" s="179" t="e">
        <f>'110m.Eng'!#REF!</f>
        <v>#REF!</v>
      </c>
      <c r="G44" s="177" t="e">
        <f>'110m.Eng'!#REF!</f>
        <v>#REF!</v>
      </c>
      <c r="H44" s="130" t="s">
        <v>145</v>
      </c>
      <c r="I44" s="198"/>
      <c r="J44" s="124" t="str">
        <f>'YARIŞMA BİLGİLERİ'!$F$21</f>
        <v>Genç Erkek - B</v>
      </c>
      <c r="K44" s="199" t="str">
        <f t="shared" si="0"/>
        <v>İZMİR-2018-2019 Öğretim Yılı Okullararası Puanlı  Atletizm Genç-B İl Birinciliği</v>
      </c>
      <c r="L44" s="128">
        <f>'110m.Eng'!P$4</f>
        <v>43509.5</v>
      </c>
      <c r="M44" s="128" t="s">
        <v>176</v>
      </c>
    </row>
    <row r="45" spans="1:13" s="120" customFormat="1" ht="26.25" customHeight="1" x14ac:dyDescent="0.2">
      <c r="A45" s="122">
        <v>97</v>
      </c>
      <c r="B45" s="174" t="s">
        <v>151</v>
      </c>
      <c r="C45" s="176" t="e">
        <f>'110m.Eng'!#REF!</f>
        <v>#REF!</v>
      </c>
      <c r="D45" s="178" t="e">
        <f>'110m.Eng'!#REF!</f>
        <v>#REF!</v>
      </c>
      <c r="E45" s="178" t="e">
        <f>'110m.Eng'!#REF!</f>
        <v>#REF!</v>
      </c>
      <c r="F45" s="179" t="e">
        <f>'110m.Eng'!#REF!</f>
        <v>#REF!</v>
      </c>
      <c r="G45" s="177" t="e">
        <f>'110m.Eng'!#REF!</f>
        <v>#REF!</v>
      </c>
      <c r="H45" s="130" t="s">
        <v>145</v>
      </c>
      <c r="I45" s="198"/>
      <c r="J45" s="124" t="str">
        <f>'YARIŞMA BİLGİLERİ'!$F$21</f>
        <v>Genç Erkek - B</v>
      </c>
      <c r="K45" s="199" t="str">
        <f t="shared" si="0"/>
        <v>İZMİR-2018-2019 Öğretim Yılı Okullararası Puanlı  Atletizm Genç-B İl Birinciliği</v>
      </c>
      <c r="L45" s="128">
        <f>'110m.Eng'!P$4</f>
        <v>43509.5</v>
      </c>
      <c r="M45" s="128" t="s">
        <v>176</v>
      </c>
    </row>
    <row r="46" spans="1:13" s="120" customFormat="1" ht="26.25" customHeight="1" x14ac:dyDescent="0.2">
      <c r="A46" s="122">
        <v>98</v>
      </c>
      <c r="B46" s="174" t="s">
        <v>151</v>
      </c>
      <c r="C46" s="176" t="e">
        <f>'110m.Eng'!#REF!</f>
        <v>#REF!</v>
      </c>
      <c r="D46" s="178" t="e">
        <f>'110m.Eng'!#REF!</f>
        <v>#REF!</v>
      </c>
      <c r="E46" s="178" t="e">
        <f>'110m.Eng'!#REF!</f>
        <v>#REF!</v>
      </c>
      <c r="F46" s="179" t="e">
        <f>'110m.Eng'!#REF!</f>
        <v>#REF!</v>
      </c>
      <c r="G46" s="177" t="e">
        <f>'110m.Eng'!#REF!</f>
        <v>#REF!</v>
      </c>
      <c r="H46" s="130" t="s">
        <v>145</v>
      </c>
      <c r="I46" s="198"/>
      <c r="J46" s="124" t="str">
        <f>'YARIŞMA BİLGİLERİ'!$F$21</f>
        <v>Genç Erkek - B</v>
      </c>
      <c r="K46" s="199" t="str">
        <f t="shared" si="0"/>
        <v>İZMİR-2018-2019 Öğretim Yılı Okullararası Puanlı  Atletizm Genç-B İl Birinciliği</v>
      </c>
      <c r="L46" s="128">
        <f>'110m.Eng'!P$4</f>
        <v>43509.5</v>
      </c>
      <c r="M46" s="128" t="s">
        <v>176</v>
      </c>
    </row>
    <row r="47" spans="1:13" s="120" customFormat="1" ht="26.25" customHeight="1" x14ac:dyDescent="0.2">
      <c r="A47" s="122">
        <v>99</v>
      </c>
      <c r="B47" s="174" t="s">
        <v>151</v>
      </c>
      <c r="C47" s="176" t="e">
        <f>'110m.Eng'!#REF!</f>
        <v>#REF!</v>
      </c>
      <c r="D47" s="178" t="e">
        <f>'110m.Eng'!#REF!</f>
        <v>#REF!</v>
      </c>
      <c r="E47" s="178" t="e">
        <f>'110m.Eng'!#REF!</f>
        <v>#REF!</v>
      </c>
      <c r="F47" s="179" t="e">
        <f>'110m.Eng'!#REF!</f>
        <v>#REF!</v>
      </c>
      <c r="G47" s="177" t="e">
        <f>'110m.Eng'!#REF!</f>
        <v>#REF!</v>
      </c>
      <c r="H47" s="130" t="s">
        <v>145</v>
      </c>
      <c r="I47" s="198"/>
      <c r="J47" s="124" t="str">
        <f>'YARIŞMA BİLGİLERİ'!$F$21</f>
        <v>Genç Erkek - B</v>
      </c>
      <c r="K47" s="199" t="str">
        <f t="shared" si="0"/>
        <v>İZMİR-2018-2019 Öğretim Yılı Okullararası Puanlı  Atletizm Genç-B İl Birinciliği</v>
      </c>
      <c r="L47" s="128">
        <f>'110m.Eng'!P$4</f>
        <v>43509.5</v>
      </c>
      <c r="M47" s="128" t="s">
        <v>176</v>
      </c>
    </row>
    <row r="48" spans="1:13" s="120" customFormat="1" ht="26.25" customHeight="1" x14ac:dyDescent="0.2">
      <c r="A48" s="122">
        <v>100</v>
      </c>
      <c r="B48" s="174" t="s">
        <v>151</v>
      </c>
      <c r="C48" s="176" t="e">
        <f>'110m.Eng'!#REF!</f>
        <v>#REF!</v>
      </c>
      <c r="D48" s="178" t="e">
        <f>'110m.Eng'!#REF!</f>
        <v>#REF!</v>
      </c>
      <c r="E48" s="178" t="e">
        <f>'110m.Eng'!#REF!</f>
        <v>#REF!</v>
      </c>
      <c r="F48" s="179" t="e">
        <f>'110m.Eng'!#REF!</f>
        <v>#REF!</v>
      </c>
      <c r="G48" s="177" t="e">
        <f>'110m.Eng'!#REF!</f>
        <v>#REF!</v>
      </c>
      <c r="H48" s="130" t="s">
        <v>145</v>
      </c>
      <c r="I48" s="198"/>
      <c r="J48" s="124" t="str">
        <f>'YARIŞMA BİLGİLERİ'!$F$21</f>
        <v>Genç Erkek - B</v>
      </c>
      <c r="K48" s="199" t="str">
        <f t="shared" si="0"/>
        <v>İZMİR-2018-2019 Öğretim Yılı Okullararası Puanlı  Atletizm Genç-B İl Birinciliği</v>
      </c>
      <c r="L48" s="128">
        <f>'110m.Eng'!P$4</f>
        <v>43509.5</v>
      </c>
      <c r="M48" s="128" t="s">
        <v>176</v>
      </c>
    </row>
    <row r="49" spans="1:13" s="120" customFormat="1" ht="26.25" customHeight="1" x14ac:dyDescent="0.2">
      <c r="A49" s="122">
        <v>101</v>
      </c>
      <c r="B49" s="174" t="s">
        <v>151</v>
      </c>
      <c r="C49" s="176" t="e">
        <f>'110m.Eng'!#REF!</f>
        <v>#REF!</v>
      </c>
      <c r="D49" s="178" t="e">
        <f>'110m.Eng'!#REF!</f>
        <v>#REF!</v>
      </c>
      <c r="E49" s="178" t="e">
        <f>'110m.Eng'!#REF!</f>
        <v>#REF!</v>
      </c>
      <c r="F49" s="179" t="e">
        <f>'110m.Eng'!#REF!</f>
        <v>#REF!</v>
      </c>
      <c r="G49" s="177" t="e">
        <f>'110m.Eng'!#REF!</f>
        <v>#REF!</v>
      </c>
      <c r="H49" s="130" t="s">
        <v>145</v>
      </c>
      <c r="I49" s="198"/>
      <c r="J49" s="124" t="str">
        <f>'YARIŞMA BİLGİLERİ'!$F$21</f>
        <v>Genç Erkek - B</v>
      </c>
      <c r="K49" s="199" t="str">
        <f t="shared" si="0"/>
        <v>İZMİR-2018-2019 Öğretim Yılı Okullararası Puanlı  Atletizm Genç-B İl Birinciliği</v>
      </c>
      <c r="L49" s="128">
        <f>'110m.Eng'!P$4</f>
        <v>43509.5</v>
      </c>
      <c r="M49" s="128" t="s">
        <v>176</v>
      </c>
    </row>
    <row r="50" spans="1:13" s="120" customFormat="1" ht="26.25" customHeight="1" x14ac:dyDescent="0.2">
      <c r="A50" s="122">
        <v>102</v>
      </c>
      <c r="B50" s="174" t="s">
        <v>151</v>
      </c>
      <c r="C50" s="176" t="e">
        <f>'110m.Eng'!#REF!</f>
        <v>#REF!</v>
      </c>
      <c r="D50" s="178" t="e">
        <f>'110m.Eng'!#REF!</f>
        <v>#REF!</v>
      </c>
      <c r="E50" s="178" t="e">
        <f>'110m.Eng'!#REF!</f>
        <v>#REF!</v>
      </c>
      <c r="F50" s="179" t="e">
        <f>'110m.Eng'!#REF!</f>
        <v>#REF!</v>
      </c>
      <c r="G50" s="177" t="e">
        <f>'110m.Eng'!#REF!</f>
        <v>#REF!</v>
      </c>
      <c r="H50" s="130" t="s">
        <v>145</v>
      </c>
      <c r="I50" s="198"/>
      <c r="J50" s="124" t="str">
        <f>'YARIŞMA BİLGİLERİ'!$F$21</f>
        <v>Genç Erkek - B</v>
      </c>
      <c r="K50" s="199" t="str">
        <f t="shared" si="0"/>
        <v>İZMİR-2018-2019 Öğretim Yılı Okullararası Puanlı  Atletizm Genç-B İl Birinciliği</v>
      </c>
      <c r="L50" s="128">
        <f>'110m.Eng'!P$4</f>
        <v>43509.5</v>
      </c>
      <c r="M50" s="128" t="s">
        <v>176</v>
      </c>
    </row>
    <row r="51" spans="1:13" s="120" customFormat="1" ht="26.25" customHeight="1" x14ac:dyDescent="0.2">
      <c r="A51" s="122">
        <v>103</v>
      </c>
      <c r="B51" s="174" t="s">
        <v>151</v>
      </c>
      <c r="C51" s="176" t="e">
        <f>'110m.Eng'!#REF!</f>
        <v>#REF!</v>
      </c>
      <c r="D51" s="178" t="e">
        <f>'110m.Eng'!#REF!</f>
        <v>#REF!</v>
      </c>
      <c r="E51" s="178" t="e">
        <f>'110m.Eng'!#REF!</f>
        <v>#REF!</v>
      </c>
      <c r="F51" s="179" t="e">
        <f>'110m.Eng'!#REF!</f>
        <v>#REF!</v>
      </c>
      <c r="G51" s="177" t="e">
        <f>'110m.Eng'!#REF!</f>
        <v>#REF!</v>
      </c>
      <c r="H51" s="130" t="s">
        <v>145</v>
      </c>
      <c r="I51" s="198"/>
      <c r="J51" s="124" t="str">
        <f>'YARIŞMA BİLGİLERİ'!$F$21</f>
        <v>Genç Erkek - B</v>
      </c>
      <c r="K51" s="199" t="str">
        <f t="shared" si="0"/>
        <v>İZMİR-2018-2019 Öğretim Yılı Okullararası Puanlı  Atletizm Genç-B İl Birinciliği</v>
      </c>
      <c r="L51" s="128">
        <f>'110m.Eng'!P$4</f>
        <v>43509.5</v>
      </c>
      <c r="M51" s="128" t="s">
        <v>176</v>
      </c>
    </row>
    <row r="52" spans="1:13" s="120" customFormat="1" ht="26.25" customHeight="1" x14ac:dyDescent="0.2">
      <c r="A52" s="122">
        <v>104</v>
      </c>
      <c r="B52" s="174" t="s">
        <v>151</v>
      </c>
      <c r="C52" s="176" t="e">
        <f>'110m.Eng'!#REF!</f>
        <v>#REF!</v>
      </c>
      <c r="D52" s="178" t="e">
        <f>'110m.Eng'!#REF!</f>
        <v>#REF!</v>
      </c>
      <c r="E52" s="178" t="e">
        <f>'110m.Eng'!#REF!</f>
        <v>#REF!</v>
      </c>
      <c r="F52" s="179" t="e">
        <f>'110m.Eng'!#REF!</f>
        <v>#REF!</v>
      </c>
      <c r="G52" s="177" t="e">
        <f>'110m.Eng'!#REF!</f>
        <v>#REF!</v>
      </c>
      <c r="H52" s="130" t="s">
        <v>145</v>
      </c>
      <c r="I52" s="198"/>
      <c r="J52" s="124" t="str">
        <f>'YARIŞMA BİLGİLERİ'!$F$21</f>
        <v>Genç Erkek - B</v>
      </c>
      <c r="K52" s="199" t="str">
        <f t="shared" si="0"/>
        <v>İZMİR-2018-2019 Öğretim Yılı Okullararası Puanlı  Atletizm Genç-B İl Birinciliği</v>
      </c>
      <c r="L52" s="128">
        <f>'110m.Eng'!P$4</f>
        <v>43509.5</v>
      </c>
      <c r="M52" s="128" t="s">
        <v>176</v>
      </c>
    </row>
    <row r="53" spans="1:13" s="120" customFormat="1" ht="26.25" customHeight="1" x14ac:dyDescent="0.2">
      <c r="A53" s="122">
        <v>105</v>
      </c>
      <c r="B53" s="174" t="s">
        <v>151</v>
      </c>
      <c r="C53" s="176" t="e">
        <f>'110m.Eng'!#REF!</f>
        <v>#REF!</v>
      </c>
      <c r="D53" s="178" t="e">
        <f>'110m.Eng'!#REF!</f>
        <v>#REF!</v>
      </c>
      <c r="E53" s="178" t="e">
        <f>'110m.Eng'!#REF!</f>
        <v>#REF!</v>
      </c>
      <c r="F53" s="179" t="e">
        <f>'110m.Eng'!#REF!</f>
        <v>#REF!</v>
      </c>
      <c r="G53" s="177" t="e">
        <f>'110m.Eng'!#REF!</f>
        <v>#REF!</v>
      </c>
      <c r="H53" s="130" t="s">
        <v>145</v>
      </c>
      <c r="I53" s="198"/>
      <c r="J53" s="124" t="str">
        <f>'YARIŞMA BİLGİLERİ'!$F$21</f>
        <v>Genç Erkek - B</v>
      </c>
      <c r="K53" s="199" t="str">
        <f t="shared" si="0"/>
        <v>İZMİR-2018-2019 Öğretim Yılı Okullararası Puanlı  Atletizm Genç-B İl Birinciliği</v>
      </c>
      <c r="L53" s="128">
        <f>'110m.Eng'!P$4</f>
        <v>43509.5</v>
      </c>
      <c r="M53" s="128" t="s">
        <v>176</v>
      </c>
    </row>
    <row r="54" spans="1:13" s="120" customFormat="1" ht="26.25" customHeight="1" x14ac:dyDescent="0.2">
      <c r="A54" s="122">
        <v>106</v>
      </c>
      <c r="B54" s="174" t="s">
        <v>151</v>
      </c>
      <c r="C54" s="176" t="e">
        <f>'110m.Eng'!#REF!</f>
        <v>#REF!</v>
      </c>
      <c r="D54" s="178" t="e">
        <f>'110m.Eng'!#REF!</f>
        <v>#REF!</v>
      </c>
      <c r="E54" s="178" t="e">
        <f>'110m.Eng'!#REF!</f>
        <v>#REF!</v>
      </c>
      <c r="F54" s="179" t="e">
        <f>'110m.Eng'!#REF!</f>
        <v>#REF!</v>
      </c>
      <c r="G54" s="177" t="e">
        <f>'110m.Eng'!#REF!</f>
        <v>#REF!</v>
      </c>
      <c r="H54" s="130" t="s">
        <v>145</v>
      </c>
      <c r="I54" s="198"/>
      <c r="J54" s="124" t="str">
        <f>'YARIŞMA BİLGİLERİ'!$F$21</f>
        <v>Genç Erkek - B</v>
      </c>
      <c r="K54" s="199" t="str">
        <f t="shared" si="0"/>
        <v>İZMİR-2018-2019 Öğretim Yılı Okullararası Puanlı  Atletizm Genç-B İl Birinciliği</v>
      </c>
      <c r="L54" s="128">
        <f>'110m.Eng'!P$4</f>
        <v>43509.5</v>
      </c>
      <c r="M54" s="128" t="s">
        <v>176</v>
      </c>
    </row>
    <row r="55" spans="1:13" s="120" customFormat="1" ht="26.25" customHeight="1" x14ac:dyDescent="0.2">
      <c r="A55" s="122">
        <v>107</v>
      </c>
      <c r="B55" s="174" t="s">
        <v>151</v>
      </c>
      <c r="C55" s="176" t="e">
        <f>'110m.Eng'!#REF!</f>
        <v>#REF!</v>
      </c>
      <c r="D55" s="178" t="e">
        <f>'110m.Eng'!#REF!</f>
        <v>#REF!</v>
      </c>
      <c r="E55" s="178" t="e">
        <f>'110m.Eng'!#REF!</f>
        <v>#REF!</v>
      </c>
      <c r="F55" s="179" t="e">
        <f>'110m.Eng'!#REF!</f>
        <v>#REF!</v>
      </c>
      <c r="G55" s="177" t="e">
        <f>'110m.Eng'!#REF!</f>
        <v>#REF!</v>
      </c>
      <c r="H55" s="130" t="s">
        <v>145</v>
      </c>
      <c r="I55" s="198"/>
      <c r="J55" s="124" t="str">
        <f>'YARIŞMA BİLGİLERİ'!$F$21</f>
        <v>Genç Erkek - B</v>
      </c>
      <c r="K55" s="199" t="str">
        <f t="shared" si="0"/>
        <v>İZMİR-2018-2019 Öğretim Yılı Okullararası Puanlı  Atletizm Genç-B İl Birinciliği</v>
      </c>
      <c r="L55" s="128">
        <f>'110m.Eng'!P$4</f>
        <v>43509.5</v>
      </c>
      <c r="M55" s="128" t="s">
        <v>176</v>
      </c>
    </row>
    <row r="56" spans="1:13" s="120" customFormat="1" ht="26.25" customHeight="1" x14ac:dyDescent="0.2">
      <c r="A56" s="122">
        <v>123</v>
      </c>
      <c r="B56" s="174" t="s">
        <v>151</v>
      </c>
      <c r="C56" s="176" t="e">
        <f>'110m.Eng'!#REF!</f>
        <v>#REF!</v>
      </c>
      <c r="D56" s="178" t="e">
        <f>'110m.Eng'!#REF!</f>
        <v>#REF!</v>
      </c>
      <c r="E56" s="178" t="e">
        <f>'110m.Eng'!#REF!</f>
        <v>#REF!</v>
      </c>
      <c r="F56" s="179" t="e">
        <f>'110m.Eng'!#REF!</f>
        <v>#REF!</v>
      </c>
      <c r="G56" s="177" t="e">
        <f>'110m.Eng'!#REF!</f>
        <v>#REF!</v>
      </c>
      <c r="H56" s="130" t="s">
        <v>145</v>
      </c>
      <c r="I56" s="198"/>
      <c r="J56" s="124" t="str">
        <f>'YARIŞMA BİLGİLERİ'!$F$21</f>
        <v>Genç Erkek - B</v>
      </c>
      <c r="K56" s="199" t="str">
        <f t="shared" si="0"/>
        <v>İZMİR-2018-2019 Öğretim Yılı Okullararası Puanlı  Atletizm Genç-B İl Birinciliği</v>
      </c>
      <c r="L56" s="128">
        <f>'110m.Eng'!P$4</f>
        <v>43509.5</v>
      </c>
      <c r="M56" s="128" t="s">
        <v>176</v>
      </c>
    </row>
    <row r="57" spans="1:13" s="120" customFormat="1" ht="26.25" customHeight="1" x14ac:dyDescent="0.2">
      <c r="A57" s="122">
        <v>124</v>
      </c>
      <c r="B57" s="174" t="s">
        <v>151</v>
      </c>
      <c r="C57" s="176" t="e">
        <f>'110m.Eng'!#REF!</f>
        <v>#REF!</v>
      </c>
      <c r="D57" s="178" t="e">
        <f>'110m.Eng'!#REF!</f>
        <v>#REF!</v>
      </c>
      <c r="E57" s="178" t="e">
        <f>'110m.Eng'!#REF!</f>
        <v>#REF!</v>
      </c>
      <c r="F57" s="179" t="e">
        <f>'110m.Eng'!#REF!</f>
        <v>#REF!</v>
      </c>
      <c r="G57" s="177" t="e">
        <f>'110m.Eng'!#REF!</f>
        <v>#REF!</v>
      </c>
      <c r="H57" s="130" t="s">
        <v>145</v>
      </c>
      <c r="I57" s="198"/>
      <c r="J57" s="124" t="str">
        <f>'YARIŞMA BİLGİLERİ'!$F$21</f>
        <v>Genç Erkek - B</v>
      </c>
      <c r="K57" s="199" t="str">
        <f t="shared" si="0"/>
        <v>İZMİR-2018-2019 Öğretim Yılı Okullararası Puanlı  Atletizm Genç-B İl Birinciliği</v>
      </c>
      <c r="L57" s="128">
        <f>'110m.Eng'!P$4</f>
        <v>43509.5</v>
      </c>
      <c r="M57" s="128" t="s">
        <v>176</v>
      </c>
    </row>
    <row r="58" spans="1:13" s="120" customFormat="1" ht="26.25" customHeight="1" x14ac:dyDescent="0.2">
      <c r="A58" s="122">
        <v>125</v>
      </c>
      <c r="B58" s="174" t="s">
        <v>151</v>
      </c>
      <c r="C58" s="176" t="e">
        <f>'110m.Eng'!#REF!</f>
        <v>#REF!</v>
      </c>
      <c r="D58" s="178" t="e">
        <f>'110m.Eng'!#REF!</f>
        <v>#REF!</v>
      </c>
      <c r="E58" s="178" t="e">
        <f>'110m.Eng'!#REF!</f>
        <v>#REF!</v>
      </c>
      <c r="F58" s="179" t="e">
        <f>'110m.Eng'!#REF!</f>
        <v>#REF!</v>
      </c>
      <c r="G58" s="177" t="e">
        <f>'110m.Eng'!#REF!</f>
        <v>#REF!</v>
      </c>
      <c r="H58" s="130" t="s">
        <v>145</v>
      </c>
      <c r="I58" s="198"/>
      <c r="J58" s="124" t="str">
        <f>'YARIŞMA BİLGİLERİ'!$F$21</f>
        <v>Genç Erkek - B</v>
      </c>
      <c r="K58" s="199" t="str">
        <f t="shared" si="0"/>
        <v>İZMİR-2018-2019 Öğretim Yılı Okullararası Puanlı  Atletizm Genç-B İl Birinciliği</v>
      </c>
      <c r="L58" s="128">
        <f>'110m.Eng'!P$4</f>
        <v>43509.5</v>
      </c>
      <c r="M58" s="128" t="s">
        <v>176</v>
      </c>
    </row>
    <row r="59" spans="1:13" s="120" customFormat="1" ht="26.25" customHeight="1" x14ac:dyDescent="0.2">
      <c r="A59" s="122">
        <v>126</v>
      </c>
      <c r="B59" s="174" t="s">
        <v>152</v>
      </c>
      <c r="C59" s="176" t="e">
        <f>#REF!</f>
        <v>#REF!</v>
      </c>
      <c r="D59" s="178" t="e">
        <f>#REF!</f>
        <v>#REF!</v>
      </c>
      <c r="E59" s="178" t="e">
        <f>#REF!</f>
        <v>#REF!</v>
      </c>
      <c r="F59" s="180" t="e">
        <f>#REF!</f>
        <v>#REF!</v>
      </c>
      <c r="G59" s="177" t="e">
        <f>#REF!</f>
        <v>#REF!</v>
      </c>
      <c r="H59" s="130" t="s">
        <v>146</v>
      </c>
      <c r="I59" s="198"/>
      <c r="J59" s="124" t="str">
        <f>'YARIŞMA BİLGİLERİ'!$F$21</f>
        <v>Genç Erkek - B</v>
      </c>
      <c r="K59" s="199" t="str">
        <f t="shared" si="0"/>
        <v>İZMİR-2018-2019 Öğretim Yılı Okullararası Puanlı  Atletizm Genç-B İl Birinciliği</v>
      </c>
      <c r="L59" s="128" t="e">
        <f>#REF!</f>
        <v>#REF!</v>
      </c>
      <c r="M59" s="128" t="s">
        <v>176</v>
      </c>
    </row>
    <row r="60" spans="1:13" s="120" customFormat="1" ht="26.25" customHeight="1" x14ac:dyDescent="0.2">
      <c r="A60" s="122">
        <v>127</v>
      </c>
      <c r="B60" s="174" t="s">
        <v>152</v>
      </c>
      <c r="C60" s="176" t="e">
        <f>#REF!</f>
        <v>#REF!</v>
      </c>
      <c r="D60" s="178" t="e">
        <f>#REF!</f>
        <v>#REF!</v>
      </c>
      <c r="E60" s="178" t="e">
        <f>#REF!</f>
        <v>#REF!</v>
      </c>
      <c r="F60" s="180" t="e">
        <f>#REF!</f>
        <v>#REF!</v>
      </c>
      <c r="G60" s="177" t="e">
        <f>#REF!</f>
        <v>#REF!</v>
      </c>
      <c r="H60" s="130" t="s">
        <v>146</v>
      </c>
      <c r="I60" s="198"/>
      <c r="J60" s="124" t="str">
        <f>'YARIŞMA BİLGİLERİ'!$F$21</f>
        <v>Genç Erkek - B</v>
      </c>
      <c r="K60" s="199" t="str">
        <f t="shared" si="0"/>
        <v>İZMİR-2018-2019 Öğretim Yılı Okullararası Puanlı  Atletizm Genç-B İl Birinciliği</v>
      </c>
      <c r="L60" s="128" t="e">
        <f>#REF!</f>
        <v>#REF!</v>
      </c>
      <c r="M60" s="128" t="s">
        <v>176</v>
      </c>
    </row>
    <row r="61" spans="1:13" s="120" customFormat="1" ht="26.25" customHeight="1" x14ac:dyDescent="0.2">
      <c r="A61" s="122">
        <v>128</v>
      </c>
      <c r="B61" s="174" t="s">
        <v>152</v>
      </c>
      <c r="C61" s="176" t="e">
        <f>#REF!</f>
        <v>#REF!</v>
      </c>
      <c r="D61" s="178" t="e">
        <f>#REF!</f>
        <v>#REF!</v>
      </c>
      <c r="E61" s="178" t="e">
        <f>#REF!</f>
        <v>#REF!</v>
      </c>
      <c r="F61" s="180" t="e">
        <f>#REF!</f>
        <v>#REF!</v>
      </c>
      <c r="G61" s="177" t="e">
        <f>#REF!</f>
        <v>#REF!</v>
      </c>
      <c r="H61" s="130" t="s">
        <v>146</v>
      </c>
      <c r="I61" s="198"/>
      <c r="J61" s="124" t="str">
        <f>'YARIŞMA BİLGİLERİ'!$F$21</f>
        <v>Genç Erkek - B</v>
      </c>
      <c r="K61" s="199" t="str">
        <f t="shared" si="0"/>
        <v>İZMİR-2018-2019 Öğretim Yılı Okullararası Puanlı  Atletizm Genç-B İl Birinciliği</v>
      </c>
      <c r="L61" s="128" t="e">
        <f>#REF!</f>
        <v>#REF!</v>
      </c>
      <c r="M61" s="128" t="s">
        <v>176</v>
      </c>
    </row>
    <row r="62" spans="1:13" s="120" customFormat="1" ht="26.25" customHeight="1" x14ac:dyDescent="0.2">
      <c r="A62" s="122">
        <v>129</v>
      </c>
      <c r="B62" s="174" t="s">
        <v>152</v>
      </c>
      <c r="C62" s="176" t="e">
        <f>#REF!</f>
        <v>#REF!</v>
      </c>
      <c r="D62" s="178" t="e">
        <f>#REF!</f>
        <v>#REF!</v>
      </c>
      <c r="E62" s="178" t="e">
        <f>#REF!</f>
        <v>#REF!</v>
      </c>
      <c r="F62" s="180" t="e">
        <f>#REF!</f>
        <v>#REF!</v>
      </c>
      <c r="G62" s="177" t="e">
        <f>#REF!</f>
        <v>#REF!</v>
      </c>
      <c r="H62" s="130" t="s">
        <v>146</v>
      </c>
      <c r="I62" s="198"/>
      <c r="J62" s="124" t="str">
        <f>'YARIŞMA BİLGİLERİ'!$F$21</f>
        <v>Genç Erkek - B</v>
      </c>
      <c r="K62" s="199" t="str">
        <f t="shared" si="0"/>
        <v>İZMİR-2018-2019 Öğretim Yılı Okullararası Puanlı  Atletizm Genç-B İl Birinciliği</v>
      </c>
      <c r="L62" s="128" t="e">
        <f>#REF!</f>
        <v>#REF!</v>
      </c>
      <c r="M62" s="128" t="s">
        <v>176</v>
      </c>
    </row>
    <row r="63" spans="1:13" s="120" customFormat="1" ht="26.25" customHeight="1" x14ac:dyDescent="0.2">
      <c r="A63" s="122">
        <v>130</v>
      </c>
      <c r="B63" s="174" t="s">
        <v>152</v>
      </c>
      <c r="C63" s="176" t="e">
        <f>#REF!</f>
        <v>#REF!</v>
      </c>
      <c r="D63" s="178" t="e">
        <f>#REF!</f>
        <v>#REF!</v>
      </c>
      <c r="E63" s="178" t="e">
        <f>#REF!</f>
        <v>#REF!</v>
      </c>
      <c r="F63" s="180" t="e">
        <f>#REF!</f>
        <v>#REF!</v>
      </c>
      <c r="G63" s="177" t="e">
        <f>#REF!</f>
        <v>#REF!</v>
      </c>
      <c r="H63" s="130" t="s">
        <v>146</v>
      </c>
      <c r="I63" s="198"/>
      <c r="J63" s="124" t="str">
        <f>'YARIŞMA BİLGİLERİ'!$F$21</f>
        <v>Genç Erkek - B</v>
      </c>
      <c r="K63" s="199" t="str">
        <f t="shared" si="0"/>
        <v>İZMİR-2018-2019 Öğretim Yılı Okullararası Puanlı  Atletizm Genç-B İl Birinciliği</v>
      </c>
      <c r="L63" s="128" t="e">
        <f>#REF!</f>
        <v>#REF!</v>
      </c>
      <c r="M63" s="128" t="s">
        <v>176</v>
      </c>
    </row>
    <row r="64" spans="1:13" s="120" customFormat="1" ht="26.25" customHeight="1" x14ac:dyDescent="0.2">
      <c r="A64" s="122">
        <v>131</v>
      </c>
      <c r="B64" s="174" t="s">
        <v>152</v>
      </c>
      <c r="C64" s="176" t="e">
        <f>#REF!</f>
        <v>#REF!</v>
      </c>
      <c r="D64" s="178" t="e">
        <f>#REF!</f>
        <v>#REF!</v>
      </c>
      <c r="E64" s="178" t="e">
        <f>#REF!</f>
        <v>#REF!</v>
      </c>
      <c r="F64" s="180" t="e">
        <f>#REF!</f>
        <v>#REF!</v>
      </c>
      <c r="G64" s="177" t="e">
        <f>#REF!</f>
        <v>#REF!</v>
      </c>
      <c r="H64" s="130" t="s">
        <v>146</v>
      </c>
      <c r="I64" s="198"/>
      <c r="J64" s="124" t="str">
        <f>'YARIŞMA BİLGİLERİ'!$F$21</f>
        <v>Genç Erkek - B</v>
      </c>
      <c r="K64" s="199" t="str">
        <f t="shared" si="0"/>
        <v>İZMİR-2018-2019 Öğretim Yılı Okullararası Puanlı  Atletizm Genç-B İl Birinciliği</v>
      </c>
      <c r="L64" s="128" t="e">
        <f>#REF!</f>
        <v>#REF!</v>
      </c>
      <c r="M64" s="128" t="s">
        <v>176</v>
      </c>
    </row>
    <row r="65" spans="1:13" s="120" customFormat="1" ht="26.25" customHeight="1" x14ac:dyDescent="0.2">
      <c r="A65" s="122">
        <v>132</v>
      </c>
      <c r="B65" s="174" t="s">
        <v>152</v>
      </c>
      <c r="C65" s="176" t="e">
        <f>#REF!</f>
        <v>#REF!</v>
      </c>
      <c r="D65" s="178" t="e">
        <f>#REF!</f>
        <v>#REF!</v>
      </c>
      <c r="E65" s="178" t="e">
        <f>#REF!</f>
        <v>#REF!</v>
      </c>
      <c r="F65" s="180" t="e">
        <f>#REF!</f>
        <v>#REF!</v>
      </c>
      <c r="G65" s="177" t="e">
        <f>#REF!</f>
        <v>#REF!</v>
      </c>
      <c r="H65" s="130" t="s">
        <v>146</v>
      </c>
      <c r="I65" s="198"/>
      <c r="J65" s="124" t="str">
        <f>'YARIŞMA BİLGİLERİ'!$F$21</f>
        <v>Genç Erkek - B</v>
      </c>
      <c r="K65" s="199" t="str">
        <f t="shared" si="0"/>
        <v>İZMİR-2018-2019 Öğretim Yılı Okullararası Puanlı  Atletizm Genç-B İl Birinciliği</v>
      </c>
      <c r="L65" s="128" t="e">
        <f>#REF!</f>
        <v>#REF!</v>
      </c>
      <c r="M65" s="128" t="s">
        <v>176</v>
      </c>
    </row>
    <row r="66" spans="1:13" s="120" customFormat="1" ht="26.25" customHeight="1" x14ac:dyDescent="0.2">
      <c r="A66" s="122">
        <v>133</v>
      </c>
      <c r="B66" s="174" t="s">
        <v>152</v>
      </c>
      <c r="C66" s="176" t="e">
        <f>#REF!</f>
        <v>#REF!</v>
      </c>
      <c r="D66" s="178" t="e">
        <f>#REF!</f>
        <v>#REF!</v>
      </c>
      <c r="E66" s="178" t="e">
        <f>#REF!</f>
        <v>#REF!</v>
      </c>
      <c r="F66" s="180" t="e">
        <f>#REF!</f>
        <v>#REF!</v>
      </c>
      <c r="G66" s="177" t="e">
        <f>#REF!</f>
        <v>#REF!</v>
      </c>
      <c r="H66" s="130" t="s">
        <v>146</v>
      </c>
      <c r="I66" s="198"/>
      <c r="J66" s="124" t="str">
        <f>'YARIŞMA BİLGİLERİ'!$F$21</f>
        <v>Genç Erkek - B</v>
      </c>
      <c r="K66" s="199" t="str">
        <f t="shared" si="0"/>
        <v>İZMİR-2018-2019 Öğretim Yılı Okullararası Puanlı  Atletizm Genç-B İl Birinciliği</v>
      </c>
      <c r="L66" s="128" t="e">
        <f>#REF!</f>
        <v>#REF!</v>
      </c>
      <c r="M66" s="128" t="s">
        <v>176</v>
      </c>
    </row>
    <row r="67" spans="1:13" s="120" customFormat="1" ht="26.25" customHeight="1" x14ac:dyDescent="0.2">
      <c r="A67" s="122">
        <v>134</v>
      </c>
      <c r="B67" s="174" t="s">
        <v>152</v>
      </c>
      <c r="C67" s="176" t="e">
        <f>#REF!</f>
        <v>#REF!</v>
      </c>
      <c r="D67" s="178" t="e">
        <f>#REF!</f>
        <v>#REF!</v>
      </c>
      <c r="E67" s="178" t="e">
        <f>#REF!</f>
        <v>#REF!</v>
      </c>
      <c r="F67" s="180" t="e">
        <f>#REF!</f>
        <v>#REF!</v>
      </c>
      <c r="G67" s="177" t="e">
        <f>#REF!</f>
        <v>#REF!</v>
      </c>
      <c r="H67" s="130" t="s">
        <v>146</v>
      </c>
      <c r="I67" s="198"/>
      <c r="J67" s="124" t="str">
        <f>'YARIŞMA BİLGİLERİ'!$F$21</f>
        <v>Genç Erkek - B</v>
      </c>
      <c r="K67" s="199" t="str">
        <f t="shared" ref="K67:K130" si="1">CONCATENATE(K$1,"-",A$1)</f>
        <v>İZMİR-2018-2019 Öğretim Yılı Okullararası Puanlı  Atletizm Genç-B İl Birinciliği</v>
      </c>
      <c r="L67" s="128" t="e">
        <f>#REF!</f>
        <v>#REF!</v>
      </c>
      <c r="M67" s="128" t="s">
        <v>176</v>
      </c>
    </row>
    <row r="68" spans="1:13" s="120" customFormat="1" ht="26.25" customHeight="1" x14ac:dyDescent="0.2">
      <c r="A68" s="122">
        <v>135</v>
      </c>
      <c r="B68" s="174" t="s">
        <v>152</v>
      </c>
      <c r="C68" s="176" t="e">
        <f>#REF!</f>
        <v>#REF!</v>
      </c>
      <c r="D68" s="178" t="e">
        <f>#REF!</f>
        <v>#REF!</v>
      </c>
      <c r="E68" s="178" t="e">
        <f>#REF!</f>
        <v>#REF!</v>
      </c>
      <c r="F68" s="180" t="e">
        <f>#REF!</f>
        <v>#REF!</v>
      </c>
      <c r="G68" s="177" t="e">
        <f>#REF!</f>
        <v>#REF!</v>
      </c>
      <c r="H68" s="130" t="s">
        <v>146</v>
      </c>
      <c r="I68" s="198"/>
      <c r="J68" s="124" t="str">
        <f>'YARIŞMA BİLGİLERİ'!$F$21</f>
        <v>Genç Erkek - B</v>
      </c>
      <c r="K68" s="199" t="str">
        <f t="shared" si="1"/>
        <v>İZMİR-2018-2019 Öğretim Yılı Okullararası Puanlı  Atletizm Genç-B İl Birinciliği</v>
      </c>
      <c r="L68" s="128" t="e">
        <f>#REF!</f>
        <v>#REF!</v>
      </c>
      <c r="M68" s="128" t="s">
        <v>176</v>
      </c>
    </row>
    <row r="69" spans="1:13" s="120" customFormat="1" ht="26.25" customHeight="1" x14ac:dyDescent="0.2">
      <c r="A69" s="122">
        <v>136</v>
      </c>
      <c r="B69" s="174" t="s">
        <v>152</v>
      </c>
      <c r="C69" s="176" t="e">
        <f>#REF!</f>
        <v>#REF!</v>
      </c>
      <c r="D69" s="178" t="e">
        <f>#REF!</f>
        <v>#REF!</v>
      </c>
      <c r="E69" s="178" t="e">
        <f>#REF!</f>
        <v>#REF!</v>
      </c>
      <c r="F69" s="180" t="e">
        <f>#REF!</f>
        <v>#REF!</v>
      </c>
      <c r="G69" s="177" t="e">
        <f>#REF!</f>
        <v>#REF!</v>
      </c>
      <c r="H69" s="130" t="s">
        <v>146</v>
      </c>
      <c r="I69" s="198"/>
      <c r="J69" s="124" t="str">
        <f>'YARIŞMA BİLGİLERİ'!$F$21</f>
        <v>Genç Erkek - B</v>
      </c>
      <c r="K69" s="199" t="str">
        <f t="shared" si="1"/>
        <v>İZMİR-2018-2019 Öğretim Yılı Okullararası Puanlı  Atletizm Genç-B İl Birinciliği</v>
      </c>
      <c r="L69" s="128" t="e">
        <f>#REF!</f>
        <v>#REF!</v>
      </c>
      <c r="M69" s="128" t="s">
        <v>176</v>
      </c>
    </row>
    <row r="70" spans="1:13" s="120" customFormat="1" ht="26.25" customHeight="1" x14ac:dyDescent="0.2">
      <c r="A70" s="122">
        <v>137</v>
      </c>
      <c r="B70" s="174" t="s">
        <v>152</v>
      </c>
      <c r="C70" s="176" t="e">
        <f>#REF!</f>
        <v>#REF!</v>
      </c>
      <c r="D70" s="178" t="e">
        <f>#REF!</f>
        <v>#REF!</v>
      </c>
      <c r="E70" s="178" t="e">
        <f>#REF!</f>
        <v>#REF!</v>
      </c>
      <c r="F70" s="180" t="e">
        <f>#REF!</f>
        <v>#REF!</v>
      </c>
      <c r="G70" s="177" t="e">
        <f>#REF!</f>
        <v>#REF!</v>
      </c>
      <c r="H70" s="130" t="s">
        <v>146</v>
      </c>
      <c r="I70" s="198"/>
      <c r="J70" s="124" t="str">
        <f>'YARIŞMA BİLGİLERİ'!$F$21</f>
        <v>Genç Erkek - B</v>
      </c>
      <c r="K70" s="199" t="str">
        <f t="shared" si="1"/>
        <v>İZMİR-2018-2019 Öğretim Yılı Okullararası Puanlı  Atletizm Genç-B İl Birinciliği</v>
      </c>
      <c r="L70" s="128" t="e">
        <f>#REF!</f>
        <v>#REF!</v>
      </c>
      <c r="M70" s="128" t="s">
        <v>176</v>
      </c>
    </row>
    <row r="71" spans="1:13" s="120" customFormat="1" ht="26.25" customHeight="1" x14ac:dyDescent="0.2">
      <c r="A71" s="122">
        <v>138</v>
      </c>
      <c r="B71" s="174" t="s">
        <v>152</v>
      </c>
      <c r="C71" s="176" t="e">
        <f>#REF!</f>
        <v>#REF!</v>
      </c>
      <c r="D71" s="178" t="e">
        <f>#REF!</f>
        <v>#REF!</v>
      </c>
      <c r="E71" s="178" t="e">
        <f>#REF!</f>
        <v>#REF!</v>
      </c>
      <c r="F71" s="180" t="e">
        <f>#REF!</f>
        <v>#REF!</v>
      </c>
      <c r="G71" s="177" t="e">
        <f>#REF!</f>
        <v>#REF!</v>
      </c>
      <c r="H71" s="130" t="s">
        <v>146</v>
      </c>
      <c r="I71" s="198"/>
      <c r="J71" s="124" t="str">
        <f>'YARIŞMA BİLGİLERİ'!$F$21</f>
        <v>Genç Erkek - B</v>
      </c>
      <c r="K71" s="199" t="str">
        <f t="shared" si="1"/>
        <v>İZMİR-2018-2019 Öğretim Yılı Okullararası Puanlı  Atletizm Genç-B İl Birinciliği</v>
      </c>
      <c r="L71" s="128" t="e">
        <f>#REF!</f>
        <v>#REF!</v>
      </c>
      <c r="M71" s="128" t="s">
        <v>176</v>
      </c>
    </row>
    <row r="72" spans="1:13" s="120" customFormat="1" ht="26.25" customHeight="1" x14ac:dyDescent="0.2">
      <c r="A72" s="122">
        <v>139</v>
      </c>
      <c r="B72" s="174" t="s">
        <v>152</v>
      </c>
      <c r="C72" s="176" t="e">
        <f>#REF!</f>
        <v>#REF!</v>
      </c>
      <c r="D72" s="178" t="e">
        <f>#REF!</f>
        <v>#REF!</v>
      </c>
      <c r="E72" s="178" t="e">
        <f>#REF!</f>
        <v>#REF!</v>
      </c>
      <c r="F72" s="180" t="e">
        <f>#REF!</f>
        <v>#REF!</v>
      </c>
      <c r="G72" s="177" t="e">
        <f>#REF!</f>
        <v>#REF!</v>
      </c>
      <c r="H72" s="130" t="s">
        <v>146</v>
      </c>
      <c r="I72" s="198"/>
      <c r="J72" s="124" t="str">
        <f>'YARIŞMA BİLGİLERİ'!$F$21</f>
        <v>Genç Erkek - B</v>
      </c>
      <c r="K72" s="199" t="str">
        <f t="shared" si="1"/>
        <v>İZMİR-2018-2019 Öğretim Yılı Okullararası Puanlı  Atletizm Genç-B İl Birinciliği</v>
      </c>
      <c r="L72" s="128" t="e">
        <f>#REF!</f>
        <v>#REF!</v>
      </c>
      <c r="M72" s="128" t="s">
        <v>176</v>
      </c>
    </row>
    <row r="73" spans="1:13" s="120" customFormat="1" ht="26.25" customHeight="1" x14ac:dyDescent="0.2">
      <c r="A73" s="122">
        <v>140</v>
      </c>
      <c r="B73" s="174" t="s">
        <v>152</v>
      </c>
      <c r="C73" s="176" t="e">
        <f>#REF!</f>
        <v>#REF!</v>
      </c>
      <c r="D73" s="178" t="e">
        <f>#REF!</f>
        <v>#REF!</v>
      </c>
      <c r="E73" s="178" t="e">
        <f>#REF!</f>
        <v>#REF!</v>
      </c>
      <c r="F73" s="180" t="e">
        <f>#REF!</f>
        <v>#REF!</v>
      </c>
      <c r="G73" s="177" t="e">
        <f>#REF!</f>
        <v>#REF!</v>
      </c>
      <c r="H73" s="130" t="s">
        <v>146</v>
      </c>
      <c r="I73" s="198"/>
      <c r="J73" s="124" t="str">
        <f>'YARIŞMA BİLGİLERİ'!$F$21</f>
        <v>Genç Erkek - B</v>
      </c>
      <c r="K73" s="199" t="str">
        <f t="shared" si="1"/>
        <v>İZMİR-2018-2019 Öğretim Yılı Okullararası Puanlı  Atletizm Genç-B İl Birinciliği</v>
      </c>
      <c r="L73" s="128" t="e">
        <f>#REF!</f>
        <v>#REF!</v>
      </c>
      <c r="M73" s="128" t="s">
        <v>176</v>
      </c>
    </row>
    <row r="74" spans="1:13" s="120" customFormat="1" ht="26.25" customHeight="1" x14ac:dyDescent="0.2">
      <c r="A74" s="122">
        <v>141</v>
      </c>
      <c r="B74" s="174" t="s">
        <v>152</v>
      </c>
      <c r="C74" s="176" t="e">
        <f>#REF!</f>
        <v>#REF!</v>
      </c>
      <c r="D74" s="178" t="e">
        <f>#REF!</f>
        <v>#REF!</v>
      </c>
      <c r="E74" s="178" t="e">
        <f>#REF!</f>
        <v>#REF!</v>
      </c>
      <c r="F74" s="180" t="e">
        <f>#REF!</f>
        <v>#REF!</v>
      </c>
      <c r="G74" s="177" t="e">
        <f>#REF!</f>
        <v>#REF!</v>
      </c>
      <c r="H74" s="130" t="s">
        <v>146</v>
      </c>
      <c r="I74" s="198"/>
      <c r="J74" s="124" t="str">
        <f>'YARIŞMA BİLGİLERİ'!$F$21</f>
        <v>Genç Erkek - B</v>
      </c>
      <c r="K74" s="199" t="str">
        <f t="shared" si="1"/>
        <v>İZMİR-2018-2019 Öğretim Yılı Okullararası Puanlı  Atletizm Genç-B İl Birinciliği</v>
      </c>
      <c r="L74" s="128" t="e">
        <f>#REF!</f>
        <v>#REF!</v>
      </c>
      <c r="M74" s="128" t="s">
        <v>176</v>
      </c>
    </row>
    <row r="75" spans="1:13" s="120" customFormat="1" ht="26.25" customHeight="1" x14ac:dyDescent="0.2">
      <c r="A75" s="122">
        <v>142</v>
      </c>
      <c r="B75" s="174" t="s">
        <v>152</v>
      </c>
      <c r="C75" s="176" t="e">
        <f>#REF!</f>
        <v>#REF!</v>
      </c>
      <c r="D75" s="178" t="e">
        <f>#REF!</f>
        <v>#REF!</v>
      </c>
      <c r="E75" s="178" t="e">
        <f>#REF!</f>
        <v>#REF!</v>
      </c>
      <c r="F75" s="180" t="e">
        <f>#REF!</f>
        <v>#REF!</v>
      </c>
      <c r="G75" s="177" t="e">
        <f>#REF!</f>
        <v>#REF!</v>
      </c>
      <c r="H75" s="130" t="s">
        <v>146</v>
      </c>
      <c r="I75" s="198"/>
      <c r="J75" s="124" t="str">
        <f>'YARIŞMA BİLGİLERİ'!$F$21</f>
        <v>Genç Erkek - B</v>
      </c>
      <c r="K75" s="199" t="str">
        <f t="shared" si="1"/>
        <v>İZMİR-2018-2019 Öğretim Yılı Okullararası Puanlı  Atletizm Genç-B İl Birinciliği</v>
      </c>
      <c r="L75" s="128" t="e">
        <f>#REF!</f>
        <v>#REF!</v>
      </c>
      <c r="M75" s="128" t="s">
        <v>176</v>
      </c>
    </row>
    <row r="76" spans="1:13" s="120" customFormat="1" ht="26.25" customHeight="1" x14ac:dyDescent="0.2">
      <c r="A76" s="122">
        <v>210</v>
      </c>
      <c r="B76" s="174" t="s">
        <v>152</v>
      </c>
      <c r="C76" s="176" t="e">
        <f>#REF!</f>
        <v>#REF!</v>
      </c>
      <c r="D76" s="178" t="e">
        <f>#REF!</f>
        <v>#REF!</v>
      </c>
      <c r="E76" s="178" t="e">
        <f>#REF!</f>
        <v>#REF!</v>
      </c>
      <c r="F76" s="180" t="e">
        <f>#REF!</f>
        <v>#REF!</v>
      </c>
      <c r="G76" s="177" t="e">
        <f>#REF!</f>
        <v>#REF!</v>
      </c>
      <c r="H76" s="130" t="s">
        <v>146</v>
      </c>
      <c r="I76" s="198"/>
      <c r="J76" s="124" t="str">
        <f>'YARIŞMA BİLGİLERİ'!$F$21</f>
        <v>Genç Erkek - B</v>
      </c>
      <c r="K76" s="199" t="str">
        <f t="shared" si="1"/>
        <v>İZMİR-2018-2019 Öğretim Yılı Okullararası Puanlı  Atletizm Genç-B İl Birinciliği</v>
      </c>
      <c r="L76" s="128" t="e">
        <f>#REF!</f>
        <v>#REF!</v>
      </c>
      <c r="M76" s="128" t="s">
        <v>176</v>
      </c>
    </row>
    <row r="77" spans="1:13" s="120" customFormat="1" ht="26.25" customHeight="1" x14ac:dyDescent="0.2">
      <c r="A77" s="122">
        <v>211</v>
      </c>
      <c r="B77" s="174" t="s">
        <v>152</v>
      </c>
      <c r="C77" s="176" t="e">
        <f>#REF!</f>
        <v>#REF!</v>
      </c>
      <c r="D77" s="178" t="e">
        <f>#REF!</f>
        <v>#REF!</v>
      </c>
      <c r="E77" s="178" t="e">
        <f>#REF!</f>
        <v>#REF!</v>
      </c>
      <c r="F77" s="180" t="e">
        <f>#REF!</f>
        <v>#REF!</v>
      </c>
      <c r="G77" s="177" t="e">
        <f>#REF!</f>
        <v>#REF!</v>
      </c>
      <c r="H77" s="130" t="s">
        <v>146</v>
      </c>
      <c r="I77" s="198"/>
      <c r="J77" s="124" t="str">
        <f>'YARIŞMA BİLGİLERİ'!$F$21</f>
        <v>Genç Erkek - B</v>
      </c>
      <c r="K77" s="199" t="str">
        <f t="shared" si="1"/>
        <v>İZMİR-2018-2019 Öğretim Yılı Okullararası Puanlı  Atletizm Genç-B İl Birinciliği</v>
      </c>
      <c r="L77" s="128" t="e">
        <f>#REF!</f>
        <v>#REF!</v>
      </c>
      <c r="M77" s="128" t="s">
        <v>176</v>
      </c>
    </row>
    <row r="78" spans="1:13" s="120" customFormat="1" ht="26.25" customHeight="1" x14ac:dyDescent="0.2">
      <c r="A78" s="122">
        <v>212</v>
      </c>
      <c r="B78" s="174" t="s">
        <v>152</v>
      </c>
      <c r="C78" s="176" t="e">
        <f>#REF!</f>
        <v>#REF!</v>
      </c>
      <c r="D78" s="178" t="e">
        <f>#REF!</f>
        <v>#REF!</v>
      </c>
      <c r="E78" s="178" t="e">
        <f>#REF!</f>
        <v>#REF!</v>
      </c>
      <c r="F78" s="180" t="e">
        <f>#REF!</f>
        <v>#REF!</v>
      </c>
      <c r="G78" s="177" t="e">
        <f>#REF!</f>
        <v>#REF!</v>
      </c>
      <c r="H78" s="130" t="s">
        <v>146</v>
      </c>
      <c r="I78" s="198"/>
      <c r="J78" s="124" t="str">
        <f>'YARIŞMA BİLGİLERİ'!$F$21</f>
        <v>Genç Erkek - B</v>
      </c>
      <c r="K78" s="199" t="str">
        <f t="shared" si="1"/>
        <v>İZMİR-2018-2019 Öğretim Yılı Okullararası Puanlı  Atletizm Genç-B İl Birinciliği</v>
      </c>
      <c r="L78" s="128" t="e">
        <f>#REF!</f>
        <v>#REF!</v>
      </c>
      <c r="M78" s="128" t="s">
        <v>176</v>
      </c>
    </row>
    <row r="79" spans="1:13" s="120" customFormat="1" ht="26.25" customHeight="1" x14ac:dyDescent="0.2">
      <c r="A79" s="122">
        <v>213</v>
      </c>
      <c r="B79" s="174" t="s">
        <v>152</v>
      </c>
      <c r="C79" s="176" t="e">
        <f>#REF!</f>
        <v>#REF!</v>
      </c>
      <c r="D79" s="178" t="e">
        <f>#REF!</f>
        <v>#REF!</v>
      </c>
      <c r="E79" s="178" t="e">
        <f>#REF!</f>
        <v>#REF!</v>
      </c>
      <c r="F79" s="180" t="e">
        <f>#REF!</f>
        <v>#REF!</v>
      </c>
      <c r="G79" s="177" t="e">
        <f>#REF!</f>
        <v>#REF!</v>
      </c>
      <c r="H79" s="130" t="s">
        <v>146</v>
      </c>
      <c r="I79" s="198"/>
      <c r="J79" s="124" t="str">
        <f>'YARIŞMA BİLGİLERİ'!$F$21</f>
        <v>Genç Erkek - B</v>
      </c>
      <c r="K79" s="199" t="str">
        <f t="shared" si="1"/>
        <v>İZMİR-2018-2019 Öğretim Yılı Okullararası Puanlı  Atletizm Genç-B İl Birinciliği</v>
      </c>
      <c r="L79" s="128" t="e">
        <f>#REF!</f>
        <v>#REF!</v>
      </c>
      <c r="M79" s="128" t="s">
        <v>176</v>
      </c>
    </row>
    <row r="80" spans="1:13" s="120" customFormat="1" ht="26.25" customHeight="1" x14ac:dyDescent="0.2">
      <c r="A80" s="122">
        <v>214</v>
      </c>
      <c r="B80" s="174" t="s">
        <v>152</v>
      </c>
      <c r="C80" s="176" t="e">
        <f>#REF!</f>
        <v>#REF!</v>
      </c>
      <c r="D80" s="178" t="e">
        <f>#REF!</f>
        <v>#REF!</v>
      </c>
      <c r="E80" s="178" t="e">
        <f>#REF!</f>
        <v>#REF!</v>
      </c>
      <c r="F80" s="180" t="e">
        <f>#REF!</f>
        <v>#REF!</v>
      </c>
      <c r="G80" s="177" t="e">
        <f>#REF!</f>
        <v>#REF!</v>
      </c>
      <c r="H80" s="130" t="s">
        <v>146</v>
      </c>
      <c r="I80" s="198"/>
      <c r="J80" s="124" t="str">
        <f>'YARIŞMA BİLGİLERİ'!$F$21</f>
        <v>Genç Erkek - B</v>
      </c>
      <c r="K80" s="199" t="str">
        <f t="shared" si="1"/>
        <v>İZMİR-2018-2019 Öğretim Yılı Okullararası Puanlı  Atletizm Genç-B İl Birinciliği</v>
      </c>
      <c r="L80" s="128" t="e">
        <f>#REF!</f>
        <v>#REF!</v>
      </c>
      <c r="M80" s="128" t="s">
        <v>176</v>
      </c>
    </row>
    <row r="81" spans="1:13" s="120" customFormat="1" ht="26.25" customHeight="1" x14ac:dyDescent="0.2">
      <c r="A81" s="122">
        <v>215</v>
      </c>
      <c r="B81" s="174" t="s">
        <v>152</v>
      </c>
      <c r="C81" s="176" t="e">
        <f>#REF!</f>
        <v>#REF!</v>
      </c>
      <c r="D81" s="178" t="e">
        <f>#REF!</f>
        <v>#REF!</v>
      </c>
      <c r="E81" s="178" t="e">
        <f>#REF!</f>
        <v>#REF!</v>
      </c>
      <c r="F81" s="180" t="e">
        <f>#REF!</f>
        <v>#REF!</v>
      </c>
      <c r="G81" s="177" t="e">
        <f>#REF!</f>
        <v>#REF!</v>
      </c>
      <c r="H81" s="130" t="s">
        <v>146</v>
      </c>
      <c r="I81" s="198"/>
      <c r="J81" s="124" t="str">
        <f>'YARIŞMA BİLGİLERİ'!$F$21</f>
        <v>Genç Erkek - B</v>
      </c>
      <c r="K81" s="199" t="str">
        <f t="shared" si="1"/>
        <v>İZMİR-2018-2019 Öğretim Yılı Okullararası Puanlı  Atletizm Genç-B İl Birinciliği</v>
      </c>
      <c r="L81" s="128" t="e">
        <f>#REF!</f>
        <v>#REF!</v>
      </c>
      <c r="M81" s="128" t="s">
        <v>176</v>
      </c>
    </row>
    <row r="82" spans="1:13" s="120" customFormat="1" ht="26.25" customHeight="1" x14ac:dyDescent="0.2">
      <c r="A82" s="122">
        <v>216</v>
      </c>
      <c r="B82" s="174" t="s">
        <v>152</v>
      </c>
      <c r="C82" s="176" t="e">
        <f>#REF!</f>
        <v>#REF!</v>
      </c>
      <c r="D82" s="178" t="e">
        <f>#REF!</f>
        <v>#REF!</v>
      </c>
      <c r="E82" s="178" t="e">
        <f>#REF!</f>
        <v>#REF!</v>
      </c>
      <c r="F82" s="180" t="e">
        <f>#REF!</f>
        <v>#REF!</v>
      </c>
      <c r="G82" s="177" t="e">
        <f>#REF!</f>
        <v>#REF!</v>
      </c>
      <c r="H82" s="130" t="s">
        <v>146</v>
      </c>
      <c r="I82" s="198"/>
      <c r="J82" s="124" t="str">
        <f>'YARIŞMA BİLGİLERİ'!$F$21</f>
        <v>Genç Erkek - B</v>
      </c>
      <c r="K82" s="199" t="str">
        <f t="shared" si="1"/>
        <v>İZMİR-2018-2019 Öğretim Yılı Okullararası Puanlı  Atletizm Genç-B İl Birinciliği</v>
      </c>
      <c r="L82" s="128" t="e">
        <f>#REF!</f>
        <v>#REF!</v>
      </c>
      <c r="M82" s="128" t="s">
        <v>176</v>
      </c>
    </row>
    <row r="83" spans="1:13" s="120" customFormat="1" ht="26.25" customHeight="1" x14ac:dyDescent="0.2">
      <c r="A83" s="122">
        <v>217</v>
      </c>
      <c r="B83" s="174" t="s">
        <v>152</v>
      </c>
      <c r="C83" s="176" t="e">
        <f>#REF!</f>
        <v>#REF!</v>
      </c>
      <c r="D83" s="178" t="e">
        <f>#REF!</f>
        <v>#REF!</v>
      </c>
      <c r="E83" s="178" t="e">
        <f>#REF!</f>
        <v>#REF!</v>
      </c>
      <c r="F83" s="180" t="e">
        <f>#REF!</f>
        <v>#REF!</v>
      </c>
      <c r="G83" s="177" t="e">
        <f>#REF!</f>
        <v>#REF!</v>
      </c>
      <c r="H83" s="130" t="s">
        <v>146</v>
      </c>
      <c r="I83" s="198"/>
      <c r="J83" s="124" t="str">
        <f>'YARIŞMA BİLGİLERİ'!$F$21</f>
        <v>Genç Erkek - B</v>
      </c>
      <c r="K83" s="199" t="str">
        <f t="shared" si="1"/>
        <v>İZMİR-2018-2019 Öğretim Yılı Okullararası Puanlı  Atletizm Genç-B İl Birinciliği</v>
      </c>
      <c r="L83" s="128" t="e">
        <f>#REF!</f>
        <v>#REF!</v>
      </c>
      <c r="M83" s="128" t="s">
        <v>176</v>
      </c>
    </row>
    <row r="84" spans="1:13" s="120" customFormat="1" ht="26.25" customHeight="1" x14ac:dyDescent="0.2">
      <c r="A84" s="122">
        <v>222</v>
      </c>
      <c r="B84" s="174" t="s">
        <v>152</v>
      </c>
      <c r="C84" s="176" t="e">
        <f>#REF!</f>
        <v>#REF!</v>
      </c>
      <c r="D84" s="178" t="e">
        <f>#REF!</f>
        <v>#REF!</v>
      </c>
      <c r="E84" s="178" t="e">
        <f>#REF!</f>
        <v>#REF!</v>
      </c>
      <c r="F84" s="180" t="e">
        <f>#REF!</f>
        <v>#REF!</v>
      </c>
      <c r="G84" s="177" t="e">
        <f>#REF!</f>
        <v>#REF!</v>
      </c>
      <c r="H84" s="130" t="s">
        <v>146</v>
      </c>
      <c r="I84" s="198"/>
      <c r="J84" s="124" t="str">
        <f>'YARIŞMA BİLGİLERİ'!$F$21</f>
        <v>Genç Erkek - B</v>
      </c>
      <c r="K84" s="199" t="str">
        <f t="shared" si="1"/>
        <v>İZMİR-2018-2019 Öğretim Yılı Okullararası Puanlı  Atletizm Genç-B İl Birinciliği</v>
      </c>
      <c r="L84" s="128" t="e">
        <f>#REF!</f>
        <v>#REF!</v>
      </c>
      <c r="M84" s="128" t="s">
        <v>176</v>
      </c>
    </row>
    <row r="85" spans="1:13" s="120" customFormat="1" ht="26.25" customHeight="1" x14ac:dyDescent="0.2">
      <c r="A85" s="122">
        <v>223</v>
      </c>
      <c r="B85" s="174" t="s">
        <v>152</v>
      </c>
      <c r="C85" s="176" t="e">
        <f>#REF!</f>
        <v>#REF!</v>
      </c>
      <c r="D85" s="178" t="e">
        <f>#REF!</f>
        <v>#REF!</v>
      </c>
      <c r="E85" s="178" t="e">
        <f>#REF!</f>
        <v>#REF!</v>
      </c>
      <c r="F85" s="180" t="e">
        <f>#REF!</f>
        <v>#REF!</v>
      </c>
      <c r="G85" s="177" t="e">
        <f>#REF!</f>
        <v>#REF!</v>
      </c>
      <c r="H85" s="130" t="s">
        <v>146</v>
      </c>
      <c r="I85" s="198"/>
      <c r="J85" s="124" t="str">
        <f>'YARIŞMA BİLGİLERİ'!$F$21</f>
        <v>Genç Erkek - B</v>
      </c>
      <c r="K85" s="199" t="str">
        <f t="shared" si="1"/>
        <v>İZMİR-2018-2019 Öğretim Yılı Okullararası Puanlı  Atletizm Genç-B İl Birinciliği</v>
      </c>
      <c r="L85" s="128" t="e">
        <f>#REF!</f>
        <v>#REF!</v>
      </c>
      <c r="M85" s="128" t="s">
        <v>176</v>
      </c>
    </row>
    <row r="86" spans="1:13" s="120" customFormat="1" ht="26.25" customHeight="1" x14ac:dyDescent="0.2">
      <c r="A86" s="122">
        <v>224</v>
      </c>
      <c r="B86" s="174" t="s">
        <v>152</v>
      </c>
      <c r="C86" s="176" t="e">
        <f>#REF!</f>
        <v>#REF!</v>
      </c>
      <c r="D86" s="178" t="e">
        <f>#REF!</f>
        <v>#REF!</v>
      </c>
      <c r="E86" s="178" t="e">
        <f>#REF!</f>
        <v>#REF!</v>
      </c>
      <c r="F86" s="180" t="e">
        <f>#REF!</f>
        <v>#REF!</v>
      </c>
      <c r="G86" s="177" t="e">
        <f>#REF!</f>
        <v>#REF!</v>
      </c>
      <c r="H86" s="130" t="s">
        <v>146</v>
      </c>
      <c r="I86" s="198"/>
      <c r="J86" s="124" t="str">
        <f>'YARIŞMA BİLGİLERİ'!$F$21</f>
        <v>Genç Erkek - B</v>
      </c>
      <c r="K86" s="199" t="str">
        <f t="shared" si="1"/>
        <v>İZMİR-2018-2019 Öğretim Yılı Okullararası Puanlı  Atletizm Genç-B İl Birinciliği</v>
      </c>
      <c r="L86" s="128" t="e">
        <f>#REF!</f>
        <v>#REF!</v>
      </c>
      <c r="M86" s="128" t="s">
        <v>176</v>
      </c>
    </row>
    <row r="87" spans="1:13" s="120" customFormat="1" ht="26.25" customHeight="1" x14ac:dyDescent="0.2">
      <c r="A87" s="122">
        <v>225</v>
      </c>
      <c r="B87" s="174" t="s">
        <v>152</v>
      </c>
      <c r="C87" s="176" t="e">
        <f>#REF!</f>
        <v>#REF!</v>
      </c>
      <c r="D87" s="178" t="e">
        <f>#REF!</f>
        <v>#REF!</v>
      </c>
      <c r="E87" s="178" t="e">
        <f>#REF!</f>
        <v>#REF!</v>
      </c>
      <c r="F87" s="180" t="e">
        <f>#REF!</f>
        <v>#REF!</v>
      </c>
      <c r="G87" s="177" t="e">
        <f>#REF!</f>
        <v>#REF!</v>
      </c>
      <c r="H87" s="130" t="s">
        <v>146</v>
      </c>
      <c r="I87" s="198"/>
      <c r="J87" s="124" t="str">
        <f>'YARIŞMA BİLGİLERİ'!$F$21</f>
        <v>Genç Erkek - B</v>
      </c>
      <c r="K87" s="199" t="str">
        <f t="shared" si="1"/>
        <v>İZMİR-2018-2019 Öğretim Yılı Okullararası Puanlı  Atletizm Genç-B İl Birinciliği</v>
      </c>
      <c r="L87" s="128" t="e">
        <f>#REF!</f>
        <v>#REF!</v>
      </c>
      <c r="M87" s="128" t="s">
        <v>176</v>
      </c>
    </row>
    <row r="88" spans="1:13" s="120" customFormat="1" ht="26.25" customHeight="1" x14ac:dyDescent="0.2">
      <c r="A88" s="122">
        <v>226</v>
      </c>
      <c r="B88" s="174" t="s">
        <v>152</v>
      </c>
      <c r="C88" s="176" t="e">
        <f>#REF!</f>
        <v>#REF!</v>
      </c>
      <c r="D88" s="178" t="e">
        <f>#REF!</f>
        <v>#REF!</v>
      </c>
      <c r="E88" s="178" t="e">
        <f>#REF!</f>
        <v>#REF!</v>
      </c>
      <c r="F88" s="180" t="e">
        <f>#REF!</f>
        <v>#REF!</v>
      </c>
      <c r="G88" s="177" t="e">
        <f>#REF!</f>
        <v>#REF!</v>
      </c>
      <c r="H88" s="130" t="s">
        <v>146</v>
      </c>
      <c r="I88" s="198"/>
      <c r="J88" s="124" t="str">
        <f>'YARIŞMA BİLGİLERİ'!$F$21</f>
        <v>Genç Erkek - B</v>
      </c>
      <c r="K88" s="199" t="str">
        <f t="shared" si="1"/>
        <v>İZMİR-2018-2019 Öğretim Yılı Okullararası Puanlı  Atletizm Genç-B İl Birinciliği</v>
      </c>
      <c r="L88" s="128" t="e">
        <f>#REF!</f>
        <v>#REF!</v>
      </c>
      <c r="M88" s="128" t="s">
        <v>176</v>
      </c>
    </row>
    <row r="89" spans="1:13" s="120" customFormat="1" ht="26.25" customHeight="1" x14ac:dyDescent="0.2">
      <c r="A89" s="122">
        <v>227</v>
      </c>
      <c r="B89" s="174" t="s">
        <v>152</v>
      </c>
      <c r="C89" s="176" t="e">
        <f>#REF!</f>
        <v>#REF!</v>
      </c>
      <c r="D89" s="178" t="e">
        <f>#REF!</f>
        <v>#REF!</v>
      </c>
      <c r="E89" s="178" t="e">
        <f>#REF!</f>
        <v>#REF!</v>
      </c>
      <c r="F89" s="180" t="e">
        <f>#REF!</f>
        <v>#REF!</v>
      </c>
      <c r="G89" s="177" t="e">
        <f>#REF!</f>
        <v>#REF!</v>
      </c>
      <c r="H89" s="130" t="s">
        <v>146</v>
      </c>
      <c r="I89" s="198"/>
      <c r="J89" s="124" t="str">
        <f>'YARIŞMA BİLGİLERİ'!$F$21</f>
        <v>Genç Erkek - B</v>
      </c>
      <c r="K89" s="199" t="str">
        <f t="shared" si="1"/>
        <v>İZMİR-2018-2019 Öğretim Yılı Okullararası Puanlı  Atletizm Genç-B İl Birinciliği</v>
      </c>
      <c r="L89" s="128" t="e">
        <f>#REF!</f>
        <v>#REF!</v>
      </c>
      <c r="M89" s="128" t="s">
        <v>176</v>
      </c>
    </row>
    <row r="90" spans="1:13" s="120" customFormat="1" ht="26.25" customHeight="1" x14ac:dyDescent="0.2">
      <c r="A90" s="122">
        <v>228</v>
      </c>
      <c r="B90" s="174" t="s">
        <v>152</v>
      </c>
      <c r="C90" s="176" t="e">
        <f>#REF!</f>
        <v>#REF!</v>
      </c>
      <c r="D90" s="178" t="e">
        <f>#REF!</f>
        <v>#REF!</v>
      </c>
      <c r="E90" s="178" t="e">
        <f>#REF!</f>
        <v>#REF!</v>
      </c>
      <c r="F90" s="180" t="e">
        <f>#REF!</f>
        <v>#REF!</v>
      </c>
      <c r="G90" s="177" t="e">
        <f>#REF!</f>
        <v>#REF!</v>
      </c>
      <c r="H90" s="130" t="s">
        <v>146</v>
      </c>
      <c r="I90" s="198"/>
      <c r="J90" s="124" t="str">
        <f>'YARIŞMA BİLGİLERİ'!$F$21</f>
        <v>Genç Erkek - B</v>
      </c>
      <c r="K90" s="199" t="str">
        <f t="shared" si="1"/>
        <v>İZMİR-2018-2019 Öğretim Yılı Okullararası Puanlı  Atletizm Genç-B İl Birinciliği</v>
      </c>
      <c r="L90" s="128" t="e">
        <f>#REF!</f>
        <v>#REF!</v>
      </c>
      <c r="M90" s="128" t="s">
        <v>176</v>
      </c>
    </row>
    <row r="91" spans="1:13" s="120" customFormat="1" ht="26.25" customHeight="1" x14ac:dyDescent="0.2">
      <c r="A91" s="122">
        <v>229</v>
      </c>
      <c r="B91" s="174" t="s">
        <v>152</v>
      </c>
      <c r="C91" s="176" t="e">
        <f>#REF!</f>
        <v>#REF!</v>
      </c>
      <c r="D91" s="178" t="e">
        <f>#REF!</f>
        <v>#REF!</v>
      </c>
      <c r="E91" s="178" t="e">
        <f>#REF!</f>
        <v>#REF!</v>
      </c>
      <c r="F91" s="180" t="e">
        <f>#REF!</f>
        <v>#REF!</v>
      </c>
      <c r="G91" s="177" t="e">
        <f>#REF!</f>
        <v>#REF!</v>
      </c>
      <c r="H91" s="130" t="s">
        <v>146</v>
      </c>
      <c r="I91" s="198"/>
      <c r="J91" s="124" t="str">
        <f>'YARIŞMA BİLGİLERİ'!$F$21</f>
        <v>Genç Erkek - B</v>
      </c>
      <c r="K91" s="199" t="str">
        <f t="shared" si="1"/>
        <v>İZMİR-2018-2019 Öğretim Yılı Okullararası Puanlı  Atletizm Genç-B İl Birinciliği</v>
      </c>
      <c r="L91" s="128" t="e">
        <f>#REF!</f>
        <v>#REF!</v>
      </c>
      <c r="M91" s="128" t="s">
        <v>176</v>
      </c>
    </row>
    <row r="92" spans="1:13" s="120" customFormat="1" ht="26.25" customHeight="1" x14ac:dyDescent="0.2">
      <c r="A92" s="122">
        <v>230</v>
      </c>
      <c r="B92" s="174" t="s">
        <v>152</v>
      </c>
      <c r="C92" s="176" t="e">
        <f>#REF!</f>
        <v>#REF!</v>
      </c>
      <c r="D92" s="178" t="e">
        <f>#REF!</f>
        <v>#REF!</v>
      </c>
      <c r="E92" s="178" t="e">
        <f>#REF!</f>
        <v>#REF!</v>
      </c>
      <c r="F92" s="180" t="e">
        <f>#REF!</f>
        <v>#REF!</v>
      </c>
      <c r="G92" s="177" t="e">
        <f>#REF!</f>
        <v>#REF!</v>
      </c>
      <c r="H92" s="130" t="s">
        <v>146</v>
      </c>
      <c r="I92" s="198"/>
      <c r="J92" s="124" t="str">
        <f>'YARIŞMA BİLGİLERİ'!$F$21</f>
        <v>Genç Erkek - B</v>
      </c>
      <c r="K92" s="199" t="str">
        <f t="shared" si="1"/>
        <v>İZMİR-2018-2019 Öğretim Yılı Okullararası Puanlı  Atletizm Genç-B İl Birinciliği</v>
      </c>
      <c r="L92" s="128" t="e">
        <f>#REF!</f>
        <v>#REF!</v>
      </c>
      <c r="M92" s="128" t="s">
        <v>176</v>
      </c>
    </row>
    <row r="93" spans="1:13" s="120" customFormat="1" ht="26.25" customHeight="1" x14ac:dyDescent="0.2">
      <c r="A93" s="122">
        <v>231</v>
      </c>
      <c r="B93" s="174" t="s">
        <v>187</v>
      </c>
      <c r="C93" s="176" t="e">
        <f>#REF!</f>
        <v>#REF!</v>
      </c>
      <c r="D93" s="178" t="e">
        <f>#REF!</f>
        <v>#REF!</v>
      </c>
      <c r="E93" s="178" t="e">
        <f>#REF!</f>
        <v>#REF!</v>
      </c>
      <c r="F93" s="180" t="e">
        <f>#REF!</f>
        <v>#REF!</v>
      </c>
      <c r="G93" s="177" t="e">
        <f>#REF!</f>
        <v>#REF!</v>
      </c>
      <c r="H93" s="130" t="s">
        <v>180</v>
      </c>
      <c r="I93" s="198"/>
      <c r="J93" s="124" t="str">
        <f>'YARIŞMA BİLGİLERİ'!$F$21</f>
        <v>Genç Erkek - B</v>
      </c>
      <c r="K93" s="199" t="str">
        <f t="shared" si="1"/>
        <v>İZMİR-2018-2019 Öğretim Yılı Okullararası Puanlı  Atletizm Genç-B İl Birinciliği</v>
      </c>
      <c r="L93" s="128" t="e">
        <f>#REF!</f>
        <v>#REF!</v>
      </c>
      <c r="M93" s="128" t="s">
        <v>176</v>
      </c>
    </row>
    <row r="94" spans="1:13" s="120" customFormat="1" ht="26.25" customHeight="1" x14ac:dyDescent="0.2">
      <c r="A94" s="122">
        <v>236</v>
      </c>
      <c r="B94" s="174" t="s">
        <v>187</v>
      </c>
      <c r="C94" s="176" t="e">
        <f>#REF!</f>
        <v>#REF!</v>
      </c>
      <c r="D94" s="178" t="e">
        <f>#REF!</f>
        <v>#REF!</v>
      </c>
      <c r="E94" s="178" t="e">
        <f>#REF!</f>
        <v>#REF!</v>
      </c>
      <c r="F94" s="180" t="e">
        <f>#REF!</f>
        <v>#REF!</v>
      </c>
      <c r="G94" s="177" t="e">
        <f>#REF!</f>
        <v>#REF!</v>
      </c>
      <c r="H94" s="130" t="s">
        <v>180</v>
      </c>
      <c r="I94" s="198"/>
      <c r="J94" s="124" t="str">
        <f>'YARIŞMA BİLGİLERİ'!$F$21</f>
        <v>Genç Erkek - B</v>
      </c>
      <c r="K94" s="199" t="str">
        <f t="shared" si="1"/>
        <v>İZMİR-2018-2019 Öğretim Yılı Okullararası Puanlı  Atletizm Genç-B İl Birinciliği</v>
      </c>
      <c r="L94" s="128" t="e">
        <f>#REF!</f>
        <v>#REF!</v>
      </c>
      <c r="M94" s="128" t="s">
        <v>176</v>
      </c>
    </row>
    <row r="95" spans="1:13" s="120" customFormat="1" ht="26.25" customHeight="1" x14ac:dyDescent="0.2">
      <c r="A95" s="122">
        <v>237</v>
      </c>
      <c r="B95" s="174" t="s">
        <v>187</v>
      </c>
      <c r="C95" s="176" t="e">
        <f>#REF!</f>
        <v>#REF!</v>
      </c>
      <c r="D95" s="178" t="e">
        <f>#REF!</f>
        <v>#REF!</v>
      </c>
      <c r="E95" s="178" t="e">
        <f>#REF!</f>
        <v>#REF!</v>
      </c>
      <c r="F95" s="180" t="e">
        <f>#REF!</f>
        <v>#REF!</v>
      </c>
      <c r="G95" s="177" t="e">
        <f>#REF!</f>
        <v>#REF!</v>
      </c>
      <c r="H95" s="130" t="s">
        <v>180</v>
      </c>
      <c r="I95" s="198"/>
      <c r="J95" s="124" t="str">
        <f>'YARIŞMA BİLGİLERİ'!$F$21</f>
        <v>Genç Erkek - B</v>
      </c>
      <c r="K95" s="199" t="str">
        <f t="shared" si="1"/>
        <v>İZMİR-2018-2019 Öğretim Yılı Okullararası Puanlı  Atletizm Genç-B İl Birinciliği</v>
      </c>
      <c r="L95" s="128" t="e">
        <f>#REF!</f>
        <v>#REF!</v>
      </c>
      <c r="M95" s="128" t="s">
        <v>176</v>
      </c>
    </row>
    <row r="96" spans="1:13" s="120" customFormat="1" ht="26.25" customHeight="1" x14ac:dyDescent="0.2">
      <c r="A96" s="122">
        <v>238</v>
      </c>
      <c r="B96" s="174" t="s">
        <v>187</v>
      </c>
      <c r="C96" s="176" t="e">
        <f>#REF!</f>
        <v>#REF!</v>
      </c>
      <c r="D96" s="178" t="e">
        <f>#REF!</f>
        <v>#REF!</v>
      </c>
      <c r="E96" s="178" t="e">
        <f>#REF!</f>
        <v>#REF!</v>
      </c>
      <c r="F96" s="180" t="e">
        <f>#REF!</f>
        <v>#REF!</v>
      </c>
      <c r="G96" s="177" t="e">
        <f>#REF!</f>
        <v>#REF!</v>
      </c>
      <c r="H96" s="130" t="s">
        <v>180</v>
      </c>
      <c r="I96" s="198"/>
      <c r="J96" s="124" t="str">
        <f>'YARIŞMA BİLGİLERİ'!$F$21</f>
        <v>Genç Erkek - B</v>
      </c>
      <c r="K96" s="199" t="str">
        <f t="shared" si="1"/>
        <v>İZMİR-2018-2019 Öğretim Yılı Okullararası Puanlı  Atletizm Genç-B İl Birinciliği</v>
      </c>
      <c r="L96" s="128" t="e">
        <f>#REF!</f>
        <v>#REF!</v>
      </c>
      <c r="M96" s="128" t="s">
        <v>176</v>
      </c>
    </row>
    <row r="97" spans="1:13" s="120" customFormat="1" ht="26.25" customHeight="1" x14ac:dyDescent="0.2">
      <c r="A97" s="122">
        <v>239</v>
      </c>
      <c r="B97" s="174" t="s">
        <v>187</v>
      </c>
      <c r="C97" s="176" t="e">
        <f>#REF!</f>
        <v>#REF!</v>
      </c>
      <c r="D97" s="178" t="e">
        <f>#REF!</f>
        <v>#REF!</v>
      </c>
      <c r="E97" s="178" t="e">
        <f>#REF!</f>
        <v>#REF!</v>
      </c>
      <c r="F97" s="180" t="e">
        <f>#REF!</f>
        <v>#REF!</v>
      </c>
      <c r="G97" s="177" t="e">
        <f>#REF!</f>
        <v>#REF!</v>
      </c>
      <c r="H97" s="130" t="s">
        <v>180</v>
      </c>
      <c r="I97" s="198"/>
      <c r="J97" s="124" t="str">
        <f>'YARIŞMA BİLGİLERİ'!$F$21</f>
        <v>Genç Erkek - B</v>
      </c>
      <c r="K97" s="199" t="str">
        <f t="shared" si="1"/>
        <v>İZMİR-2018-2019 Öğretim Yılı Okullararası Puanlı  Atletizm Genç-B İl Birinciliği</v>
      </c>
      <c r="L97" s="128" t="e">
        <f>#REF!</f>
        <v>#REF!</v>
      </c>
      <c r="M97" s="128" t="s">
        <v>176</v>
      </c>
    </row>
    <row r="98" spans="1:13" s="120" customFormat="1" ht="26.25" customHeight="1" x14ac:dyDescent="0.2">
      <c r="A98" s="122">
        <v>240</v>
      </c>
      <c r="B98" s="174" t="s">
        <v>187</v>
      </c>
      <c r="C98" s="176" t="e">
        <f>#REF!</f>
        <v>#REF!</v>
      </c>
      <c r="D98" s="178" t="e">
        <f>#REF!</f>
        <v>#REF!</v>
      </c>
      <c r="E98" s="178" t="e">
        <f>#REF!</f>
        <v>#REF!</v>
      </c>
      <c r="F98" s="180" t="e">
        <f>#REF!</f>
        <v>#REF!</v>
      </c>
      <c r="G98" s="177" t="e">
        <f>#REF!</f>
        <v>#REF!</v>
      </c>
      <c r="H98" s="130" t="s">
        <v>180</v>
      </c>
      <c r="I98" s="198"/>
      <c r="J98" s="124" t="str">
        <f>'YARIŞMA BİLGİLERİ'!$F$21</f>
        <v>Genç Erkek - B</v>
      </c>
      <c r="K98" s="199" t="str">
        <f t="shared" si="1"/>
        <v>İZMİR-2018-2019 Öğretim Yılı Okullararası Puanlı  Atletizm Genç-B İl Birinciliği</v>
      </c>
      <c r="L98" s="128" t="e">
        <f>#REF!</f>
        <v>#REF!</v>
      </c>
      <c r="M98" s="128" t="s">
        <v>176</v>
      </c>
    </row>
    <row r="99" spans="1:13" s="120" customFormat="1" ht="26.25" customHeight="1" x14ac:dyDescent="0.2">
      <c r="A99" s="122">
        <v>241</v>
      </c>
      <c r="B99" s="174" t="s">
        <v>187</v>
      </c>
      <c r="C99" s="176" t="e">
        <f>#REF!</f>
        <v>#REF!</v>
      </c>
      <c r="D99" s="178" t="e">
        <f>#REF!</f>
        <v>#REF!</v>
      </c>
      <c r="E99" s="178" t="e">
        <f>#REF!</f>
        <v>#REF!</v>
      </c>
      <c r="F99" s="180" t="e">
        <f>#REF!</f>
        <v>#REF!</v>
      </c>
      <c r="G99" s="177" t="e">
        <f>#REF!</f>
        <v>#REF!</v>
      </c>
      <c r="H99" s="130" t="s">
        <v>180</v>
      </c>
      <c r="I99" s="198"/>
      <c r="J99" s="124" t="str">
        <f>'YARIŞMA BİLGİLERİ'!$F$21</f>
        <v>Genç Erkek - B</v>
      </c>
      <c r="K99" s="199" t="str">
        <f t="shared" si="1"/>
        <v>İZMİR-2018-2019 Öğretim Yılı Okullararası Puanlı  Atletizm Genç-B İl Birinciliği</v>
      </c>
      <c r="L99" s="128" t="e">
        <f>#REF!</f>
        <v>#REF!</v>
      </c>
      <c r="M99" s="128" t="s">
        <v>176</v>
      </c>
    </row>
    <row r="100" spans="1:13" s="120" customFormat="1" ht="26.25" customHeight="1" x14ac:dyDescent="0.2">
      <c r="A100" s="122">
        <v>242</v>
      </c>
      <c r="B100" s="174" t="s">
        <v>187</v>
      </c>
      <c r="C100" s="176" t="e">
        <f>#REF!</f>
        <v>#REF!</v>
      </c>
      <c r="D100" s="178" t="e">
        <f>#REF!</f>
        <v>#REF!</v>
      </c>
      <c r="E100" s="178" t="e">
        <f>#REF!</f>
        <v>#REF!</v>
      </c>
      <c r="F100" s="180" t="e">
        <f>#REF!</f>
        <v>#REF!</v>
      </c>
      <c r="G100" s="177" t="e">
        <f>#REF!</f>
        <v>#REF!</v>
      </c>
      <c r="H100" s="130" t="s">
        <v>180</v>
      </c>
      <c r="I100" s="198"/>
      <c r="J100" s="124" t="str">
        <f>'YARIŞMA BİLGİLERİ'!$F$21</f>
        <v>Genç Erkek - B</v>
      </c>
      <c r="K100" s="199" t="str">
        <f t="shared" si="1"/>
        <v>İZMİR-2018-2019 Öğretim Yılı Okullararası Puanlı  Atletizm Genç-B İl Birinciliği</v>
      </c>
      <c r="L100" s="128" t="e">
        <f>#REF!</f>
        <v>#REF!</v>
      </c>
      <c r="M100" s="128" t="s">
        <v>176</v>
      </c>
    </row>
    <row r="101" spans="1:13" s="120" customFormat="1" ht="26.25" customHeight="1" x14ac:dyDescent="0.2">
      <c r="A101" s="122">
        <v>243</v>
      </c>
      <c r="B101" s="174" t="s">
        <v>187</v>
      </c>
      <c r="C101" s="176" t="e">
        <f>#REF!</f>
        <v>#REF!</v>
      </c>
      <c r="D101" s="178" t="e">
        <f>#REF!</f>
        <v>#REF!</v>
      </c>
      <c r="E101" s="178" t="e">
        <f>#REF!</f>
        <v>#REF!</v>
      </c>
      <c r="F101" s="180" t="e">
        <f>#REF!</f>
        <v>#REF!</v>
      </c>
      <c r="G101" s="177" t="e">
        <f>#REF!</f>
        <v>#REF!</v>
      </c>
      <c r="H101" s="130" t="s">
        <v>180</v>
      </c>
      <c r="I101" s="198"/>
      <c r="J101" s="124" t="str">
        <f>'YARIŞMA BİLGİLERİ'!$F$21</f>
        <v>Genç Erkek - B</v>
      </c>
      <c r="K101" s="199" t="str">
        <f t="shared" si="1"/>
        <v>İZMİR-2018-2019 Öğretim Yılı Okullararası Puanlı  Atletizm Genç-B İl Birinciliği</v>
      </c>
      <c r="L101" s="128" t="e">
        <f>#REF!</f>
        <v>#REF!</v>
      </c>
      <c r="M101" s="128" t="s">
        <v>176</v>
      </c>
    </row>
    <row r="102" spans="1:13" s="120" customFormat="1" ht="26.25" customHeight="1" x14ac:dyDescent="0.2">
      <c r="A102" s="122">
        <v>244</v>
      </c>
      <c r="B102" s="174" t="s">
        <v>187</v>
      </c>
      <c r="C102" s="176" t="e">
        <f>#REF!</f>
        <v>#REF!</v>
      </c>
      <c r="D102" s="178" t="e">
        <f>#REF!</f>
        <v>#REF!</v>
      </c>
      <c r="E102" s="178" t="e">
        <f>#REF!</f>
        <v>#REF!</v>
      </c>
      <c r="F102" s="180" t="e">
        <f>#REF!</f>
        <v>#REF!</v>
      </c>
      <c r="G102" s="177" t="e">
        <f>#REF!</f>
        <v>#REF!</v>
      </c>
      <c r="H102" s="130" t="s">
        <v>180</v>
      </c>
      <c r="I102" s="198"/>
      <c r="J102" s="124" t="str">
        <f>'YARIŞMA BİLGİLERİ'!$F$21</f>
        <v>Genç Erkek - B</v>
      </c>
      <c r="K102" s="199" t="str">
        <f t="shared" si="1"/>
        <v>İZMİR-2018-2019 Öğretim Yılı Okullararası Puanlı  Atletizm Genç-B İl Birinciliği</v>
      </c>
      <c r="L102" s="128" t="e">
        <f>#REF!</f>
        <v>#REF!</v>
      </c>
      <c r="M102" s="128" t="s">
        <v>176</v>
      </c>
    </row>
    <row r="103" spans="1:13" s="120" customFormat="1" ht="26.25" customHeight="1" x14ac:dyDescent="0.2">
      <c r="A103" s="122">
        <v>245</v>
      </c>
      <c r="B103" s="174" t="s">
        <v>187</v>
      </c>
      <c r="C103" s="176" t="e">
        <f>#REF!</f>
        <v>#REF!</v>
      </c>
      <c r="D103" s="178" t="e">
        <f>#REF!</f>
        <v>#REF!</v>
      </c>
      <c r="E103" s="178" t="e">
        <f>#REF!</f>
        <v>#REF!</v>
      </c>
      <c r="F103" s="180" t="e">
        <f>#REF!</f>
        <v>#REF!</v>
      </c>
      <c r="G103" s="177" t="e">
        <f>#REF!</f>
        <v>#REF!</v>
      </c>
      <c r="H103" s="130" t="s">
        <v>180</v>
      </c>
      <c r="I103" s="198"/>
      <c r="J103" s="124" t="str">
        <f>'YARIŞMA BİLGİLERİ'!$F$21</f>
        <v>Genç Erkek - B</v>
      </c>
      <c r="K103" s="199" t="str">
        <f t="shared" si="1"/>
        <v>İZMİR-2018-2019 Öğretim Yılı Okullararası Puanlı  Atletizm Genç-B İl Birinciliği</v>
      </c>
      <c r="L103" s="128" t="e">
        <f>#REF!</f>
        <v>#REF!</v>
      </c>
      <c r="M103" s="128" t="s">
        <v>176</v>
      </c>
    </row>
    <row r="104" spans="1:13" s="120" customFormat="1" ht="26.25" customHeight="1" x14ac:dyDescent="0.2">
      <c r="A104" s="122">
        <v>346</v>
      </c>
      <c r="B104" s="174" t="s">
        <v>187</v>
      </c>
      <c r="C104" s="176" t="e">
        <f>#REF!</f>
        <v>#REF!</v>
      </c>
      <c r="D104" s="178" t="e">
        <f>#REF!</f>
        <v>#REF!</v>
      </c>
      <c r="E104" s="178" t="e">
        <f>#REF!</f>
        <v>#REF!</v>
      </c>
      <c r="F104" s="180" t="e">
        <f>#REF!</f>
        <v>#REF!</v>
      </c>
      <c r="G104" s="177" t="e">
        <f>#REF!</f>
        <v>#REF!</v>
      </c>
      <c r="H104" s="130" t="s">
        <v>180</v>
      </c>
      <c r="I104" s="198"/>
      <c r="J104" s="124" t="str">
        <f>'YARIŞMA BİLGİLERİ'!$F$21</f>
        <v>Genç Erkek - B</v>
      </c>
      <c r="K104" s="199" t="str">
        <f t="shared" si="1"/>
        <v>İZMİR-2018-2019 Öğretim Yılı Okullararası Puanlı  Atletizm Genç-B İl Birinciliği</v>
      </c>
      <c r="L104" s="128" t="e">
        <f>#REF!</f>
        <v>#REF!</v>
      </c>
      <c r="M104" s="128" t="s">
        <v>176</v>
      </c>
    </row>
    <row r="105" spans="1:13" s="120" customFormat="1" ht="26.25" customHeight="1" x14ac:dyDescent="0.2">
      <c r="A105" s="122">
        <v>347</v>
      </c>
      <c r="B105" s="174" t="s">
        <v>187</v>
      </c>
      <c r="C105" s="176" t="e">
        <f>#REF!</f>
        <v>#REF!</v>
      </c>
      <c r="D105" s="178" t="e">
        <f>#REF!</f>
        <v>#REF!</v>
      </c>
      <c r="E105" s="178" t="e">
        <f>#REF!</f>
        <v>#REF!</v>
      </c>
      <c r="F105" s="180" t="e">
        <f>#REF!</f>
        <v>#REF!</v>
      </c>
      <c r="G105" s="177" t="e">
        <f>#REF!</f>
        <v>#REF!</v>
      </c>
      <c r="H105" s="130" t="s">
        <v>180</v>
      </c>
      <c r="I105" s="198"/>
      <c r="J105" s="124" t="str">
        <f>'YARIŞMA BİLGİLERİ'!$F$21</f>
        <v>Genç Erkek - B</v>
      </c>
      <c r="K105" s="199" t="str">
        <f t="shared" si="1"/>
        <v>İZMİR-2018-2019 Öğretim Yılı Okullararası Puanlı  Atletizm Genç-B İl Birinciliği</v>
      </c>
      <c r="L105" s="128" t="e">
        <f>#REF!</f>
        <v>#REF!</v>
      </c>
      <c r="M105" s="128" t="s">
        <v>176</v>
      </c>
    </row>
    <row r="106" spans="1:13" s="120" customFormat="1" ht="26.25" customHeight="1" x14ac:dyDescent="0.2">
      <c r="A106" s="122">
        <v>348</v>
      </c>
      <c r="B106" s="174" t="s">
        <v>187</v>
      </c>
      <c r="C106" s="176" t="e">
        <f>#REF!</f>
        <v>#REF!</v>
      </c>
      <c r="D106" s="178" t="e">
        <f>#REF!</f>
        <v>#REF!</v>
      </c>
      <c r="E106" s="178" t="e">
        <f>#REF!</f>
        <v>#REF!</v>
      </c>
      <c r="F106" s="180" t="e">
        <f>#REF!</f>
        <v>#REF!</v>
      </c>
      <c r="G106" s="177" t="e">
        <f>#REF!</f>
        <v>#REF!</v>
      </c>
      <c r="H106" s="130" t="s">
        <v>180</v>
      </c>
      <c r="I106" s="198"/>
      <c r="J106" s="124" t="str">
        <f>'YARIŞMA BİLGİLERİ'!$F$21</f>
        <v>Genç Erkek - B</v>
      </c>
      <c r="K106" s="199" t="str">
        <f t="shared" si="1"/>
        <v>İZMİR-2018-2019 Öğretim Yılı Okullararası Puanlı  Atletizm Genç-B İl Birinciliği</v>
      </c>
      <c r="L106" s="128" t="e">
        <f>#REF!</f>
        <v>#REF!</v>
      </c>
      <c r="M106" s="128" t="s">
        <v>176</v>
      </c>
    </row>
    <row r="107" spans="1:13" s="120" customFormat="1" ht="26.25" customHeight="1" x14ac:dyDescent="0.2">
      <c r="A107" s="122">
        <v>349</v>
      </c>
      <c r="B107" s="174" t="s">
        <v>187</v>
      </c>
      <c r="C107" s="176" t="e">
        <f>#REF!</f>
        <v>#REF!</v>
      </c>
      <c r="D107" s="178" t="e">
        <f>#REF!</f>
        <v>#REF!</v>
      </c>
      <c r="E107" s="178" t="e">
        <f>#REF!</f>
        <v>#REF!</v>
      </c>
      <c r="F107" s="180" t="e">
        <f>#REF!</f>
        <v>#REF!</v>
      </c>
      <c r="G107" s="177" t="e">
        <f>#REF!</f>
        <v>#REF!</v>
      </c>
      <c r="H107" s="130" t="s">
        <v>180</v>
      </c>
      <c r="I107" s="198"/>
      <c r="J107" s="124" t="str">
        <f>'YARIŞMA BİLGİLERİ'!$F$21</f>
        <v>Genç Erkek - B</v>
      </c>
      <c r="K107" s="199" t="str">
        <f t="shared" si="1"/>
        <v>İZMİR-2018-2019 Öğretim Yılı Okullararası Puanlı  Atletizm Genç-B İl Birinciliği</v>
      </c>
      <c r="L107" s="128" t="e">
        <f>#REF!</f>
        <v>#REF!</v>
      </c>
      <c r="M107" s="128" t="s">
        <v>176</v>
      </c>
    </row>
    <row r="108" spans="1:13" s="120" customFormat="1" ht="26.25" customHeight="1" x14ac:dyDescent="0.2">
      <c r="A108" s="122">
        <v>350</v>
      </c>
      <c r="B108" s="174" t="s">
        <v>187</v>
      </c>
      <c r="C108" s="176" t="e">
        <f>#REF!</f>
        <v>#REF!</v>
      </c>
      <c r="D108" s="178" t="e">
        <f>#REF!</f>
        <v>#REF!</v>
      </c>
      <c r="E108" s="178" t="e">
        <f>#REF!</f>
        <v>#REF!</v>
      </c>
      <c r="F108" s="180" t="e">
        <f>#REF!</f>
        <v>#REF!</v>
      </c>
      <c r="G108" s="177" t="e">
        <f>#REF!</f>
        <v>#REF!</v>
      </c>
      <c r="H108" s="130" t="s">
        <v>180</v>
      </c>
      <c r="I108" s="198"/>
      <c r="J108" s="124" t="str">
        <f>'YARIŞMA BİLGİLERİ'!$F$21</f>
        <v>Genç Erkek - B</v>
      </c>
      <c r="K108" s="199" t="str">
        <f t="shared" si="1"/>
        <v>İZMİR-2018-2019 Öğretim Yılı Okullararası Puanlı  Atletizm Genç-B İl Birinciliği</v>
      </c>
      <c r="L108" s="128" t="e">
        <f>#REF!</f>
        <v>#REF!</v>
      </c>
      <c r="M108" s="128" t="s">
        <v>176</v>
      </c>
    </row>
    <row r="109" spans="1:13" s="120" customFormat="1" ht="26.25" customHeight="1" x14ac:dyDescent="0.2">
      <c r="A109" s="122">
        <v>351</v>
      </c>
      <c r="B109" s="174" t="s">
        <v>187</v>
      </c>
      <c r="C109" s="176" t="e">
        <f>#REF!</f>
        <v>#REF!</v>
      </c>
      <c r="D109" s="178" t="e">
        <f>#REF!</f>
        <v>#REF!</v>
      </c>
      <c r="E109" s="178" t="e">
        <f>#REF!</f>
        <v>#REF!</v>
      </c>
      <c r="F109" s="180" t="e">
        <f>#REF!</f>
        <v>#REF!</v>
      </c>
      <c r="G109" s="177" t="e">
        <f>#REF!</f>
        <v>#REF!</v>
      </c>
      <c r="H109" s="130" t="s">
        <v>180</v>
      </c>
      <c r="I109" s="198"/>
      <c r="J109" s="124" t="str">
        <f>'YARIŞMA BİLGİLERİ'!$F$21</f>
        <v>Genç Erkek - B</v>
      </c>
      <c r="K109" s="199" t="str">
        <f t="shared" si="1"/>
        <v>İZMİR-2018-2019 Öğretim Yılı Okullararası Puanlı  Atletizm Genç-B İl Birinciliği</v>
      </c>
      <c r="L109" s="128" t="e">
        <f>#REF!</f>
        <v>#REF!</v>
      </c>
      <c r="M109" s="128" t="s">
        <v>176</v>
      </c>
    </row>
    <row r="110" spans="1:13" s="120" customFormat="1" ht="26.25" customHeight="1" x14ac:dyDescent="0.2">
      <c r="A110" s="122">
        <v>352</v>
      </c>
      <c r="B110" s="174" t="s">
        <v>187</v>
      </c>
      <c r="C110" s="176" t="e">
        <f>#REF!</f>
        <v>#REF!</v>
      </c>
      <c r="D110" s="178" t="e">
        <f>#REF!</f>
        <v>#REF!</v>
      </c>
      <c r="E110" s="178" t="e">
        <f>#REF!</f>
        <v>#REF!</v>
      </c>
      <c r="F110" s="180" t="e">
        <f>#REF!</f>
        <v>#REF!</v>
      </c>
      <c r="G110" s="177" t="e">
        <f>#REF!</f>
        <v>#REF!</v>
      </c>
      <c r="H110" s="130" t="s">
        <v>180</v>
      </c>
      <c r="I110" s="198"/>
      <c r="J110" s="124" t="str">
        <f>'YARIŞMA BİLGİLERİ'!$F$21</f>
        <v>Genç Erkek - B</v>
      </c>
      <c r="K110" s="199" t="str">
        <f t="shared" si="1"/>
        <v>İZMİR-2018-2019 Öğretim Yılı Okullararası Puanlı  Atletizm Genç-B İl Birinciliği</v>
      </c>
      <c r="L110" s="128" t="e">
        <f>#REF!</f>
        <v>#REF!</v>
      </c>
      <c r="M110" s="128" t="s">
        <v>176</v>
      </c>
    </row>
    <row r="111" spans="1:13" s="120" customFormat="1" ht="26.25" customHeight="1" x14ac:dyDescent="0.2">
      <c r="A111" s="122">
        <v>353</v>
      </c>
      <c r="B111" s="174" t="s">
        <v>187</v>
      </c>
      <c r="C111" s="176" t="e">
        <f>#REF!</f>
        <v>#REF!</v>
      </c>
      <c r="D111" s="178" t="e">
        <f>#REF!</f>
        <v>#REF!</v>
      </c>
      <c r="E111" s="178" t="e">
        <f>#REF!</f>
        <v>#REF!</v>
      </c>
      <c r="F111" s="180" t="e">
        <f>#REF!</f>
        <v>#REF!</v>
      </c>
      <c r="G111" s="177" t="e">
        <f>#REF!</f>
        <v>#REF!</v>
      </c>
      <c r="H111" s="130" t="s">
        <v>180</v>
      </c>
      <c r="I111" s="198"/>
      <c r="J111" s="124" t="str">
        <f>'YARIŞMA BİLGİLERİ'!$F$21</f>
        <v>Genç Erkek - B</v>
      </c>
      <c r="K111" s="199" t="str">
        <f t="shared" si="1"/>
        <v>İZMİR-2018-2019 Öğretim Yılı Okullararası Puanlı  Atletizm Genç-B İl Birinciliği</v>
      </c>
      <c r="L111" s="128" t="e">
        <f>#REF!</f>
        <v>#REF!</v>
      </c>
      <c r="M111" s="128" t="s">
        <v>176</v>
      </c>
    </row>
    <row r="112" spans="1:13" s="120" customFormat="1" ht="26.25" customHeight="1" x14ac:dyDescent="0.2">
      <c r="A112" s="122">
        <v>354</v>
      </c>
      <c r="B112" s="174" t="s">
        <v>187</v>
      </c>
      <c r="C112" s="176" t="e">
        <f>#REF!</f>
        <v>#REF!</v>
      </c>
      <c r="D112" s="178" t="e">
        <f>#REF!</f>
        <v>#REF!</v>
      </c>
      <c r="E112" s="178" t="e">
        <f>#REF!</f>
        <v>#REF!</v>
      </c>
      <c r="F112" s="180" t="e">
        <f>#REF!</f>
        <v>#REF!</v>
      </c>
      <c r="G112" s="177" t="e">
        <f>#REF!</f>
        <v>#REF!</v>
      </c>
      <c r="H112" s="130" t="s">
        <v>180</v>
      </c>
      <c r="I112" s="198"/>
      <c r="J112" s="124" t="str">
        <f>'YARIŞMA BİLGİLERİ'!$F$21</f>
        <v>Genç Erkek - B</v>
      </c>
      <c r="K112" s="199" t="str">
        <f t="shared" si="1"/>
        <v>İZMİR-2018-2019 Öğretim Yılı Okullararası Puanlı  Atletizm Genç-B İl Birinciliği</v>
      </c>
      <c r="L112" s="128" t="e">
        <f>#REF!</f>
        <v>#REF!</v>
      </c>
      <c r="M112" s="128" t="s">
        <v>176</v>
      </c>
    </row>
    <row r="113" spans="1:13" s="120" customFormat="1" ht="26.25" customHeight="1" x14ac:dyDescent="0.2">
      <c r="A113" s="122">
        <v>355</v>
      </c>
      <c r="B113" s="174" t="s">
        <v>187</v>
      </c>
      <c r="C113" s="176" t="e">
        <f>#REF!</f>
        <v>#REF!</v>
      </c>
      <c r="D113" s="178" t="e">
        <f>#REF!</f>
        <v>#REF!</v>
      </c>
      <c r="E113" s="178" t="e">
        <f>#REF!</f>
        <v>#REF!</v>
      </c>
      <c r="F113" s="180" t="e">
        <f>#REF!</f>
        <v>#REF!</v>
      </c>
      <c r="G113" s="177" t="e">
        <f>#REF!</f>
        <v>#REF!</v>
      </c>
      <c r="H113" s="130" t="s">
        <v>180</v>
      </c>
      <c r="I113" s="198"/>
      <c r="J113" s="124" t="str">
        <f>'YARIŞMA BİLGİLERİ'!$F$21</f>
        <v>Genç Erkek - B</v>
      </c>
      <c r="K113" s="199" t="str">
        <f t="shared" si="1"/>
        <v>İZMİR-2018-2019 Öğretim Yılı Okullararası Puanlı  Atletizm Genç-B İl Birinciliği</v>
      </c>
      <c r="L113" s="128" t="e">
        <f>#REF!</f>
        <v>#REF!</v>
      </c>
      <c r="M113" s="128" t="s">
        <v>176</v>
      </c>
    </row>
    <row r="114" spans="1:13" s="120" customFormat="1" ht="26.25" customHeight="1" x14ac:dyDescent="0.2">
      <c r="A114" s="122">
        <v>356</v>
      </c>
      <c r="B114" s="174" t="s">
        <v>187</v>
      </c>
      <c r="C114" s="176" t="e">
        <f>#REF!</f>
        <v>#REF!</v>
      </c>
      <c r="D114" s="178" t="e">
        <f>#REF!</f>
        <v>#REF!</v>
      </c>
      <c r="E114" s="178" t="e">
        <f>#REF!</f>
        <v>#REF!</v>
      </c>
      <c r="F114" s="180" t="e">
        <f>#REF!</f>
        <v>#REF!</v>
      </c>
      <c r="G114" s="177" t="e">
        <f>#REF!</f>
        <v>#REF!</v>
      </c>
      <c r="H114" s="130" t="s">
        <v>180</v>
      </c>
      <c r="I114" s="198"/>
      <c r="J114" s="124" t="str">
        <f>'YARIŞMA BİLGİLERİ'!$F$21</f>
        <v>Genç Erkek - B</v>
      </c>
      <c r="K114" s="199" t="str">
        <f t="shared" si="1"/>
        <v>İZMİR-2018-2019 Öğretim Yılı Okullararası Puanlı  Atletizm Genç-B İl Birinciliği</v>
      </c>
      <c r="L114" s="128" t="e">
        <f>#REF!</f>
        <v>#REF!</v>
      </c>
      <c r="M114" s="128" t="s">
        <v>176</v>
      </c>
    </row>
    <row r="115" spans="1:13" s="120" customFormat="1" ht="26.25" customHeight="1" x14ac:dyDescent="0.2">
      <c r="A115" s="122">
        <v>357</v>
      </c>
      <c r="B115" s="174" t="s">
        <v>187</v>
      </c>
      <c r="C115" s="176" t="e">
        <f>#REF!</f>
        <v>#REF!</v>
      </c>
      <c r="D115" s="178" t="e">
        <f>#REF!</f>
        <v>#REF!</v>
      </c>
      <c r="E115" s="178" t="e">
        <f>#REF!</f>
        <v>#REF!</v>
      </c>
      <c r="F115" s="180" t="e">
        <f>#REF!</f>
        <v>#REF!</v>
      </c>
      <c r="G115" s="177" t="e">
        <f>#REF!</f>
        <v>#REF!</v>
      </c>
      <c r="H115" s="130" t="s">
        <v>180</v>
      </c>
      <c r="I115" s="198"/>
      <c r="J115" s="124" t="str">
        <f>'YARIŞMA BİLGİLERİ'!$F$21</f>
        <v>Genç Erkek - B</v>
      </c>
      <c r="K115" s="199" t="str">
        <f t="shared" si="1"/>
        <v>İZMİR-2018-2019 Öğretim Yılı Okullararası Puanlı  Atletizm Genç-B İl Birinciliği</v>
      </c>
      <c r="L115" s="128" t="e">
        <f>#REF!</f>
        <v>#REF!</v>
      </c>
      <c r="M115" s="128" t="s">
        <v>176</v>
      </c>
    </row>
    <row r="116" spans="1:13" s="120" customFormat="1" ht="26.25" customHeight="1" x14ac:dyDescent="0.2">
      <c r="A116" s="122">
        <v>358</v>
      </c>
      <c r="B116" s="174" t="s">
        <v>187</v>
      </c>
      <c r="C116" s="176" t="e">
        <f>#REF!</f>
        <v>#REF!</v>
      </c>
      <c r="D116" s="178" t="e">
        <f>#REF!</f>
        <v>#REF!</v>
      </c>
      <c r="E116" s="178" t="e">
        <f>#REF!</f>
        <v>#REF!</v>
      </c>
      <c r="F116" s="180" t="e">
        <f>#REF!</f>
        <v>#REF!</v>
      </c>
      <c r="G116" s="177" t="e">
        <f>#REF!</f>
        <v>#REF!</v>
      </c>
      <c r="H116" s="130" t="s">
        <v>180</v>
      </c>
      <c r="I116" s="198"/>
      <c r="J116" s="124" t="str">
        <f>'YARIŞMA BİLGİLERİ'!$F$21</f>
        <v>Genç Erkek - B</v>
      </c>
      <c r="K116" s="199" t="str">
        <f t="shared" si="1"/>
        <v>İZMİR-2018-2019 Öğretim Yılı Okullararası Puanlı  Atletizm Genç-B İl Birinciliği</v>
      </c>
      <c r="L116" s="128" t="e">
        <f>#REF!</f>
        <v>#REF!</v>
      </c>
      <c r="M116" s="128" t="s">
        <v>176</v>
      </c>
    </row>
    <row r="117" spans="1:13" s="120" customFormat="1" ht="26.25" customHeight="1" x14ac:dyDescent="0.2">
      <c r="A117" s="122">
        <v>359</v>
      </c>
      <c r="B117" s="174" t="s">
        <v>187</v>
      </c>
      <c r="C117" s="176" t="e">
        <f>#REF!</f>
        <v>#REF!</v>
      </c>
      <c r="D117" s="178" t="e">
        <f>#REF!</f>
        <v>#REF!</v>
      </c>
      <c r="E117" s="178" t="e">
        <f>#REF!</f>
        <v>#REF!</v>
      </c>
      <c r="F117" s="180" t="e">
        <f>#REF!</f>
        <v>#REF!</v>
      </c>
      <c r="G117" s="177" t="e">
        <f>#REF!</f>
        <v>#REF!</v>
      </c>
      <c r="H117" s="130" t="s">
        <v>180</v>
      </c>
      <c r="I117" s="198"/>
      <c r="J117" s="124" t="str">
        <f>'YARIŞMA BİLGİLERİ'!$F$21</f>
        <v>Genç Erkek - B</v>
      </c>
      <c r="K117" s="199" t="str">
        <f t="shared" si="1"/>
        <v>İZMİR-2018-2019 Öğretim Yılı Okullararası Puanlı  Atletizm Genç-B İl Birinciliği</v>
      </c>
      <c r="L117" s="128" t="e">
        <f>#REF!</f>
        <v>#REF!</v>
      </c>
      <c r="M117" s="128" t="s">
        <v>176</v>
      </c>
    </row>
    <row r="118" spans="1:13" s="120" customFormat="1" ht="26.25" customHeight="1" x14ac:dyDescent="0.2">
      <c r="A118" s="122">
        <v>360</v>
      </c>
      <c r="B118" s="174" t="s">
        <v>187</v>
      </c>
      <c r="C118" s="176" t="e">
        <f>#REF!</f>
        <v>#REF!</v>
      </c>
      <c r="D118" s="178" t="e">
        <f>#REF!</f>
        <v>#REF!</v>
      </c>
      <c r="E118" s="178" t="e">
        <f>#REF!</f>
        <v>#REF!</v>
      </c>
      <c r="F118" s="180" t="e">
        <f>#REF!</f>
        <v>#REF!</v>
      </c>
      <c r="G118" s="177" t="e">
        <f>#REF!</f>
        <v>#REF!</v>
      </c>
      <c r="H118" s="130" t="s">
        <v>180</v>
      </c>
      <c r="I118" s="198"/>
      <c r="J118" s="124" t="str">
        <f>'YARIŞMA BİLGİLERİ'!$F$21</f>
        <v>Genç Erkek - B</v>
      </c>
      <c r="K118" s="199" t="str">
        <f t="shared" si="1"/>
        <v>İZMİR-2018-2019 Öğretim Yılı Okullararası Puanlı  Atletizm Genç-B İl Birinciliği</v>
      </c>
      <c r="L118" s="128" t="e">
        <f>#REF!</f>
        <v>#REF!</v>
      </c>
      <c r="M118" s="128" t="s">
        <v>176</v>
      </c>
    </row>
    <row r="119" spans="1:13" s="120" customFormat="1" ht="26.25" customHeight="1" x14ac:dyDescent="0.2">
      <c r="A119" s="122">
        <v>361</v>
      </c>
      <c r="B119" s="174" t="s">
        <v>187</v>
      </c>
      <c r="C119" s="176" t="e">
        <f>#REF!</f>
        <v>#REF!</v>
      </c>
      <c r="D119" s="178" t="e">
        <f>#REF!</f>
        <v>#REF!</v>
      </c>
      <c r="E119" s="178" t="e">
        <f>#REF!</f>
        <v>#REF!</v>
      </c>
      <c r="F119" s="180" t="e">
        <f>#REF!</f>
        <v>#REF!</v>
      </c>
      <c r="G119" s="177" t="e">
        <f>#REF!</f>
        <v>#REF!</v>
      </c>
      <c r="H119" s="130" t="s">
        <v>180</v>
      </c>
      <c r="I119" s="198"/>
      <c r="J119" s="124" t="str">
        <f>'YARIŞMA BİLGİLERİ'!$F$21</f>
        <v>Genç Erkek - B</v>
      </c>
      <c r="K119" s="199" t="str">
        <f t="shared" si="1"/>
        <v>İZMİR-2018-2019 Öğretim Yılı Okullararası Puanlı  Atletizm Genç-B İl Birinciliği</v>
      </c>
      <c r="L119" s="128" t="e">
        <f>#REF!</f>
        <v>#REF!</v>
      </c>
      <c r="M119" s="128" t="s">
        <v>176</v>
      </c>
    </row>
    <row r="120" spans="1:13" s="120" customFormat="1" ht="26.25" customHeight="1" x14ac:dyDescent="0.2">
      <c r="A120" s="122">
        <v>362</v>
      </c>
      <c r="B120" s="174" t="s">
        <v>187</v>
      </c>
      <c r="C120" s="176" t="e">
        <f>#REF!</f>
        <v>#REF!</v>
      </c>
      <c r="D120" s="178" t="e">
        <f>#REF!</f>
        <v>#REF!</v>
      </c>
      <c r="E120" s="178" t="e">
        <f>#REF!</f>
        <v>#REF!</v>
      </c>
      <c r="F120" s="180" t="e">
        <f>#REF!</f>
        <v>#REF!</v>
      </c>
      <c r="G120" s="177" t="e">
        <f>#REF!</f>
        <v>#REF!</v>
      </c>
      <c r="H120" s="130" t="s">
        <v>180</v>
      </c>
      <c r="I120" s="198"/>
      <c r="J120" s="124" t="str">
        <f>'YARIŞMA BİLGİLERİ'!$F$21</f>
        <v>Genç Erkek - B</v>
      </c>
      <c r="K120" s="199" t="str">
        <f t="shared" si="1"/>
        <v>İZMİR-2018-2019 Öğretim Yılı Okullararası Puanlı  Atletizm Genç-B İl Birinciliği</v>
      </c>
      <c r="L120" s="128" t="e">
        <f>#REF!</f>
        <v>#REF!</v>
      </c>
      <c r="M120" s="128" t="s">
        <v>176</v>
      </c>
    </row>
    <row r="121" spans="1:13" s="120" customFormat="1" ht="26.25" customHeight="1" x14ac:dyDescent="0.2">
      <c r="A121" s="122">
        <v>363</v>
      </c>
      <c r="B121" s="174" t="s">
        <v>187</v>
      </c>
      <c r="C121" s="176" t="e">
        <f>#REF!</f>
        <v>#REF!</v>
      </c>
      <c r="D121" s="178" t="e">
        <f>#REF!</f>
        <v>#REF!</v>
      </c>
      <c r="E121" s="178" t="e">
        <f>#REF!</f>
        <v>#REF!</v>
      </c>
      <c r="F121" s="180" t="e">
        <f>#REF!</f>
        <v>#REF!</v>
      </c>
      <c r="G121" s="177" t="e">
        <f>#REF!</f>
        <v>#REF!</v>
      </c>
      <c r="H121" s="130" t="s">
        <v>180</v>
      </c>
      <c r="I121" s="198"/>
      <c r="J121" s="124" t="str">
        <f>'YARIŞMA BİLGİLERİ'!$F$21</f>
        <v>Genç Erkek - B</v>
      </c>
      <c r="K121" s="199" t="str">
        <f t="shared" si="1"/>
        <v>İZMİR-2018-2019 Öğretim Yılı Okullararası Puanlı  Atletizm Genç-B İl Birinciliği</v>
      </c>
      <c r="L121" s="128" t="e">
        <f>#REF!</f>
        <v>#REF!</v>
      </c>
      <c r="M121" s="128" t="s">
        <v>176</v>
      </c>
    </row>
    <row r="122" spans="1:13" s="120" customFormat="1" ht="26.25" customHeight="1" x14ac:dyDescent="0.2">
      <c r="A122" s="122">
        <v>364</v>
      </c>
      <c r="B122" s="174" t="s">
        <v>187</v>
      </c>
      <c r="C122" s="176" t="e">
        <f>#REF!</f>
        <v>#REF!</v>
      </c>
      <c r="D122" s="178" t="e">
        <f>#REF!</f>
        <v>#REF!</v>
      </c>
      <c r="E122" s="178" t="e">
        <f>#REF!</f>
        <v>#REF!</v>
      </c>
      <c r="F122" s="180" t="e">
        <f>#REF!</f>
        <v>#REF!</v>
      </c>
      <c r="G122" s="177" t="e">
        <f>#REF!</f>
        <v>#REF!</v>
      </c>
      <c r="H122" s="130" t="s">
        <v>180</v>
      </c>
      <c r="I122" s="198"/>
      <c r="J122" s="124" t="str">
        <f>'YARIŞMA BİLGİLERİ'!$F$21</f>
        <v>Genç Erkek - B</v>
      </c>
      <c r="K122" s="199" t="str">
        <f t="shared" si="1"/>
        <v>İZMİR-2018-2019 Öğretim Yılı Okullararası Puanlı  Atletizm Genç-B İl Birinciliği</v>
      </c>
      <c r="L122" s="128" t="e">
        <f>#REF!</f>
        <v>#REF!</v>
      </c>
      <c r="M122" s="128" t="s">
        <v>176</v>
      </c>
    </row>
    <row r="123" spans="1:13" s="120" customFormat="1" ht="26.25" customHeight="1" x14ac:dyDescent="0.2">
      <c r="A123" s="122">
        <v>365</v>
      </c>
      <c r="B123" s="174" t="s">
        <v>187</v>
      </c>
      <c r="C123" s="176" t="e">
        <f>#REF!</f>
        <v>#REF!</v>
      </c>
      <c r="D123" s="178" t="e">
        <f>#REF!</f>
        <v>#REF!</v>
      </c>
      <c r="E123" s="178" t="e">
        <f>#REF!</f>
        <v>#REF!</v>
      </c>
      <c r="F123" s="180" t="e">
        <f>#REF!</f>
        <v>#REF!</v>
      </c>
      <c r="G123" s="177" t="e">
        <f>#REF!</f>
        <v>#REF!</v>
      </c>
      <c r="H123" s="130" t="s">
        <v>180</v>
      </c>
      <c r="I123" s="198"/>
      <c r="J123" s="124" t="str">
        <f>'YARIŞMA BİLGİLERİ'!$F$21</f>
        <v>Genç Erkek - B</v>
      </c>
      <c r="K123" s="199" t="str">
        <f t="shared" si="1"/>
        <v>İZMİR-2018-2019 Öğretim Yılı Okullararası Puanlı  Atletizm Genç-B İl Birinciliği</v>
      </c>
      <c r="L123" s="128" t="e">
        <f>#REF!</f>
        <v>#REF!</v>
      </c>
      <c r="M123" s="128" t="s">
        <v>176</v>
      </c>
    </row>
    <row r="124" spans="1:13" s="120" customFormat="1" ht="26.25" customHeight="1" x14ac:dyDescent="0.2">
      <c r="A124" s="122">
        <v>366</v>
      </c>
      <c r="B124" s="174" t="s">
        <v>187</v>
      </c>
      <c r="C124" s="176" t="e">
        <f>#REF!</f>
        <v>#REF!</v>
      </c>
      <c r="D124" s="178" t="e">
        <f>#REF!</f>
        <v>#REF!</v>
      </c>
      <c r="E124" s="178" t="e">
        <f>#REF!</f>
        <v>#REF!</v>
      </c>
      <c r="F124" s="180" t="e">
        <f>#REF!</f>
        <v>#REF!</v>
      </c>
      <c r="G124" s="177" t="e">
        <f>#REF!</f>
        <v>#REF!</v>
      </c>
      <c r="H124" s="130" t="s">
        <v>180</v>
      </c>
      <c r="I124" s="198"/>
      <c r="J124" s="124" t="str">
        <f>'YARIŞMA BİLGİLERİ'!$F$21</f>
        <v>Genç Erkek - B</v>
      </c>
      <c r="K124" s="199" t="str">
        <f t="shared" si="1"/>
        <v>İZMİR-2018-2019 Öğretim Yılı Okullararası Puanlı  Atletizm Genç-B İl Birinciliği</v>
      </c>
      <c r="L124" s="128" t="e">
        <f>#REF!</f>
        <v>#REF!</v>
      </c>
      <c r="M124" s="128" t="s">
        <v>176</v>
      </c>
    </row>
    <row r="125" spans="1:13" s="120" customFormat="1" ht="26.25" customHeight="1" x14ac:dyDescent="0.2">
      <c r="A125" s="122">
        <v>367</v>
      </c>
      <c r="B125" s="174" t="s">
        <v>187</v>
      </c>
      <c r="C125" s="176" t="e">
        <f>#REF!</f>
        <v>#REF!</v>
      </c>
      <c r="D125" s="178" t="e">
        <f>#REF!</f>
        <v>#REF!</v>
      </c>
      <c r="E125" s="178" t="e">
        <f>#REF!</f>
        <v>#REF!</v>
      </c>
      <c r="F125" s="180" t="e">
        <f>#REF!</f>
        <v>#REF!</v>
      </c>
      <c r="G125" s="177" t="e">
        <f>#REF!</f>
        <v>#REF!</v>
      </c>
      <c r="H125" s="130" t="s">
        <v>180</v>
      </c>
      <c r="I125" s="198"/>
      <c r="J125" s="124" t="str">
        <f>'YARIŞMA BİLGİLERİ'!$F$21</f>
        <v>Genç Erkek - B</v>
      </c>
      <c r="K125" s="199" t="str">
        <f t="shared" si="1"/>
        <v>İZMİR-2018-2019 Öğretim Yılı Okullararası Puanlı  Atletizm Genç-B İl Birinciliği</v>
      </c>
      <c r="L125" s="128" t="e">
        <f>#REF!</f>
        <v>#REF!</v>
      </c>
      <c r="M125" s="128" t="s">
        <v>176</v>
      </c>
    </row>
    <row r="126" spans="1:13" s="120" customFormat="1" ht="26.25" customHeight="1" x14ac:dyDescent="0.2">
      <c r="A126" s="122">
        <v>368</v>
      </c>
      <c r="B126" s="174" t="s">
        <v>187</v>
      </c>
      <c r="C126" s="176" t="e">
        <f>#REF!</f>
        <v>#REF!</v>
      </c>
      <c r="D126" s="178" t="e">
        <f>#REF!</f>
        <v>#REF!</v>
      </c>
      <c r="E126" s="178" t="e">
        <f>#REF!</f>
        <v>#REF!</v>
      </c>
      <c r="F126" s="180" t="e">
        <f>#REF!</f>
        <v>#REF!</v>
      </c>
      <c r="G126" s="177" t="e">
        <f>#REF!</f>
        <v>#REF!</v>
      </c>
      <c r="H126" s="130" t="s">
        <v>180</v>
      </c>
      <c r="I126" s="198"/>
      <c r="J126" s="124" t="str">
        <f>'YARIŞMA BİLGİLERİ'!$F$21</f>
        <v>Genç Erkek - B</v>
      </c>
      <c r="K126" s="199" t="str">
        <f t="shared" si="1"/>
        <v>İZMİR-2018-2019 Öğretim Yılı Okullararası Puanlı  Atletizm Genç-B İl Birinciliği</v>
      </c>
      <c r="L126" s="128" t="e">
        <f>#REF!</f>
        <v>#REF!</v>
      </c>
      <c r="M126" s="128" t="s">
        <v>176</v>
      </c>
    </row>
    <row r="127" spans="1:13" s="120" customFormat="1" ht="26.25" customHeight="1" x14ac:dyDescent="0.2">
      <c r="A127" s="122">
        <v>369</v>
      </c>
      <c r="B127" s="174" t="s">
        <v>187</v>
      </c>
      <c r="C127" s="176" t="e">
        <f>#REF!</f>
        <v>#REF!</v>
      </c>
      <c r="D127" s="178" t="e">
        <f>#REF!</f>
        <v>#REF!</v>
      </c>
      <c r="E127" s="178" t="e">
        <f>#REF!</f>
        <v>#REF!</v>
      </c>
      <c r="F127" s="180" t="e">
        <f>#REF!</f>
        <v>#REF!</v>
      </c>
      <c r="G127" s="177" t="e">
        <f>#REF!</f>
        <v>#REF!</v>
      </c>
      <c r="H127" s="130" t="s">
        <v>180</v>
      </c>
      <c r="I127" s="198"/>
      <c r="J127" s="124" t="str">
        <f>'YARIŞMA BİLGİLERİ'!$F$21</f>
        <v>Genç Erkek - B</v>
      </c>
      <c r="K127" s="199" t="str">
        <f t="shared" si="1"/>
        <v>İZMİR-2018-2019 Öğretim Yılı Okullararası Puanlı  Atletizm Genç-B İl Birinciliği</v>
      </c>
      <c r="L127" s="128" t="e">
        <f>#REF!</f>
        <v>#REF!</v>
      </c>
      <c r="M127" s="128" t="s">
        <v>176</v>
      </c>
    </row>
    <row r="128" spans="1:13" s="120" customFormat="1" ht="26.25" customHeight="1" x14ac:dyDescent="0.2">
      <c r="A128" s="122">
        <v>370</v>
      </c>
      <c r="B128" s="174" t="s">
        <v>187</v>
      </c>
      <c r="C128" s="176" t="e">
        <f>#REF!</f>
        <v>#REF!</v>
      </c>
      <c r="D128" s="178" t="e">
        <f>#REF!</f>
        <v>#REF!</v>
      </c>
      <c r="E128" s="178" t="e">
        <f>#REF!</f>
        <v>#REF!</v>
      </c>
      <c r="F128" s="180" t="e">
        <f>#REF!</f>
        <v>#REF!</v>
      </c>
      <c r="G128" s="177" t="e">
        <f>#REF!</f>
        <v>#REF!</v>
      </c>
      <c r="H128" s="130" t="s">
        <v>180</v>
      </c>
      <c r="I128" s="198"/>
      <c r="J128" s="124" t="str">
        <f>'YARIŞMA BİLGİLERİ'!$F$21</f>
        <v>Genç Erkek - B</v>
      </c>
      <c r="K128" s="199" t="str">
        <f t="shared" si="1"/>
        <v>İZMİR-2018-2019 Öğretim Yılı Okullararası Puanlı  Atletizm Genç-B İl Birinciliği</v>
      </c>
      <c r="L128" s="128" t="e">
        <f>#REF!</f>
        <v>#REF!</v>
      </c>
      <c r="M128" s="128" t="s">
        <v>176</v>
      </c>
    </row>
    <row r="129" spans="1:13" s="120" customFormat="1" ht="26.25" customHeight="1" x14ac:dyDescent="0.2">
      <c r="A129" s="122">
        <v>451</v>
      </c>
      <c r="B129" s="174" t="s">
        <v>187</v>
      </c>
      <c r="C129" s="176" t="e">
        <f>#REF!</f>
        <v>#REF!</v>
      </c>
      <c r="D129" s="178" t="e">
        <f>#REF!</f>
        <v>#REF!</v>
      </c>
      <c r="E129" s="178" t="e">
        <f>#REF!</f>
        <v>#REF!</v>
      </c>
      <c r="F129" s="180" t="e">
        <f>#REF!</f>
        <v>#REF!</v>
      </c>
      <c r="G129" s="177" t="e">
        <f>#REF!</f>
        <v>#REF!</v>
      </c>
      <c r="H129" s="130" t="s">
        <v>180</v>
      </c>
      <c r="I129" s="198"/>
      <c r="J129" s="124" t="str">
        <f>'YARIŞMA BİLGİLERİ'!$F$21</f>
        <v>Genç Erkek - B</v>
      </c>
      <c r="K129" s="199" t="str">
        <f t="shared" si="1"/>
        <v>İZMİR-2018-2019 Öğretim Yılı Okullararası Puanlı  Atletizm Genç-B İl Birinciliği</v>
      </c>
      <c r="L129" s="128" t="e">
        <f>#REF!</f>
        <v>#REF!</v>
      </c>
      <c r="M129" s="128" t="s">
        <v>176</v>
      </c>
    </row>
    <row r="130" spans="1:13" s="120" customFormat="1" ht="26.25" customHeight="1" x14ac:dyDescent="0.2">
      <c r="A130" s="122">
        <v>452</v>
      </c>
      <c r="B130" s="174" t="s">
        <v>187</v>
      </c>
      <c r="C130" s="176" t="e">
        <f>#REF!</f>
        <v>#REF!</v>
      </c>
      <c r="D130" s="178" t="e">
        <f>#REF!</f>
        <v>#REF!</v>
      </c>
      <c r="E130" s="178" t="e">
        <f>#REF!</f>
        <v>#REF!</v>
      </c>
      <c r="F130" s="180" t="e">
        <f>#REF!</f>
        <v>#REF!</v>
      </c>
      <c r="G130" s="177" t="e">
        <f>#REF!</f>
        <v>#REF!</v>
      </c>
      <c r="H130" s="130" t="s">
        <v>180</v>
      </c>
      <c r="I130" s="198"/>
      <c r="J130" s="124" t="str">
        <f>'YARIŞMA BİLGİLERİ'!$F$21</f>
        <v>Genç Erkek - B</v>
      </c>
      <c r="K130" s="199" t="str">
        <f t="shared" si="1"/>
        <v>İZMİR-2018-2019 Öğretim Yılı Okullararası Puanlı  Atletizm Genç-B İl Birinciliği</v>
      </c>
      <c r="L130" s="128" t="e">
        <f>#REF!</f>
        <v>#REF!</v>
      </c>
      <c r="M130" s="128" t="s">
        <v>176</v>
      </c>
    </row>
    <row r="131" spans="1:13" s="120" customFormat="1" ht="26.25" customHeight="1" x14ac:dyDescent="0.2">
      <c r="A131" s="122">
        <v>453</v>
      </c>
      <c r="B131" s="174" t="s">
        <v>187</v>
      </c>
      <c r="C131" s="176" t="e">
        <f>#REF!</f>
        <v>#REF!</v>
      </c>
      <c r="D131" s="178" t="e">
        <f>#REF!</f>
        <v>#REF!</v>
      </c>
      <c r="E131" s="178" t="e">
        <f>#REF!</f>
        <v>#REF!</v>
      </c>
      <c r="F131" s="180" t="e">
        <f>#REF!</f>
        <v>#REF!</v>
      </c>
      <c r="G131" s="177" t="e">
        <f>#REF!</f>
        <v>#REF!</v>
      </c>
      <c r="H131" s="130" t="s">
        <v>180</v>
      </c>
      <c r="I131" s="198"/>
      <c r="J131" s="124" t="str">
        <f>'YARIŞMA BİLGİLERİ'!$F$21</f>
        <v>Genç Erkek - B</v>
      </c>
      <c r="K131" s="199" t="str">
        <f t="shared" ref="K131:K194" si="2">CONCATENATE(K$1,"-",A$1)</f>
        <v>İZMİR-2018-2019 Öğretim Yılı Okullararası Puanlı  Atletizm Genç-B İl Birinciliği</v>
      </c>
      <c r="L131" s="128" t="e">
        <f>#REF!</f>
        <v>#REF!</v>
      </c>
      <c r="M131" s="128" t="s">
        <v>176</v>
      </c>
    </row>
    <row r="132" spans="1:13" s="120" customFormat="1" ht="26.25" customHeight="1" x14ac:dyDescent="0.2">
      <c r="A132" s="122">
        <v>454</v>
      </c>
      <c r="B132" s="174" t="s">
        <v>187</v>
      </c>
      <c r="C132" s="176" t="e">
        <f>#REF!</f>
        <v>#REF!</v>
      </c>
      <c r="D132" s="178" t="e">
        <f>#REF!</f>
        <v>#REF!</v>
      </c>
      <c r="E132" s="178" t="e">
        <f>#REF!</f>
        <v>#REF!</v>
      </c>
      <c r="F132" s="180" t="e">
        <f>#REF!</f>
        <v>#REF!</v>
      </c>
      <c r="G132" s="177" t="e">
        <f>#REF!</f>
        <v>#REF!</v>
      </c>
      <c r="H132" s="130" t="s">
        <v>180</v>
      </c>
      <c r="I132" s="198"/>
      <c r="J132" s="124" t="str">
        <f>'YARIŞMA BİLGİLERİ'!$F$21</f>
        <v>Genç Erkek - B</v>
      </c>
      <c r="K132" s="199" t="str">
        <f t="shared" si="2"/>
        <v>İZMİR-2018-2019 Öğretim Yılı Okullararası Puanlı  Atletizm Genç-B İl Birinciliği</v>
      </c>
      <c r="L132" s="128" t="e">
        <f>#REF!</f>
        <v>#REF!</v>
      </c>
      <c r="M132" s="128" t="s">
        <v>176</v>
      </c>
    </row>
    <row r="133" spans="1:13" s="120" customFormat="1" ht="26.25" customHeight="1" x14ac:dyDescent="0.2">
      <c r="A133" s="122">
        <v>455</v>
      </c>
      <c r="B133" s="174" t="s">
        <v>189</v>
      </c>
      <c r="C133" s="176" t="e">
        <f>#REF!</f>
        <v>#REF!</v>
      </c>
      <c r="D133" s="178" t="e">
        <f>#REF!</f>
        <v>#REF!</v>
      </c>
      <c r="E133" s="178" t="e">
        <f>#REF!</f>
        <v>#REF!</v>
      </c>
      <c r="F133" s="179" t="e">
        <f>#REF!</f>
        <v>#REF!</v>
      </c>
      <c r="G133" s="177" t="e">
        <f>#REF!</f>
        <v>#REF!</v>
      </c>
      <c r="H133" s="130" t="s">
        <v>182</v>
      </c>
      <c r="I133" s="198"/>
      <c r="J133" s="124" t="str">
        <f>'YARIŞMA BİLGİLERİ'!$F$21</f>
        <v>Genç Erkek - B</v>
      </c>
      <c r="K133" s="199" t="str">
        <f t="shared" si="2"/>
        <v>İZMİR-2018-2019 Öğretim Yılı Okullararası Puanlı  Atletizm Genç-B İl Birinciliği</v>
      </c>
      <c r="L133" s="128" t="e">
        <f>#REF!</f>
        <v>#REF!</v>
      </c>
      <c r="M133" s="128" t="s">
        <v>176</v>
      </c>
    </row>
    <row r="134" spans="1:13" s="120" customFormat="1" ht="26.25" customHeight="1" x14ac:dyDescent="0.2">
      <c r="A134" s="122">
        <v>456</v>
      </c>
      <c r="B134" s="174" t="s">
        <v>189</v>
      </c>
      <c r="C134" s="176" t="e">
        <f>#REF!</f>
        <v>#REF!</v>
      </c>
      <c r="D134" s="178" t="e">
        <f>#REF!</f>
        <v>#REF!</v>
      </c>
      <c r="E134" s="178" t="e">
        <f>#REF!</f>
        <v>#REF!</v>
      </c>
      <c r="F134" s="179" t="e">
        <f>#REF!</f>
        <v>#REF!</v>
      </c>
      <c r="G134" s="177" t="e">
        <f>#REF!</f>
        <v>#REF!</v>
      </c>
      <c r="H134" s="130" t="s">
        <v>182</v>
      </c>
      <c r="I134" s="198"/>
      <c r="J134" s="124" t="str">
        <f>'YARIŞMA BİLGİLERİ'!$F$21</f>
        <v>Genç Erkek - B</v>
      </c>
      <c r="K134" s="199" t="str">
        <f t="shared" si="2"/>
        <v>İZMİR-2018-2019 Öğretim Yılı Okullararası Puanlı  Atletizm Genç-B İl Birinciliği</v>
      </c>
      <c r="L134" s="128" t="e">
        <f>#REF!</f>
        <v>#REF!</v>
      </c>
      <c r="M134" s="128" t="s">
        <v>176</v>
      </c>
    </row>
    <row r="135" spans="1:13" s="120" customFormat="1" ht="26.25" customHeight="1" x14ac:dyDescent="0.2">
      <c r="A135" s="122">
        <v>457</v>
      </c>
      <c r="B135" s="174" t="s">
        <v>189</v>
      </c>
      <c r="C135" s="176" t="e">
        <f>#REF!</f>
        <v>#REF!</v>
      </c>
      <c r="D135" s="178" t="e">
        <f>#REF!</f>
        <v>#REF!</v>
      </c>
      <c r="E135" s="178" t="e">
        <f>#REF!</f>
        <v>#REF!</v>
      </c>
      <c r="F135" s="179" t="e">
        <f>#REF!</f>
        <v>#REF!</v>
      </c>
      <c r="G135" s="177" t="e">
        <f>#REF!</f>
        <v>#REF!</v>
      </c>
      <c r="H135" s="130" t="s">
        <v>182</v>
      </c>
      <c r="I135" s="198"/>
      <c r="J135" s="124" t="str">
        <f>'YARIŞMA BİLGİLERİ'!$F$21</f>
        <v>Genç Erkek - B</v>
      </c>
      <c r="K135" s="199" t="str">
        <f t="shared" si="2"/>
        <v>İZMİR-2018-2019 Öğretim Yılı Okullararası Puanlı  Atletizm Genç-B İl Birinciliği</v>
      </c>
      <c r="L135" s="128" t="e">
        <f>#REF!</f>
        <v>#REF!</v>
      </c>
      <c r="M135" s="128" t="s">
        <v>176</v>
      </c>
    </row>
    <row r="136" spans="1:13" s="120" customFormat="1" ht="26.25" customHeight="1" x14ac:dyDescent="0.2">
      <c r="A136" s="122">
        <v>458</v>
      </c>
      <c r="B136" s="174" t="s">
        <v>189</v>
      </c>
      <c r="C136" s="176" t="e">
        <f>#REF!</f>
        <v>#REF!</v>
      </c>
      <c r="D136" s="178" t="e">
        <f>#REF!</f>
        <v>#REF!</v>
      </c>
      <c r="E136" s="178" t="e">
        <f>#REF!</f>
        <v>#REF!</v>
      </c>
      <c r="F136" s="179" t="e">
        <f>#REF!</f>
        <v>#REF!</v>
      </c>
      <c r="G136" s="177" t="e">
        <f>#REF!</f>
        <v>#REF!</v>
      </c>
      <c r="H136" s="130" t="s">
        <v>182</v>
      </c>
      <c r="I136" s="198"/>
      <c r="J136" s="124" t="str">
        <f>'YARIŞMA BİLGİLERİ'!$F$21</f>
        <v>Genç Erkek - B</v>
      </c>
      <c r="K136" s="199" t="str">
        <f t="shared" si="2"/>
        <v>İZMİR-2018-2019 Öğretim Yılı Okullararası Puanlı  Atletizm Genç-B İl Birinciliği</v>
      </c>
      <c r="L136" s="128" t="e">
        <f>#REF!</f>
        <v>#REF!</v>
      </c>
      <c r="M136" s="128" t="s">
        <v>176</v>
      </c>
    </row>
    <row r="137" spans="1:13" s="120" customFormat="1" ht="26.25" customHeight="1" x14ac:dyDescent="0.2">
      <c r="A137" s="122">
        <v>459</v>
      </c>
      <c r="B137" s="174" t="s">
        <v>189</v>
      </c>
      <c r="C137" s="176" t="e">
        <f>#REF!</f>
        <v>#REF!</v>
      </c>
      <c r="D137" s="178" t="e">
        <f>#REF!</f>
        <v>#REF!</v>
      </c>
      <c r="E137" s="178" t="e">
        <f>#REF!</f>
        <v>#REF!</v>
      </c>
      <c r="F137" s="179" t="e">
        <f>#REF!</f>
        <v>#REF!</v>
      </c>
      <c r="G137" s="177" t="e">
        <f>#REF!</f>
        <v>#REF!</v>
      </c>
      <c r="H137" s="130" t="s">
        <v>182</v>
      </c>
      <c r="I137" s="198"/>
      <c r="J137" s="124" t="str">
        <f>'YARIŞMA BİLGİLERİ'!$F$21</f>
        <v>Genç Erkek - B</v>
      </c>
      <c r="K137" s="199" t="str">
        <f t="shared" si="2"/>
        <v>İZMİR-2018-2019 Öğretim Yılı Okullararası Puanlı  Atletizm Genç-B İl Birinciliği</v>
      </c>
      <c r="L137" s="128" t="e">
        <f>#REF!</f>
        <v>#REF!</v>
      </c>
      <c r="M137" s="128" t="s">
        <v>176</v>
      </c>
    </row>
    <row r="138" spans="1:13" s="120" customFormat="1" ht="26.25" customHeight="1" x14ac:dyDescent="0.2">
      <c r="A138" s="122">
        <v>460</v>
      </c>
      <c r="B138" s="174" t="s">
        <v>189</v>
      </c>
      <c r="C138" s="176" t="e">
        <f>#REF!</f>
        <v>#REF!</v>
      </c>
      <c r="D138" s="178" t="e">
        <f>#REF!</f>
        <v>#REF!</v>
      </c>
      <c r="E138" s="178" t="e">
        <f>#REF!</f>
        <v>#REF!</v>
      </c>
      <c r="F138" s="179" t="e">
        <f>#REF!</f>
        <v>#REF!</v>
      </c>
      <c r="G138" s="177" t="e">
        <f>#REF!</f>
        <v>#REF!</v>
      </c>
      <c r="H138" s="130" t="s">
        <v>182</v>
      </c>
      <c r="I138" s="198"/>
      <c r="J138" s="124" t="str">
        <f>'YARIŞMA BİLGİLERİ'!$F$21</f>
        <v>Genç Erkek - B</v>
      </c>
      <c r="K138" s="199" t="str">
        <f t="shared" si="2"/>
        <v>İZMİR-2018-2019 Öğretim Yılı Okullararası Puanlı  Atletizm Genç-B İl Birinciliği</v>
      </c>
      <c r="L138" s="128" t="e">
        <f>#REF!</f>
        <v>#REF!</v>
      </c>
      <c r="M138" s="128" t="s">
        <v>176</v>
      </c>
    </row>
    <row r="139" spans="1:13" s="120" customFormat="1" ht="26.25" customHeight="1" x14ac:dyDescent="0.2">
      <c r="A139" s="122">
        <v>461</v>
      </c>
      <c r="B139" s="174" t="s">
        <v>189</v>
      </c>
      <c r="C139" s="176" t="e">
        <f>#REF!</f>
        <v>#REF!</v>
      </c>
      <c r="D139" s="178" t="e">
        <f>#REF!</f>
        <v>#REF!</v>
      </c>
      <c r="E139" s="178" t="e">
        <f>#REF!</f>
        <v>#REF!</v>
      </c>
      <c r="F139" s="179" t="e">
        <f>#REF!</f>
        <v>#REF!</v>
      </c>
      <c r="G139" s="177" t="e">
        <f>#REF!</f>
        <v>#REF!</v>
      </c>
      <c r="H139" s="130" t="s">
        <v>182</v>
      </c>
      <c r="I139" s="198"/>
      <c r="J139" s="124" t="str">
        <f>'YARIŞMA BİLGİLERİ'!$F$21</f>
        <v>Genç Erkek - B</v>
      </c>
      <c r="K139" s="199" t="str">
        <f t="shared" si="2"/>
        <v>İZMİR-2018-2019 Öğretim Yılı Okullararası Puanlı  Atletizm Genç-B İl Birinciliği</v>
      </c>
      <c r="L139" s="128" t="e">
        <f>#REF!</f>
        <v>#REF!</v>
      </c>
      <c r="M139" s="128" t="s">
        <v>176</v>
      </c>
    </row>
    <row r="140" spans="1:13" s="120" customFormat="1" ht="26.25" customHeight="1" x14ac:dyDescent="0.2">
      <c r="A140" s="122">
        <v>462</v>
      </c>
      <c r="B140" s="174" t="s">
        <v>189</v>
      </c>
      <c r="C140" s="176" t="e">
        <f>#REF!</f>
        <v>#REF!</v>
      </c>
      <c r="D140" s="178" t="e">
        <f>#REF!</f>
        <v>#REF!</v>
      </c>
      <c r="E140" s="178" t="e">
        <f>#REF!</f>
        <v>#REF!</v>
      </c>
      <c r="F140" s="179" t="e">
        <f>#REF!</f>
        <v>#REF!</v>
      </c>
      <c r="G140" s="177" t="e">
        <f>#REF!</f>
        <v>#REF!</v>
      </c>
      <c r="H140" s="130" t="s">
        <v>182</v>
      </c>
      <c r="I140" s="198"/>
      <c r="J140" s="124" t="str">
        <f>'YARIŞMA BİLGİLERİ'!$F$21</f>
        <v>Genç Erkek - B</v>
      </c>
      <c r="K140" s="199" t="str">
        <f t="shared" si="2"/>
        <v>İZMİR-2018-2019 Öğretim Yılı Okullararası Puanlı  Atletizm Genç-B İl Birinciliği</v>
      </c>
      <c r="L140" s="128" t="e">
        <f>#REF!</f>
        <v>#REF!</v>
      </c>
      <c r="M140" s="128" t="s">
        <v>176</v>
      </c>
    </row>
    <row r="141" spans="1:13" s="120" customFormat="1" ht="26.25" customHeight="1" x14ac:dyDescent="0.2">
      <c r="A141" s="122">
        <v>463</v>
      </c>
      <c r="B141" s="174" t="s">
        <v>189</v>
      </c>
      <c r="C141" s="176" t="e">
        <f>#REF!</f>
        <v>#REF!</v>
      </c>
      <c r="D141" s="178" t="e">
        <f>#REF!</f>
        <v>#REF!</v>
      </c>
      <c r="E141" s="178" t="e">
        <f>#REF!</f>
        <v>#REF!</v>
      </c>
      <c r="F141" s="179" t="e">
        <f>#REF!</f>
        <v>#REF!</v>
      </c>
      <c r="G141" s="177" t="e">
        <f>#REF!</f>
        <v>#REF!</v>
      </c>
      <c r="H141" s="130" t="s">
        <v>182</v>
      </c>
      <c r="I141" s="198"/>
      <c r="J141" s="124" t="str">
        <f>'YARIŞMA BİLGİLERİ'!$F$21</f>
        <v>Genç Erkek - B</v>
      </c>
      <c r="K141" s="199" t="str">
        <f t="shared" si="2"/>
        <v>İZMİR-2018-2019 Öğretim Yılı Okullararası Puanlı  Atletizm Genç-B İl Birinciliği</v>
      </c>
      <c r="L141" s="128" t="e">
        <f>#REF!</f>
        <v>#REF!</v>
      </c>
      <c r="M141" s="128" t="s">
        <v>176</v>
      </c>
    </row>
    <row r="142" spans="1:13" s="120" customFormat="1" ht="26.25" customHeight="1" x14ac:dyDescent="0.2">
      <c r="A142" s="122">
        <v>464</v>
      </c>
      <c r="B142" s="174" t="s">
        <v>189</v>
      </c>
      <c r="C142" s="176" t="e">
        <f>#REF!</f>
        <v>#REF!</v>
      </c>
      <c r="D142" s="178" t="e">
        <f>#REF!</f>
        <v>#REF!</v>
      </c>
      <c r="E142" s="178" t="e">
        <f>#REF!</f>
        <v>#REF!</v>
      </c>
      <c r="F142" s="179" t="e">
        <f>#REF!</f>
        <v>#REF!</v>
      </c>
      <c r="G142" s="177" t="e">
        <f>#REF!</f>
        <v>#REF!</v>
      </c>
      <c r="H142" s="130" t="s">
        <v>182</v>
      </c>
      <c r="I142" s="198"/>
      <c r="J142" s="124" t="str">
        <f>'YARIŞMA BİLGİLERİ'!$F$21</f>
        <v>Genç Erkek - B</v>
      </c>
      <c r="K142" s="199" t="str">
        <f t="shared" si="2"/>
        <v>İZMİR-2018-2019 Öğretim Yılı Okullararası Puanlı  Atletizm Genç-B İl Birinciliği</v>
      </c>
      <c r="L142" s="128" t="e">
        <f>#REF!</f>
        <v>#REF!</v>
      </c>
      <c r="M142" s="128" t="s">
        <v>176</v>
      </c>
    </row>
    <row r="143" spans="1:13" s="120" customFormat="1" ht="26.25" customHeight="1" x14ac:dyDescent="0.2">
      <c r="A143" s="122">
        <v>465</v>
      </c>
      <c r="B143" s="174" t="s">
        <v>189</v>
      </c>
      <c r="C143" s="176" t="e">
        <f>#REF!</f>
        <v>#REF!</v>
      </c>
      <c r="D143" s="178" t="e">
        <f>#REF!</f>
        <v>#REF!</v>
      </c>
      <c r="E143" s="178" t="e">
        <f>#REF!</f>
        <v>#REF!</v>
      </c>
      <c r="F143" s="179" t="e">
        <f>#REF!</f>
        <v>#REF!</v>
      </c>
      <c r="G143" s="177" t="e">
        <f>#REF!</f>
        <v>#REF!</v>
      </c>
      <c r="H143" s="130" t="s">
        <v>182</v>
      </c>
      <c r="I143" s="198"/>
      <c r="J143" s="124" t="str">
        <f>'YARIŞMA BİLGİLERİ'!$F$21</f>
        <v>Genç Erkek - B</v>
      </c>
      <c r="K143" s="199" t="str">
        <f t="shared" si="2"/>
        <v>İZMİR-2018-2019 Öğretim Yılı Okullararası Puanlı  Atletizm Genç-B İl Birinciliği</v>
      </c>
      <c r="L143" s="128" t="e">
        <f>#REF!</f>
        <v>#REF!</v>
      </c>
      <c r="M143" s="128" t="s">
        <v>176</v>
      </c>
    </row>
    <row r="144" spans="1:13" s="120" customFormat="1" ht="26.25" customHeight="1" x14ac:dyDescent="0.2">
      <c r="A144" s="122">
        <v>466</v>
      </c>
      <c r="B144" s="174" t="s">
        <v>189</v>
      </c>
      <c r="C144" s="176" t="e">
        <f>#REF!</f>
        <v>#REF!</v>
      </c>
      <c r="D144" s="178" t="e">
        <f>#REF!</f>
        <v>#REF!</v>
      </c>
      <c r="E144" s="178" t="e">
        <f>#REF!</f>
        <v>#REF!</v>
      </c>
      <c r="F144" s="179" t="e">
        <f>#REF!</f>
        <v>#REF!</v>
      </c>
      <c r="G144" s="177" t="e">
        <f>#REF!</f>
        <v>#REF!</v>
      </c>
      <c r="H144" s="130" t="s">
        <v>182</v>
      </c>
      <c r="I144" s="198"/>
      <c r="J144" s="124" t="str">
        <f>'YARIŞMA BİLGİLERİ'!$F$21</f>
        <v>Genç Erkek - B</v>
      </c>
      <c r="K144" s="199" t="str">
        <f t="shared" si="2"/>
        <v>İZMİR-2018-2019 Öğretim Yılı Okullararası Puanlı  Atletizm Genç-B İl Birinciliği</v>
      </c>
      <c r="L144" s="128" t="e">
        <f>#REF!</f>
        <v>#REF!</v>
      </c>
      <c r="M144" s="128" t="s">
        <v>176</v>
      </c>
    </row>
    <row r="145" spans="1:13" s="120" customFormat="1" ht="26.25" customHeight="1" x14ac:dyDescent="0.2">
      <c r="A145" s="122">
        <v>467</v>
      </c>
      <c r="B145" s="174" t="s">
        <v>189</v>
      </c>
      <c r="C145" s="176" t="e">
        <f>#REF!</f>
        <v>#REF!</v>
      </c>
      <c r="D145" s="178" t="e">
        <f>#REF!</f>
        <v>#REF!</v>
      </c>
      <c r="E145" s="178" t="e">
        <f>#REF!</f>
        <v>#REF!</v>
      </c>
      <c r="F145" s="179" t="e">
        <f>#REF!</f>
        <v>#REF!</v>
      </c>
      <c r="G145" s="177" t="e">
        <f>#REF!</f>
        <v>#REF!</v>
      </c>
      <c r="H145" s="130" t="s">
        <v>182</v>
      </c>
      <c r="I145" s="198"/>
      <c r="J145" s="124" t="str">
        <f>'YARIŞMA BİLGİLERİ'!$F$21</f>
        <v>Genç Erkek - B</v>
      </c>
      <c r="K145" s="199" t="str">
        <f t="shared" si="2"/>
        <v>İZMİR-2018-2019 Öğretim Yılı Okullararası Puanlı  Atletizm Genç-B İl Birinciliği</v>
      </c>
      <c r="L145" s="128" t="e">
        <f>#REF!</f>
        <v>#REF!</v>
      </c>
      <c r="M145" s="128" t="s">
        <v>176</v>
      </c>
    </row>
    <row r="146" spans="1:13" s="120" customFormat="1" ht="26.25" customHeight="1" x14ac:dyDescent="0.2">
      <c r="A146" s="122">
        <v>468</v>
      </c>
      <c r="B146" s="174" t="s">
        <v>189</v>
      </c>
      <c r="C146" s="176" t="e">
        <f>#REF!</f>
        <v>#REF!</v>
      </c>
      <c r="D146" s="178" t="e">
        <f>#REF!</f>
        <v>#REF!</v>
      </c>
      <c r="E146" s="178" t="e">
        <f>#REF!</f>
        <v>#REF!</v>
      </c>
      <c r="F146" s="179" t="e">
        <f>#REF!</f>
        <v>#REF!</v>
      </c>
      <c r="G146" s="177" t="e">
        <f>#REF!</f>
        <v>#REF!</v>
      </c>
      <c r="H146" s="130" t="s">
        <v>182</v>
      </c>
      <c r="I146" s="198"/>
      <c r="J146" s="124" t="str">
        <f>'YARIŞMA BİLGİLERİ'!$F$21</f>
        <v>Genç Erkek - B</v>
      </c>
      <c r="K146" s="199" t="str">
        <f t="shared" si="2"/>
        <v>İZMİR-2018-2019 Öğretim Yılı Okullararası Puanlı  Atletizm Genç-B İl Birinciliği</v>
      </c>
      <c r="L146" s="128" t="e">
        <f>#REF!</f>
        <v>#REF!</v>
      </c>
      <c r="M146" s="128" t="s">
        <v>176</v>
      </c>
    </row>
    <row r="147" spans="1:13" s="200" customFormat="1" ht="26.25" customHeight="1" x14ac:dyDescent="0.2">
      <c r="A147" s="122">
        <v>469</v>
      </c>
      <c r="B147" s="174" t="s">
        <v>189</v>
      </c>
      <c r="C147" s="176" t="e">
        <f>#REF!</f>
        <v>#REF!</v>
      </c>
      <c r="D147" s="178" t="e">
        <f>#REF!</f>
        <v>#REF!</v>
      </c>
      <c r="E147" s="178" t="e">
        <f>#REF!</f>
        <v>#REF!</v>
      </c>
      <c r="F147" s="179" t="e">
        <f>#REF!</f>
        <v>#REF!</v>
      </c>
      <c r="G147" s="177" t="e">
        <f>#REF!</f>
        <v>#REF!</v>
      </c>
      <c r="H147" s="130" t="s">
        <v>182</v>
      </c>
      <c r="I147" s="198"/>
      <c r="J147" s="124" t="str">
        <f>'YARIŞMA BİLGİLERİ'!$F$21</f>
        <v>Genç Erkek - B</v>
      </c>
      <c r="K147" s="199" t="str">
        <f t="shared" si="2"/>
        <v>İZMİR-2018-2019 Öğretim Yılı Okullararası Puanlı  Atletizm Genç-B İl Birinciliği</v>
      </c>
      <c r="L147" s="128" t="e">
        <f>#REF!</f>
        <v>#REF!</v>
      </c>
      <c r="M147" s="128" t="s">
        <v>176</v>
      </c>
    </row>
    <row r="148" spans="1:13" s="200" customFormat="1" ht="26.25" customHeight="1" x14ac:dyDescent="0.2">
      <c r="A148" s="122">
        <v>470</v>
      </c>
      <c r="B148" s="174" t="s">
        <v>189</v>
      </c>
      <c r="C148" s="176" t="e">
        <f>#REF!</f>
        <v>#REF!</v>
      </c>
      <c r="D148" s="178" t="e">
        <f>#REF!</f>
        <v>#REF!</v>
      </c>
      <c r="E148" s="178" t="e">
        <f>#REF!</f>
        <v>#REF!</v>
      </c>
      <c r="F148" s="179" t="e">
        <f>#REF!</f>
        <v>#REF!</v>
      </c>
      <c r="G148" s="177" t="e">
        <f>#REF!</f>
        <v>#REF!</v>
      </c>
      <c r="H148" s="130" t="s">
        <v>182</v>
      </c>
      <c r="I148" s="198"/>
      <c r="J148" s="124" t="str">
        <f>'YARIŞMA BİLGİLERİ'!$F$21</f>
        <v>Genç Erkek - B</v>
      </c>
      <c r="K148" s="199" t="str">
        <f t="shared" si="2"/>
        <v>İZMİR-2018-2019 Öğretim Yılı Okullararası Puanlı  Atletizm Genç-B İl Birinciliği</v>
      </c>
      <c r="L148" s="128" t="e">
        <f>#REF!</f>
        <v>#REF!</v>
      </c>
      <c r="M148" s="128" t="s">
        <v>176</v>
      </c>
    </row>
    <row r="149" spans="1:13" s="200" customFormat="1" ht="26.25" customHeight="1" x14ac:dyDescent="0.2">
      <c r="A149" s="122">
        <v>471</v>
      </c>
      <c r="B149" s="174" t="s">
        <v>189</v>
      </c>
      <c r="C149" s="176" t="e">
        <f>#REF!</f>
        <v>#REF!</v>
      </c>
      <c r="D149" s="178" t="e">
        <f>#REF!</f>
        <v>#REF!</v>
      </c>
      <c r="E149" s="178" t="e">
        <f>#REF!</f>
        <v>#REF!</v>
      </c>
      <c r="F149" s="179" t="e">
        <f>#REF!</f>
        <v>#REF!</v>
      </c>
      <c r="G149" s="177" t="e">
        <f>#REF!</f>
        <v>#REF!</v>
      </c>
      <c r="H149" s="130" t="s">
        <v>182</v>
      </c>
      <c r="I149" s="198"/>
      <c r="J149" s="124" t="str">
        <f>'YARIŞMA BİLGİLERİ'!$F$21</f>
        <v>Genç Erkek - B</v>
      </c>
      <c r="K149" s="199" t="str">
        <f t="shared" si="2"/>
        <v>İZMİR-2018-2019 Öğretim Yılı Okullararası Puanlı  Atletizm Genç-B İl Birinciliği</v>
      </c>
      <c r="L149" s="128" t="e">
        <f>#REF!</f>
        <v>#REF!</v>
      </c>
      <c r="M149" s="128" t="s">
        <v>176</v>
      </c>
    </row>
    <row r="150" spans="1:13" s="200" customFormat="1" ht="26.25" customHeight="1" x14ac:dyDescent="0.2">
      <c r="A150" s="122">
        <v>472</v>
      </c>
      <c r="B150" s="174" t="s">
        <v>189</v>
      </c>
      <c r="C150" s="176" t="e">
        <f>#REF!</f>
        <v>#REF!</v>
      </c>
      <c r="D150" s="178" t="e">
        <f>#REF!</f>
        <v>#REF!</v>
      </c>
      <c r="E150" s="178" t="e">
        <f>#REF!</f>
        <v>#REF!</v>
      </c>
      <c r="F150" s="179" t="e">
        <f>#REF!</f>
        <v>#REF!</v>
      </c>
      <c r="G150" s="177" t="e">
        <f>#REF!</f>
        <v>#REF!</v>
      </c>
      <c r="H150" s="130" t="s">
        <v>182</v>
      </c>
      <c r="I150" s="198"/>
      <c r="J150" s="124" t="str">
        <f>'YARIŞMA BİLGİLERİ'!$F$21</f>
        <v>Genç Erkek - B</v>
      </c>
      <c r="K150" s="199" t="str">
        <f t="shared" si="2"/>
        <v>İZMİR-2018-2019 Öğretim Yılı Okullararası Puanlı  Atletizm Genç-B İl Birinciliği</v>
      </c>
      <c r="L150" s="128" t="e">
        <f>#REF!</f>
        <v>#REF!</v>
      </c>
      <c r="M150" s="128" t="s">
        <v>176</v>
      </c>
    </row>
    <row r="151" spans="1:13" s="200" customFormat="1" ht="26.25" customHeight="1" x14ac:dyDescent="0.2">
      <c r="A151" s="122">
        <v>473</v>
      </c>
      <c r="B151" s="174" t="s">
        <v>189</v>
      </c>
      <c r="C151" s="176" t="e">
        <f>#REF!</f>
        <v>#REF!</v>
      </c>
      <c r="D151" s="178" t="e">
        <f>#REF!</f>
        <v>#REF!</v>
      </c>
      <c r="E151" s="178" t="e">
        <f>#REF!</f>
        <v>#REF!</v>
      </c>
      <c r="F151" s="179" t="e">
        <f>#REF!</f>
        <v>#REF!</v>
      </c>
      <c r="G151" s="177" t="e">
        <f>#REF!</f>
        <v>#REF!</v>
      </c>
      <c r="H151" s="130" t="s">
        <v>182</v>
      </c>
      <c r="I151" s="198"/>
      <c r="J151" s="124" t="str">
        <f>'YARIŞMA BİLGİLERİ'!$F$21</f>
        <v>Genç Erkek - B</v>
      </c>
      <c r="K151" s="199" t="str">
        <f t="shared" si="2"/>
        <v>İZMİR-2018-2019 Öğretim Yılı Okullararası Puanlı  Atletizm Genç-B İl Birinciliği</v>
      </c>
      <c r="L151" s="128" t="e">
        <f>#REF!</f>
        <v>#REF!</v>
      </c>
      <c r="M151" s="128" t="s">
        <v>176</v>
      </c>
    </row>
    <row r="152" spans="1:13" s="200" customFormat="1" ht="26.25" customHeight="1" x14ac:dyDescent="0.2">
      <c r="A152" s="122">
        <v>474</v>
      </c>
      <c r="B152" s="174" t="s">
        <v>189</v>
      </c>
      <c r="C152" s="176" t="e">
        <f>#REF!</f>
        <v>#REF!</v>
      </c>
      <c r="D152" s="178" t="e">
        <f>#REF!</f>
        <v>#REF!</v>
      </c>
      <c r="E152" s="178" t="e">
        <f>#REF!</f>
        <v>#REF!</v>
      </c>
      <c r="F152" s="179" t="e">
        <f>#REF!</f>
        <v>#REF!</v>
      </c>
      <c r="G152" s="177" t="e">
        <f>#REF!</f>
        <v>#REF!</v>
      </c>
      <c r="H152" s="130" t="s">
        <v>182</v>
      </c>
      <c r="I152" s="198"/>
      <c r="J152" s="124" t="str">
        <f>'YARIŞMA BİLGİLERİ'!$F$21</f>
        <v>Genç Erkek - B</v>
      </c>
      <c r="K152" s="199" t="str">
        <f t="shared" si="2"/>
        <v>İZMİR-2018-2019 Öğretim Yılı Okullararası Puanlı  Atletizm Genç-B İl Birinciliği</v>
      </c>
      <c r="L152" s="128" t="e">
        <f>#REF!</f>
        <v>#REF!</v>
      </c>
      <c r="M152" s="128" t="s">
        <v>176</v>
      </c>
    </row>
    <row r="153" spans="1:13" s="200" customFormat="1" ht="26.25" customHeight="1" x14ac:dyDescent="0.2">
      <c r="A153" s="122">
        <v>475</v>
      </c>
      <c r="B153" s="174" t="s">
        <v>189</v>
      </c>
      <c r="C153" s="176" t="e">
        <f>#REF!</f>
        <v>#REF!</v>
      </c>
      <c r="D153" s="178" t="e">
        <f>#REF!</f>
        <v>#REF!</v>
      </c>
      <c r="E153" s="178" t="e">
        <f>#REF!</f>
        <v>#REF!</v>
      </c>
      <c r="F153" s="179" t="e">
        <f>#REF!</f>
        <v>#REF!</v>
      </c>
      <c r="G153" s="177" t="e">
        <f>#REF!</f>
        <v>#REF!</v>
      </c>
      <c r="H153" s="130" t="s">
        <v>182</v>
      </c>
      <c r="I153" s="198"/>
      <c r="J153" s="124" t="str">
        <f>'YARIŞMA BİLGİLERİ'!$F$21</f>
        <v>Genç Erkek - B</v>
      </c>
      <c r="K153" s="199" t="str">
        <f t="shared" si="2"/>
        <v>İZMİR-2018-2019 Öğretim Yılı Okullararası Puanlı  Atletizm Genç-B İl Birinciliği</v>
      </c>
      <c r="L153" s="128" t="e">
        <f>#REF!</f>
        <v>#REF!</v>
      </c>
      <c r="M153" s="128" t="s">
        <v>176</v>
      </c>
    </row>
    <row r="154" spans="1:13" s="200" customFormat="1" ht="26.25" customHeight="1" x14ac:dyDescent="0.2">
      <c r="A154" s="122">
        <v>476</v>
      </c>
      <c r="B154" s="174" t="s">
        <v>189</v>
      </c>
      <c r="C154" s="176" t="e">
        <f>#REF!</f>
        <v>#REF!</v>
      </c>
      <c r="D154" s="178" t="e">
        <f>#REF!</f>
        <v>#REF!</v>
      </c>
      <c r="E154" s="178" t="e">
        <f>#REF!</f>
        <v>#REF!</v>
      </c>
      <c r="F154" s="179" t="e">
        <f>#REF!</f>
        <v>#REF!</v>
      </c>
      <c r="G154" s="177" t="e">
        <f>#REF!</f>
        <v>#REF!</v>
      </c>
      <c r="H154" s="130" t="s">
        <v>182</v>
      </c>
      <c r="I154" s="198"/>
      <c r="J154" s="124" t="str">
        <f>'YARIŞMA BİLGİLERİ'!$F$21</f>
        <v>Genç Erkek - B</v>
      </c>
      <c r="K154" s="199" t="str">
        <f t="shared" si="2"/>
        <v>İZMİR-2018-2019 Öğretim Yılı Okullararası Puanlı  Atletizm Genç-B İl Birinciliği</v>
      </c>
      <c r="L154" s="128" t="e">
        <f>#REF!</f>
        <v>#REF!</v>
      </c>
      <c r="M154" s="128" t="s">
        <v>176</v>
      </c>
    </row>
    <row r="155" spans="1:13" s="200" customFormat="1" ht="26.25" customHeight="1" x14ac:dyDescent="0.2">
      <c r="A155" s="122">
        <v>477</v>
      </c>
      <c r="B155" s="174" t="s">
        <v>189</v>
      </c>
      <c r="C155" s="176" t="e">
        <f>#REF!</f>
        <v>#REF!</v>
      </c>
      <c r="D155" s="178" t="e">
        <f>#REF!</f>
        <v>#REF!</v>
      </c>
      <c r="E155" s="178" t="e">
        <f>#REF!</f>
        <v>#REF!</v>
      </c>
      <c r="F155" s="179" t="e">
        <f>#REF!</f>
        <v>#REF!</v>
      </c>
      <c r="G155" s="177" t="e">
        <f>#REF!</f>
        <v>#REF!</v>
      </c>
      <c r="H155" s="130" t="s">
        <v>182</v>
      </c>
      <c r="I155" s="198"/>
      <c r="J155" s="124" t="str">
        <f>'YARIŞMA BİLGİLERİ'!$F$21</f>
        <v>Genç Erkek - B</v>
      </c>
      <c r="K155" s="199" t="str">
        <f t="shared" si="2"/>
        <v>İZMİR-2018-2019 Öğretim Yılı Okullararası Puanlı  Atletizm Genç-B İl Birinciliği</v>
      </c>
      <c r="L155" s="128" t="e">
        <f>#REF!</f>
        <v>#REF!</v>
      </c>
      <c r="M155" s="128" t="s">
        <v>176</v>
      </c>
    </row>
    <row r="156" spans="1:13" s="200" customFormat="1" ht="26.25" customHeight="1" x14ac:dyDescent="0.2">
      <c r="A156" s="122">
        <v>478</v>
      </c>
      <c r="B156" s="174" t="s">
        <v>189</v>
      </c>
      <c r="C156" s="176" t="e">
        <f>#REF!</f>
        <v>#REF!</v>
      </c>
      <c r="D156" s="178" t="e">
        <f>#REF!</f>
        <v>#REF!</v>
      </c>
      <c r="E156" s="178" t="e">
        <f>#REF!</f>
        <v>#REF!</v>
      </c>
      <c r="F156" s="179" t="e">
        <f>#REF!</f>
        <v>#REF!</v>
      </c>
      <c r="G156" s="177" t="e">
        <f>#REF!</f>
        <v>#REF!</v>
      </c>
      <c r="H156" s="130" t="s">
        <v>182</v>
      </c>
      <c r="I156" s="198"/>
      <c r="J156" s="124" t="str">
        <f>'YARIŞMA BİLGİLERİ'!$F$21</f>
        <v>Genç Erkek - B</v>
      </c>
      <c r="K156" s="199" t="str">
        <f t="shared" si="2"/>
        <v>İZMİR-2018-2019 Öğretim Yılı Okullararası Puanlı  Atletizm Genç-B İl Birinciliği</v>
      </c>
      <c r="L156" s="128" t="e">
        <f>#REF!</f>
        <v>#REF!</v>
      </c>
      <c r="M156" s="128" t="s">
        <v>176</v>
      </c>
    </row>
    <row r="157" spans="1:13" s="200" customFormat="1" ht="26.25" customHeight="1" x14ac:dyDescent="0.2">
      <c r="A157" s="122">
        <v>479</v>
      </c>
      <c r="B157" s="174" t="s">
        <v>189</v>
      </c>
      <c r="C157" s="176" t="e">
        <f>#REF!</f>
        <v>#REF!</v>
      </c>
      <c r="D157" s="178" t="e">
        <f>#REF!</f>
        <v>#REF!</v>
      </c>
      <c r="E157" s="178" t="e">
        <f>#REF!</f>
        <v>#REF!</v>
      </c>
      <c r="F157" s="179" t="e">
        <f>#REF!</f>
        <v>#REF!</v>
      </c>
      <c r="G157" s="177" t="e">
        <f>#REF!</f>
        <v>#REF!</v>
      </c>
      <c r="H157" s="130" t="s">
        <v>182</v>
      </c>
      <c r="I157" s="198"/>
      <c r="J157" s="124" t="str">
        <f>'YARIŞMA BİLGİLERİ'!$F$21</f>
        <v>Genç Erkek - B</v>
      </c>
      <c r="K157" s="199" t="str">
        <f t="shared" si="2"/>
        <v>İZMİR-2018-2019 Öğretim Yılı Okullararası Puanlı  Atletizm Genç-B İl Birinciliği</v>
      </c>
      <c r="L157" s="128" t="e">
        <f>#REF!</f>
        <v>#REF!</v>
      </c>
      <c r="M157" s="128" t="s">
        <v>176</v>
      </c>
    </row>
    <row r="158" spans="1:13" s="200" customFormat="1" ht="26.25" customHeight="1" x14ac:dyDescent="0.2">
      <c r="A158" s="122">
        <v>480</v>
      </c>
      <c r="B158" s="174" t="s">
        <v>189</v>
      </c>
      <c r="C158" s="176" t="e">
        <f>#REF!</f>
        <v>#REF!</v>
      </c>
      <c r="D158" s="178" t="e">
        <f>#REF!</f>
        <v>#REF!</v>
      </c>
      <c r="E158" s="178" t="e">
        <f>#REF!</f>
        <v>#REF!</v>
      </c>
      <c r="F158" s="179" t="e">
        <f>#REF!</f>
        <v>#REF!</v>
      </c>
      <c r="G158" s="177" t="e">
        <f>#REF!</f>
        <v>#REF!</v>
      </c>
      <c r="H158" s="130" t="s">
        <v>182</v>
      </c>
      <c r="I158" s="198"/>
      <c r="J158" s="124" t="str">
        <f>'YARIŞMA BİLGİLERİ'!$F$21</f>
        <v>Genç Erkek - B</v>
      </c>
      <c r="K158" s="199" t="str">
        <f t="shared" si="2"/>
        <v>İZMİR-2018-2019 Öğretim Yılı Okullararası Puanlı  Atletizm Genç-B İl Birinciliği</v>
      </c>
      <c r="L158" s="128" t="e">
        <f>#REF!</f>
        <v>#REF!</v>
      </c>
      <c r="M158" s="128" t="s">
        <v>176</v>
      </c>
    </row>
    <row r="159" spans="1:13" s="200" customFormat="1" ht="26.25" customHeight="1" x14ac:dyDescent="0.2">
      <c r="A159" s="122">
        <v>481</v>
      </c>
      <c r="B159" s="174" t="s">
        <v>189</v>
      </c>
      <c r="C159" s="176" t="e">
        <f>#REF!</f>
        <v>#REF!</v>
      </c>
      <c r="D159" s="178" t="e">
        <f>#REF!</f>
        <v>#REF!</v>
      </c>
      <c r="E159" s="178" t="e">
        <f>#REF!</f>
        <v>#REF!</v>
      </c>
      <c r="F159" s="179" t="e">
        <f>#REF!</f>
        <v>#REF!</v>
      </c>
      <c r="G159" s="177" t="e">
        <f>#REF!</f>
        <v>#REF!</v>
      </c>
      <c r="H159" s="130" t="s">
        <v>182</v>
      </c>
      <c r="I159" s="198"/>
      <c r="J159" s="124" t="str">
        <f>'YARIŞMA BİLGİLERİ'!$F$21</f>
        <v>Genç Erkek - B</v>
      </c>
      <c r="K159" s="199" t="str">
        <f t="shared" si="2"/>
        <v>İZMİR-2018-2019 Öğretim Yılı Okullararası Puanlı  Atletizm Genç-B İl Birinciliği</v>
      </c>
      <c r="L159" s="128" t="e">
        <f>#REF!</f>
        <v>#REF!</v>
      </c>
      <c r="M159" s="128" t="s">
        <v>176</v>
      </c>
    </row>
    <row r="160" spans="1:13" s="200" customFormat="1" ht="26.25" customHeight="1" x14ac:dyDescent="0.2">
      <c r="A160" s="122">
        <v>482</v>
      </c>
      <c r="B160" s="174" t="s">
        <v>173</v>
      </c>
      <c r="C160" s="176" t="e">
        <f>#REF!</f>
        <v>#REF!</v>
      </c>
      <c r="D160" s="178" t="e">
        <f>#REF!</f>
        <v>#REF!</v>
      </c>
      <c r="E160" s="178" t="e">
        <f>#REF!</f>
        <v>#REF!</v>
      </c>
      <c r="F160" s="179" t="e">
        <f>#REF!</f>
        <v>#REF!</v>
      </c>
      <c r="G160" s="177" t="e">
        <f>#REF!</f>
        <v>#REF!</v>
      </c>
      <c r="H160" s="130" t="s">
        <v>171</v>
      </c>
      <c r="I160" s="198"/>
      <c r="J160" s="124" t="str">
        <f>'YARIŞMA BİLGİLERİ'!$F$21</f>
        <v>Genç Erkek - B</v>
      </c>
      <c r="K160" s="199" t="str">
        <f t="shared" si="2"/>
        <v>İZMİR-2018-2019 Öğretim Yılı Okullararası Puanlı  Atletizm Genç-B İl Birinciliği</v>
      </c>
      <c r="L160" s="128" t="e">
        <f>#REF!</f>
        <v>#REF!</v>
      </c>
      <c r="M160" s="128" t="s">
        <v>176</v>
      </c>
    </row>
    <row r="161" spans="1:13" s="200" customFormat="1" ht="26.25" customHeight="1" x14ac:dyDescent="0.2">
      <c r="A161" s="122">
        <v>483</v>
      </c>
      <c r="B161" s="174" t="s">
        <v>173</v>
      </c>
      <c r="C161" s="176" t="e">
        <f>#REF!</f>
        <v>#REF!</v>
      </c>
      <c r="D161" s="178" t="e">
        <f>#REF!</f>
        <v>#REF!</v>
      </c>
      <c r="E161" s="178" t="e">
        <f>#REF!</f>
        <v>#REF!</v>
      </c>
      <c r="F161" s="179" t="e">
        <f>#REF!</f>
        <v>#REF!</v>
      </c>
      <c r="G161" s="177" t="e">
        <f>#REF!</f>
        <v>#REF!</v>
      </c>
      <c r="H161" s="130" t="s">
        <v>171</v>
      </c>
      <c r="I161" s="198"/>
      <c r="J161" s="124" t="str">
        <f>'YARIŞMA BİLGİLERİ'!$F$21</f>
        <v>Genç Erkek - B</v>
      </c>
      <c r="K161" s="199" t="str">
        <f t="shared" si="2"/>
        <v>İZMİR-2018-2019 Öğretim Yılı Okullararası Puanlı  Atletizm Genç-B İl Birinciliği</v>
      </c>
      <c r="L161" s="128" t="e">
        <f>#REF!</f>
        <v>#REF!</v>
      </c>
      <c r="M161" s="128" t="s">
        <v>176</v>
      </c>
    </row>
    <row r="162" spans="1:13" s="200" customFormat="1" ht="26.25" customHeight="1" x14ac:dyDescent="0.2">
      <c r="A162" s="122">
        <v>484</v>
      </c>
      <c r="B162" s="174" t="s">
        <v>173</v>
      </c>
      <c r="C162" s="176" t="e">
        <f>#REF!</f>
        <v>#REF!</v>
      </c>
      <c r="D162" s="178" t="e">
        <f>#REF!</f>
        <v>#REF!</v>
      </c>
      <c r="E162" s="178" t="e">
        <f>#REF!</f>
        <v>#REF!</v>
      </c>
      <c r="F162" s="179" t="e">
        <f>#REF!</f>
        <v>#REF!</v>
      </c>
      <c r="G162" s="177" t="e">
        <f>#REF!</f>
        <v>#REF!</v>
      </c>
      <c r="H162" s="130" t="s">
        <v>171</v>
      </c>
      <c r="I162" s="198"/>
      <c r="J162" s="124" t="str">
        <f>'YARIŞMA BİLGİLERİ'!$F$21</f>
        <v>Genç Erkek - B</v>
      </c>
      <c r="K162" s="199" t="str">
        <f t="shared" si="2"/>
        <v>İZMİR-2018-2019 Öğretim Yılı Okullararası Puanlı  Atletizm Genç-B İl Birinciliği</v>
      </c>
      <c r="L162" s="128" t="e">
        <f>#REF!</f>
        <v>#REF!</v>
      </c>
      <c r="M162" s="128" t="s">
        <v>176</v>
      </c>
    </row>
    <row r="163" spans="1:13" s="200" customFormat="1" ht="26.25" customHeight="1" x14ac:dyDescent="0.2">
      <c r="A163" s="122">
        <v>485</v>
      </c>
      <c r="B163" s="174" t="s">
        <v>173</v>
      </c>
      <c r="C163" s="176" t="e">
        <f>#REF!</f>
        <v>#REF!</v>
      </c>
      <c r="D163" s="178" t="e">
        <f>#REF!</f>
        <v>#REF!</v>
      </c>
      <c r="E163" s="178" t="e">
        <f>#REF!</f>
        <v>#REF!</v>
      </c>
      <c r="F163" s="179" t="e">
        <f>#REF!</f>
        <v>#REF!</v>
      </c>
      <c r="G163" s="177" t="e">
        <f>#REF!</f>
        <v>#REF!</v>
      </c>
      <c r="H163" s="130" t="s">
        <v>171</v>
      </c>
      <c r="I163" s="198"/>
      <c r="J163" s="124" t="str">
        <f>'YARIŞMA BİLGİLERİ'!$F$21</f>
        <v>Genç Erkek - B</v>
      </c>
      <c r="K163" s="199" t="str">
        <f t="shared" si="2"/>
        <v>İZMİR-2018-2019 Öğretim Yılı Okullararası Puanlı  Atletizm Genç-B İl Birinciliği</v>
      </c>
      <c r="L163" s="128" t="e">
        <f>#REF!</f>
        <v>#REF!</v>
      </c>
      <c r="M163" s="128" t="s">
        <v>176</v>
      </c>
    </row>
    <row r="164" spans="1:13" s="200" customFormat="1" ht="26.25" customHeight="1" x14ac:dyDescent="0.2">
      <c r="A164" s="122">
        <v>486</v>
      </c>
      <c r="B164" s="174" t="s">
        <v>173</v>
      </c>
      <c r="C164" s="176" t="e">
        <f>#REF!</f>
        <v>#REF!</v>
      </c>
      <c r="D164" s="178" t="e">
        <f>#REF!</f>
        <v>#REF!</v>
      </c>
      <c r="E164" s="178" t="e">
        <f>#REF!</f>
        <v>#REF!</v>
      </c>
      <c r="F164" s="179" t="e">
        <f>#REF!</f>
        <v>#REF!</v>
      </c>
      <c r="G164" s="177" t="e">
        <f>#REF!</f>
        <v>#REF!</v>
      </c>
      <c r="H164" s="130" t="s">
        <v>171</v>
      </c>
      <c r="I164" s="198"/>
      <c r="J164" s="124" t="str">
        <f>'YARIŞMA BİLGİLERİ'!$F$21</f>
        <v>Genç Erkek - B</v>
      </c>
      <c r="K164" s="199" t="str">
        <f t="shared" si="2"/>
        <v>İZMİR-2018-2019 Öğretim Yılı Okullararası Puanlı  Atletizm Genç-B İl Birinciliği</v>
      </c>
      <c r="L164" s="128" t="e">
        <f>#REF!</f>
        <v>#REF!</v>
      </c>
      <c r="M164" s="128" t="s">
        <v>176</v>
      </c>
    </row>
    <row r="165" spans="1:13" s="200" customFormat="1" ht="26.25" customHeight="1" x14ac:dyDescent="0.2">
      <c r="A165" s="122">
        <v>487</v>
      </c>
      <c r="B165" s="174" t="s">
        <v>173</v>
      </c>
      <c r="C165" s="176" t="e">
        <f>#REF!</f>
        <v>#REF!</v>
      </c>
      <c r="D165" s="178" t="e">
        <f>#REF!</f>
        <v>#REF!</v>
      </c>
      <c r="E165" s="178" t="e">
        <f>#REF!</f>
        <v>#REF!</v>
      </c>
      <c r="F165" s="179" t="e">
        <f>#REF!</f>
        <v>#REF!</v>
      </c>
      <c r="G165" s="177" t="e">
        <f>#REF!</f>
        <v>#REF!</v>
      </c>
      <c r="H165" s="130" t="s">
        <v>171</v>
      </c>
      <c r="I165" s="198"/>
      <c r="J165" s="124" t="str">
        <f>'YARIŞMA BİLGİLERİ'!$F$21</f>
        <v>Genç Erkek - B</v>
      </c>
      <c r="K165" s="199" t="str">
        <f t="shared" si="2"/>
        <v>İZMİR-2018-2019 Öğretim Yılı Okullararası Puanlı  Atletizm Genç-B İl Birinciliği</v>
      </c>
      <c r="L165" s="128" t="e">
        <f>#REF!</f>
        <v>#REF!</v>
      </c>
      <c r="M165" s="128" t="s">
        <v>176</v>
      </c>
    </row>
    <row r="166" spans="1:13" s="200" customFormat="1" ht="26.25" customHeight="1" x14ac:dyDescent="0.2">
      <c r="A166" s="122">
        <v>488</v>
      </c>
      <c r="B166" s="174" t="s">
        <v>173</v>
      </c>
      <c r="C166" s="176" t="e">
        <f>#REF!</f>
        <v>#REF!</v>
      </c>
      <c r="D166" s="178" t="e">
        <f>#REF!</f>
        <v>#REF!</v>
      </c>
      <c r="E166" s="178" t="e">
        <f>#REF!</f>
        <v>#REF!</v>
      </c>
      <c r="F166" s="179" t="e">
        <f>#REF!</f>
        <v>#REF!</v>
      </c>
      <c r="G166" s="177" t="e">
        <f>#REF!</f>
        <v>#REF!</v>
      </c>
      <c r="H166" s="130" t="s">
        <v>171</v>
      </c>
      <c r="I166" s="198"/>
      <c r="J166" s="124" t="str">
        <f>'YARIŞMA BİLGİLERİ'!$F$21</f>
        <v>Genç Erkek - B</v>
      </c>
      <c r="K166" s="199" t="str">
        <f t="shared" si="2"/>
        <v>İZMİR-2018-2019 Öğretim Yılı Okullararası Puanlı  Atletizm Genç-B İl Birinciliği</v>
      </c>
      <c r="L166" s="128" t="e">
        <f>#REF!</f>
        <v>#REF!</v>
      </c>
      <c r="M166" s="128" t="s">
        <v>176</v>
      </c>
    </row>
    <row r="167" spans="1:13" s="200" customFormat="1" ht="26.25" customHeight="1" x14ac:dyDescent="0.2">
      <c r="A167" s="122">
        <v>489</v>
      </c>
      <c r="B167" s="174" t="s">
        <v>173</v>
      </c>
      <c r="C167" s="176" t="e">
        <f>#REF!</f>
        <v>#REF!</v>
      </c>
      <c r="D167" s="178" t="e">
        <f>#REF!</f>
        <v>#REF!</v>
      </c>
      <c r="E167" s="178" t="e">
        <f>#REF!</f>
        <v>#REF!</v>
      </c>
      <c r="F167" s="179" t="e">
        <f>#REF!</f>
        <v>#REF!</v>
      </c>
      <c r="G167" s="177" t="e">
        <f>#REF!</f>
        <v>#REF!</v>
      </c>
      <c r="H167" s="130" t="s">
        <v>171</v>
      </c>
      <c r="I167" s="198"/>
      <c r="J167" s="124" t="str">
        <f>'YARIŞMA BİLGİLERİ'!$F$21</f>
        <v>Genç Erkek - B</v>
      </c>
      <c r="K167" s="199" t="str">
        <f t="shared" si="2"/>
        <v>İZMİR-2018-2019 Öğretim Yılı Okullararası Puanlı  Atletizm Genç-B İl Birinciliği</v>
      </c>
      <c r="L167" s="128" t="e">
        <f>#REF!</f>
        <v>#REF!</v>
      </c>
      <c r="M167" s="128" t="s">
        <v>176</v>
      </c>
    </row>
    <row r="168" spans="1:13" s="200" customFormat="1" ht="26.25" customHeight="1" x14ac:dyDescent="0.2">
      <c r="A168" s="122">
        <v>490</v>
      </c>
      <c r="B168" s="174" t="s">
        <v>173</v>
      </c>
      <c r="C168" s="176" t="e">
        <f>#REF!</f>
        <v>#REF!</v>
      </c>
      <c r="D168" s="178" t="e">
        <f>#REF!</f>
        <v>#REF!</v>
      </c>
      <c r="E168" s="178" t="e">
        <f>#REF!</f>
        <v>#REF!</v>
      </c>
      <c r="F168" s="179" t="e">
        <f>#REF!</f>
        <v>#REF!</v>
      </c>
      <c r="G168" s="177" t="e">
        <f>#REF!</f>
        <v>#REF!</v>
      </c>
      <c r="H168" s="130" t="s">
        <v>171</v>
      </c>
      <c r="I168" s="198"/>
      <c r="J168" s="124" t="str">
        <f>'YARIŞMA BİLGİLERİ'!$F$21</f>
        <v>Genç Erkek - B</v>
      </c>
      <c r="K168" s="199" t="str">
        <f t="shared" si="2"/>
        <v>İZMİR-2018-2019 Öğretim Yılı Okullararası Puanlı  Atletizm Genç-B İl Birinciliği</v>
      </c>
      <c r="L168" s="128" t="e">
        <f>#REF!</f>
        <v>#REF!</v>
      </c>
      <c r="M168" s="128" t="s">
        <v>176</v>
      </c>
    </row>
    <row r="169" spans="1:13" s="200" customFormat="1" ht="26.25" customHeight="1" x14ac:dyDescent="0.2">
      <c r="A169" s="122">
        <v>491</v>
      </c>
      <c r="B169" s="174" t="s">
        <v>173</v>
      </c>
      <c r="C169" s="176" t="e">
        <f>#REF!</f>
        <v>#REF!</v>
      </c>
      <c r="D169" s="178" t="e">
        <f>#REF!</f>
        <v>#REF!</v>
      </c>
      <c r="E169" s="178" t="e">
        <f>#REF!</f>
        <v>#REF!</v>
      </c>
      <c r="F169" s="179" t="e">
        <f>#REF!</f>
        <v>#REF!</v>
      </c>
      <c r="G169" s="177" t="e">
        <f>#REF!</f>
        <v>#REF!</v>
      </c>
      <c r="H169" s="130" t="s">
        <v>171</v>
      </c>
      <c r="I169" s="198"/>
      <c r="J169" s="124" t="str">
        <f>'YARIŞMA BİLGİLERİ'!$F$21</f>
        <v>Genç Erkek - B</v>
      </c>
      <c r="K169" s="199" t="str">
        <f t="shared" si="2"/>
        <v>İZMİR-2018-2019 Öğretim Yılı Okullararası Puanlı  Atletizm Genç-B İl Birinciliği</v>
      </c>
      <c r="L169" s="128" t="e">
        <f>#REF!</f>
        <v>#REF!</v>
      </c>
      <c r="M169" s="128" t="s">
        <v>176</v>
      </c>
    </row>
    <row r="170" spans="1:13" s="200" customFormat="1" ht="26.25" customHeight="1" x14ac:dyDescent="0.2">
      <c r="A170" s="122">
        <v>492</v>
      </c>
      <c r="B170" s="174" t="s">
        <v>173</v>
      </c>
      <c r="C170" s="176" t="e">
        <f>#REF!</f>
        <v>#REF!</v>
      </c>
      <c r="D170" s="178" t="e">
        <f>#REF!</f>
        <v>#REF!</v>
      </c>
      <c r="E170" s="178" t="e">
        <f>#REF!</f>
        <v>#REF!</v>
      </c>
      <c r="F170" s="179" t="e">
        <f>#REF!</f>
        <v>#REF!</v>
      </c>
      <c r="G170" s="177" t="e">
        <f>#REF!</f>
        <v>#REF!</v>
      </c>
      <c r="H170" s="130" t="s">
        <v>171</v>
      </c>
      <c r="I170" s="198"/>
      <c r="J170" s="124" t="str">
        <f>'YARIŞMA BİLGİLERİ'!$F$21</f>
        <v>Genç Erkek - B</v>
      </c>
      <c r="K170" s="199" t="str">
        <f t="shared" si="2"/>
        <v>İZMİR-2018-2019 Öğretim Yılı Okullararası Puanlı  Atletizm Genç-B İl Birinciliği</v>
      </c>
      <c r="L170" s="128" t="e">
        <f>#REF!</f>
        <v>#REF!</v>
      </c>
      <c r="M170" s="128" t="s">
        <v>176</v>
      </c>
    </row>
    <row r="171" spans="1:13" s="200" customFormat="1" ht="26.25" customHeight="1" x14ac:dyDescent="0.2">
      <c r="A171" s="122">
        <v>493</v>
      </c>
      <c r="B171" s="174" t="s">
        <v>173</v>
      </c>
      <c r="C171" s="176" t="e">
        <f>#REF!</f>
        <v>#REF!</v>
      </c>
      <c r="D171" s="178" t="e">
        <f>#REF!</f>
        <v>#REF!</v>
      </c>
      <c r="E171" s="178" t="e">
        <f>#REF!</f>
        <v>#REF!</v>
      </c>
      <c r="F171" s="179" t="e">
        <f>#REF!</f>
        <v>#REF!</v>
      </c>
      <c r="G171" s="177" t="e">
        <f>#REF!</f>
        <v>#REF!</v>
      </c>
      <c r="H171" s="130" t="s">
        <v>171</v>
      </c>
      <c r="I171" s="198"/>
      <c r="J171" s="124" t="str">
        <f>'YARIŞMA BİLGİLERİ'!$F$21</f>
        <v>Genç Erkek - B</v>
      </c>
      <c r="K171" s="199" t="str">
        <f t="shared" si="2"/>
        <v>İZMİR-2018-2019 Öğretim Yılı Okullararası Puanlı  Atletizm Genç-B İl Birinciliği</v>
      </c>
      <c r="L171" s="128" t="e">
        <f>#REF!</f>
        <v>#REF!</v>
      </c>
      <c r="M171" s="128" t="s">
        <v>176</v>
      </c>
    </row>
    <row r="172" spans="1:13" s="200" customFormat="1" ht="26.25" customHeight="1" x14ac:dyDescent="0.2">
      <c r="A172" s="122">
        <v>494</v>
      </c>
      <c r="B172" s="174" t="s">
        <v>173</v>
      </c>
      <c r="C172" s="176" t="e">
        <f>#REF!</f>
        <v>#REF!</v>
      </c>
      <c r="D172" s="178" t="e">
        <f>#REF!</f>
        <v>#REF!</v>
      </c>
      <c r="E172" s="178" t="e">
        <f>#REF!</f>
        <v>#REF!</v>
      </c>
      <c r="F172" s="179" t="e">
        <f>#REF!</f>
        <v>#REF!</v>
      </c>
      <c r="G172" s="177" t="e">
        <f>#REF!</f>
        <v>#REF!</v>
      </c>
      <c r="H172" s="130" t="s">
        <v>171</v>
      </c>
      <c r="I172" s="198"/>
      <c r="J172" s="124" t="str">
        <f>'YARIŞMA BİLGİLERİ'!$F$21</f>
        <v>Genç Erkek - B</v>
      </c>
      <c r="K172" s="199" t="str">
        <f t="shared" si="2"/>
        <v>İZMİR-2018-2019 Öğretim Yılı Okullararası Puanlı  Atletizm Genç-B İl Birinciliği</v>
      </c>
      <c r="L172" s="128" t="e">
        <f>#REF!</f>
        <v>#REF!</v>
      </c>
      <c r="M172" s="128" t="s">
        <v>176</v>
      </c>
    </row>
    <row r="173" spans="1:13" s="200" customFormat="1" ht="26.25" customHeight="1" x14ac:dyDescent="0.2">
      <c r="A173" s="122">
        <v>495</v>
      </c>
      <c r="B173" s="174" t="s">
        <v>173</v>
      </c>
      <c r="C173" s="176" t="e">
        <f>#REF!</f>
        <v>#REF!</v>
      </c>
      <c r="D173" s="178" t="e">
        <f>#REF!</f>
        <v>#REF!</v>
      </c>
      <c r="E173" s="178" t="e">
        <f>#REF!</f>
        <v>#REF!</v>
      </c>
      <c r="F173" s="179" t="e">
        <f>#REF!</f>
        <v>#REF!</v>
      </c>
      <c r="G173" s="177" t="e">
        <f>#REF!</f>
        <v>#REF!</v>
      </c>
      <c r="H173" s="130" t="s">
        <v>171</v>
      </c>
      <c r="I173" s="198"/>
      <c r="J173" s="124" t="str">
        <f>'YARIŞMA BİLGİLERİ'!$F$21</f>
        <v>Genç Erkek - B</v>
      </c>
      <c r="K173" s="199" t="str">
        <f t="shared" si="2"/>
        <v>İZMİR-2018-2019 Öğretim Yılı Okullararası Puanlı  Atletizm Genç-B İl Birinciliği</v>
      </c>
      <c r="L173" s="128" t="e">
        <f>#REF!</f>
        <v>#REF!</v>
      </c>
      <c r="M173" s="128" t="s">
        <v>176</v>
      </c>
    </row>
    <row r="174" spans="1:13" s="200" customFormat="1" ht="26.25" customHeight="1" x14ac:dyDescent="0.2">
      <c r="A174" s="122">
        <v>496</v>
      </c>
      <c r="B174" s="174" t="s">
        <v>173</v>
      </c>
      <c r="C174" s="176" t="e">
        <f>#REF!</f>
        <v>#REF!</v>
      </c>
      <c r="D174" s="178" t="e">
        <f>#REF!</f>
        <v>#REF!</v>
      </c>
      <c r="E174" s="178" t="e">
        <f>#REF!</f>
        <v>#REF!</v>
      </c>
      <c r="F174" s="179" t="e">
        <f>#REF!</f>
        <v>#REF!</v>
      </c>
      <c r="G174" s="177" t="e">
        <f>#REF!</f>
        <v>#REF!</v>
      </c>
      <c r="H174" s="130" t="s">
        <v>171</v>
      </c>
      <c r="I174" s="198"/>
      <c r="J174" s="124" t="str">
        <f>'YARIŞMA BİLGİLERİ'!$F$21</f>
        <v>Genç Erkek - B</v>
      </c>
      <c r="K174" s="199" t="str">
        <f t="shared" si="2"/>
        <v>İZMİR-2018-2019 Öğretim Yılı Okullararası Puanlı  Atletizm Genç-B İl Birinciliği</v>
      </c>
      <c r="L174" s="128" t="e">
        <f>#REF!</f>
        <v>#REF!</v>
      </c>
      <c r="M174" s="128" t="s">
        <v>176</v>
      </c>
    </row>
    <row r="175" spans="1:13" s="200" customFormat="1" ht="26.25" customHeight="1" x14ac:dyDescent="0.2">
      <c r="A175" s="122">
        <v>506</v>
      </c>
      <c r="B175" s="174" t="s">
        <v>173</v>
      </c>
      <c r="C175" s="176" t="e">
        <f>#REF!</f>
        <v>#REF!</v>
      </c>
      <c r="D175" s="178" t="e">
        <f>#REF!</f>
        <v>#REF!</v>
      </c>
      <c r="E175" s="178" t="e">
        <f>#REF!</f>
        <v>#REF!</v>
      </c>
      <c r="F175" s="179" t="e">
        <f>#REF!</f>
        <v>#REF!</v>
      </c>
      <c r="G175" s="177" t="e">
        <f>#REF!</f>
        <v>#REF!</v>
      </c>
      <c r="H175" s="130" t="s">
        <v>171</v>
      </c>
      <c r="I175" s="198"/>
      <c r="J175" s="124" t="str">
        <f>'YARIŞMA BİLGİLERİ'!$F$21</f>
        <v>Genç Erkek - B</v>
      </c>
      <c r="K175" s="199" t="str">
        <f t="shared" si="2"/>
        <v>İZMİR-2018-2019 Öğretim Yılı Okullararası Puanlı  Atletizm Genç-B İl Birinciliği</v>
      </c>
      <c r="L175" s="128" t="e">
        <f>#REF!</f>
        <v>#REF!</v>
      </c>
      <c r="M175" s="128" t="s">
        <v>176</v>
      </c>
    </row>
    <row r="176" spans="1:13" s="200" customFormat="1" ht="26.25" customHeight="1" x14ac:dyDescent="0.2">
      <c r="A176" s="122">
        <v>507</v>
      </c>
      <c r="B176" s="174" t="s">
        <v>173</v>
      </c>
      <c r="C176" s="176" t="e">
        <f>#REF!</f>
        <v>#REF!</v>
      </c>
      <c r="D176" s="178" t="e">
        <f>#REF!</f>
        <v>#REF!</v>
      </c>
      <c r="E176" s="178" t="e">
        <f>#REF!</f>
        <v>#REF!</v>
      </c>
      <c r="F176" s="179" t="e">
        <f>#REF!</f>
        <v>#REF!</v>
      </c>
      <c r="G176" s="177" t="e">
        <f>#REF!</f>
        <v>#REF!</v>
      </c>
      <c r="H176" s="130" t="s">
        <v>171</v>
      </c>
      <c r="I176" s="198"/>
      <c r="J176" s="124" t="str">
        <f>'YARIŞMA BİLGİLERİ'!$F$21</f>
        <v>Genç Erkek - B</v>
      </c>
      <c r="K176" s="199" t="str">
        <f t="shared" si="2"/>
        <v>İZMİR-2018-2019 Öğretim Yılı Okullararası Puanlı  Atletizm Genç-B İl Birinciliği</v>
      </c>
      <c r="L176" s="128" t="e">
        <f>#REF!</f>
        <v>#REF!</v>
      </c>
      <c r="M176" s="128" t="s">
        <v>176</v>
      </c>
    </row>
    <row r="177" spans="1:13" s="200" customFormat="1" ht="26.25" customHeight="1" x14ac:dyDescent="0.2">
      <c r="A177" s="122">
        <v>508</v>
      </c>
      <c r="B177" s="174" t="s">
        <v>173</v>
      </c>
      <c r="C177" s="176" t="e">
        <f>#REF!</f>
        <v>#REF!</v>
      </c>
      <c r="D177" s="178" t="e">
        <f>#REF!</f>
        <v>#REF!</v>
      </c>
      <c r="E177" s="178" t="e">
        <f>#REF!</f>
        <v>#REF!</v>
      </c>
      <c r="F177" s="179" t="e">
        <f>#REF!</f>
        <v>#REF!</v>
      </c>
      <c r="G177" s="177" t="e">
        <f>#REF!</f>
        <v>#REF!</v>
      </c>
      <c r="H177" s="130" t="s">
        <v>171</v>
      </c>
      <c r="I177" s="198"/>
      <c r="J177" s="124" t="str">
        <f>'YARIŞMA BİLGİLERİ'!$F$21</f>
        <v>Genç Erkek - B</v>
      </c>
      <c r="K177" s="199" t="str">
        <f t="shared" si="2"/>
        <v>İZMİR-2018-2019 Öğretim Yılı Okullararası Puanlı  Atletizm Genç-B İl Birinciliği</v>
      </c>
      <c r="L177" s="128" t="e">
        <f>#REF!</f>
        <v>#REF!</v>
      </c>
      <c r="M177" s="128" t="s">
        <v>176</v>
      </c>
    </row>
    <row r="178" spans="1:13" s="200" customFormat="1" ht="26.25" customHeight="1" x14ac:dyDescent="0.2">
      <c r="A178" s="122">
        <v>509</v>
      </c>
      <c r="B178" s="174" t="s">
        <v>173</v>
      </c>
      <c r="C178" s="176" t="e">
        <f>#REF!</f>
        <v>#REF!</v>
      </c>
      <c r="D178" s="178" t="e">
        <f>#REF!</f>
        <v>#REF!</v>
      </c>
      <c r="E178" s="178" t="e">
        <f>#REF!</f>
        <v>#REF!</v>
      </c>
      <c r="F178" s="179" t="e">
        <f>#REF!</f>
        <v>#REF!</v>
      </c>
      <c r="G178" s="177" t="e">
        <f>#REF!</f>
        <v>#REF!</v>
      </c>
      <c r="H178" s="130" t="s">
        <v>171</v>
      </c>
      <c r="I178" s="198"/>
      <c r="J178" s="124" t="str">
        <f>'YARIŞMA BİLGİLERİ'!$F$21</f>
        <v>Genç Erkek - B</v>
      </c>
      <c r="K178" s="199" t="str">
        <f t="shared" si="2"/>
        <v>İZMİR-2018-2019 Öğretim Yılı Okullararası Puanlı  Atletizm Genç-B İl Birinciliği</v>
      </c>
      <c r="L178" s="128" t="e">
        <f>#REF!</f>
        <v>#REF!</v>
      </c>
      <c r="M178" s="128" t="s">
        <v>176</v>
      </c>
    </row>
    <row r="179" spans="1:13" s="200" customFormat="1" ht="26.25" customHeight="1" x14ac:dyDescent="0.2">
      <c r="A179" s="122">
        <v>510</v>
      </c>
      <c r="B179" s="174" t="s">
        <v>173</v>
      </c>
      <c r="C179" s="176" t="e">
        <f>#REF!</f>
        <v>#REF!</v>
      </c>
      <c r="D179" s="178" t="e">
        <f>#REF!</f>
        <v>#REF!</v>
      </c>
      <c r="E179" s="178" t="e">
        <f>#REF!</f>
        <v>#REF!</v>
      </c>
      <c r="F179" s="179" t="e">
        <f>#REF!</f>
        <v>#REF!</v>
      </c>
      <c r="G179" s="177" t="e">
        <f>#REF!</f>
        <v>#REF!</v>
      </c>
      <c r="H179" s="130" t="s">
        <v>171</v>
      </c>
      <c r="I179" s="198"/>
      <c r="J179" s="124" t="str">
        <f>'YARIŞMA BİLGİLERİ'!$F$21</f>
        <v>Genç Erkek - B</v>
      </c>
      <c r="K179" s="199" t="str">
        <f t="shared" si="2"/>
        <v>İZMİR-2018-2019 Öğretim Yılı Okullararası Puanlı  Atletizm Genç-B İl Birinciliği</v>
      </c>
      <c r="L179" s="128" t="e">
        <f>#REF!</f>
        <v>#REF!</v>
      </c>
      <c r="M179" s="128" t="s">
        <v>176</v>
      </c>
    </row>
    <row r="180" spans="1:13" s="200" customFormat="1" ht="26.25" customHeight="1" x14ac:dyDescent="0.2">
      <c r="A180" s="122">
        <v>511</v>
      </c>
      <c r="B180" s="174" t="s">
        <v>173</v>
      </c>
      <c r="C180" s="176" t="e">
        <f>#REF!</f>
        <v>#REF!</v>
      </c>
      <c r="D180" s="178" t="e">
        <f>#REF!</f>
        <v>#REF!</v>
      </c>
      <c r="E180" s="178" t="e">
        <f>#REF!</f>
        <v>#REF!</v>
      </c>
      <c r="F180" s="179" t="e">
        <f>#REF!</f>
        <v>#REF!</v>
      </c>
      <c r="G180" s="177" t="e">
        <f>#REF!</f>
        <v>#REF!</v>
      </c>
      <c r="H180" s="130" t="s">
        <v>171</v>
      </c>
      <c r="I180" s="198"/>
      <c r="J180" s="124" t="str">
        <f>'YARIŞMA BİLGİLERİ'!$F$21</f>
        <v>Genç Erkek - B</v>
      </c>
      <c r="K180" s="199" t="str">
        <f t="shared" si="2"/>
        <v>İZMİR-2018-2019 Öğretim Yılı Okullararası Puanlı  Atletizm Genç-B İl Birinciliği</v>
      </c>
      <c r="L180" s="128" t="e">
        <f>#REF!</f>
        <v>#REF!</v>
      </c>
      <c r="M180" s="128" t="s">
        <v>176</v>
      </c>
    </row>
    <row r="181" spans="1:13" s="200" customFormat="1" ht="26.25" customHeight="1" x14ac:dyDescent="0.2">
      <c r="A181" s="122">
        <v>512</v>
      </c>
      <c r="B181" s="174" t="s">
        <v>173</v>
      </c>
      <c r="C181" s="176" t="e">
        <f>#REF!</f>
        <v>#REF!</v>
      </c>
      <c r="D181" s="178" t="e">
        <f>#REF!</f>
        <v>#REF!</v>
      </c>
      <c r="E181" s="178" t="e">
        <f>#REF!</f>
        <v>#REF!</v>
      </c>
      <c r="F181" s="179" t="e">
        <f>#REF!</f>
        <v>#REF!</v>
      </c>
      <c r="G181" s="177" t="e">
        <f>#REF!</f>
        <v>#REF!</v>
      </c>
      <c r="H181" s="130" t="s">
        <v>171</v>
      </c>
      <c r="I181" s="198"/>
      <c r="J181" s="124" t="str">
        <f>'YARIŞMA BİLGİLERİ'!$F$21</f>
        <v>Genç Erkek - B</v>
      </c>
      <c r="K181" s="199" t="str">
        <f t="shared" si="2"/>
        <v>İZMİR-2018-2019 Öğretim Yılı Okullararası Puanlı  Atletizm Genç-B İl Birinciliği</v>
      </c>
      <c r="L181" s="128" t="e">
        <f>#REF!</f>
        <v>#REF!</v>
      </c>
      <c r="M181" s="128" t="s">
        <v>176</v>
      </c>
    </row>
    <row r="182" spans="1:13" s="200" customFormat="1" ht="26.25" customHeight="1" x14ac:dyDescent="0.2">
      <c r="A182" s="122">
        <v>513</v>
      </c>
      <c r="B182" s="174" t="s">
        <v>173</v>
      </c>
      <c r="C182" s="176" t="e">
        <f>#REF!</f>
        <v>#REF!</v>
      </c>
      <c r="D182" s="178" t="e">
        <f>#REF!</f>
        <v>#REF!</v>
      </c>
      <c r="E182" s="178" t="e">
        <f>#REF!</f>
        <v>#REF!</v>
      </c>
      <c r="F182" s="179" t="e">
        <f>#REF!</f>
        <v>#REF!</v>
      </c>
      <c r="G182" s="177" t="e">
        <f>#REF!</f>
        <v>#REF!</v>
      </c>
      <c r="H182" s="130" t="s">
        <v>171</v>
      </c>
      <c r="I182" s="198"/>
      <c r="J182" s="124" t="str">
        <f>'YARIŞMA BİLGİLERİ'!$F$21</f>
        <v>Genç Erkek - B</v>
      </c>
      <c r="K182" s="199" t="str">
        <f t="shared" si="2"/>
        <v>İZMİR-2018-2019 Öğretim Yılı Okullararası Puanlı  Atletizm Genç-B İl Birinciliği</v>
      </c>
      <c r="L182" s="128" t="e">
        <f>#REF!</f>
        <v>#REF!</v>
      </c>
      <c r="M182" s="128" t="s">
        <v>176</v>
      </c>
    </row>
    <row r="183" spans="1:13" s="200" customFormat="1" ht="26.25" customHeight="1" x14ac:dyDescent="0.2">
      <c r="A183" s="122">
        <v>514</v>
      </c>
      <c r="B183" s="174" t="s">
        <v>173</v>
      </c>
      <c r="C183" s="176" t="e">
        <f>#REF!</f>
        <v>#REF!</v>
      </c>
      <c r="D183" s="178" t="e">
        <f>#REF!</f>
        <v>#REF!</v>
      </c>
      <c r="E183" s="178" t="e">
        <f>#REF!</f>
        <v>#REF!</v>
      </c>
      <c r="F183" s="179" t="e">
        <f>#REF!</f>
        <v>#REF!</v>
      </c>
      <c r="G183" s="177" t="e">
        <f>#REF!</f>
        <v>#REF!</v>
      </c>
      <c r="H183" s="130" t="s">
        <v>171</v>
      </c>
      <c r="I183" s="198"/>
      <c r="J183" s="124" t="str">
        <f>'YARIŞMA BİLGİLERİ'!$F$21</f>
        <v>Genç Erkek - B</v>
      </c>
      <c r="K183" s="199" t="str">
        <f t="shared" si="2"/>
        <v>İZMİR-2018-2019 Öğretim Yılı Okullararası Puanlı  Atletizm Genç-B İl Birinciliği</v>
      </c>
      <c r="L183" s="128" t="e">
        <f>#REF!</f>
        <v>#REF!</v>
      </c>
      <c r="M183" s="128" t="s">
        <v>176</v>
      </c>
    </row>
    <row r="184" spans="1:13" s="200" customFormat="1" ht="26.25" customHeight="1" x14ac:dyDescent="0.2">
      <c r="A184" s="122">
        <v>515</v>
      </c>
      <c r="B184" s="174" t="s">
        <v>173</v>
      </c>
      <c r="C184" s="176" t="e">
        <f>#REF!</f>
        <v>#REF!</v>
      </c>
      <c r="D184" s="178" t="e">
        <f>#REF!</f>
        <v>#REF!</v>
      </c>
      <c r="E184" s="178" t="e">
        <f>#REF!</f>
        <v>#REF!</v>
      </c>
      <c r="F184" s="179" t="e">
        <f>#REF!</f>
        <v>#REF!</v>
      </c>
      <c r="G184" s="177" t="e">
        <f>#REF!</f>
        <v>#REF!</v>
      </c>
      <c r="H184" s="130" t="s">
        <v>171</v>
      </c>
      <c r="I184" s="198"/>
      <c r="J184" s="124" t="str">
        <f>'YARIŞMA BİLGİLERİ'!$F$21</f>
        <v>Genç Erkek - B</v>
      </c>
      <c r="K184" s="199" t="str">
        <f t="shared" si="2"/>
        <v>İZMİR-2018-2019 Öğretim Yılı Okullararası Puanlı  Atletizm Genç-B İl Birinciliği</v>
      </c>
      <c r="L184" s="128" t="e">
        <f>#REF!</f>
        <v>#REF!</v>
      </c>
      <c r="M184" s="128" t="s">
        <v>176</v>
      </c>
    </row>
    <row r="185" spans="1:13" s="200" customFormat="1" ht="26.25" customHeight="1" x14ac:dyDescent="0.2">
      <c r="A185" s="122">
        <v>516</v>
      </c>
      <c r="B185" s="174" t="s">
        <v>173</v>
      </c>
      <c r="C185" s="176" t="e">
        <f>#REF!</f>
        <v>#REF!</v>
      </c>
      <c r="D185" s="178" t="e">
        <f>#REF!</f>
        <v>#REF!</v>
      </c>
      <c r="E185" s="178" t="e">
        <f>#REF!</f>
        <v>#REF!</v>
      </c>
      <c r="F185" s="179" t="e">
        <f>#REF!</f>
        <v>#REF!</v>
      </c>
      <c r="G185" s="177" t="e">
        <f>#REF!</f>
        <v>#REF!</v>
      </c>
      <c r="H185" s="130" t="s">
        <v>171</v>
      </c>
      <c r="I185" s="198"/>
      <c r="J185" s="124" t="str">
        <f>'YARIŞMA BİLGİLERİ'!$F$21</f>
        <v>Genç Erkek - B</v>
      </c>
      <c r="K185" s="199" t="str">
        <f t="shared" si="2"/>
        <v>İZMİR-2018-2019 Öğretim Yılı Okullararası Puanlı  Atletizm Genç-B İl Birinciliği</v>
      </c>
      <c r="L185" s="128" t="e">
        <f>#REF!</f>
        <v>#REF!</v>
      </c>
      <c r="M185" s="128" t="s">
        <v>176</v>
      </c>
    </row>
    <row r="186" spans="1:13" s="200" customFormat="1" ht="26.25" customHeight="1" x14ac:dyDescent="0.2">
      <c r="A186" s="122">
        <v>517</v>
      </c>
      <c r="B186" s="174" t="s">
        <v>173</v>
      </c>
      <c r="C186" s="176" t="e">
        <f>#REF!</f>
        <v>#REF!</v>
      </c>
      <c r="D186" s="178" t="e">
        <f>#REF!</f>
        <v>#REF!</v>
      </c>
      <c r="E186" s="178" t="e">
        <f>#REF!</f>
        <v>#REF!</v>
      </c>
      <c r="F186" s="179" t="e">
        <f>#REF!</f>
        <v>#REF!</v>
      </c>
      <c r="G186" s="177" t="e">
        <f>#REF!</f>
        <v>#REF!</v>
      </c>
      <c r="H186" s="130" t="s">
        <v>171</v>
      </c>
      <c r="I186" s="198"/>
      <c r="J186" s="124" t="str">
        <f>'YARIŞMA BİLGİLERİ'!$F$21</f>
        <v>Genç Erkek - B</v>
      </c>
      <c r="K186" s="199" t="str">
        <f t="shared" si="2"/>
        <v>İZMİR-2018-2019 Öğretim Yılı Okullararası Puanlı  Atletizm Genç-B İl Birinciliği</v>
      </c>
      <c r="L186" s="128" t="e">
        <f>#REF!</f>
        <v>#REF!</v>
      </c>
      <c r="M186" s="128" t="s">
        <v>176</v>
      </c>
    </row>
    <row r="187" spans="1:13" s="200" customFormat="1" ht="26.25" customHeight="1" x14ac:dyDescent="0.2">
      <c r="A187" s="122">
        <v>518</v>
      </c>
      <c r="B187" s="174" t="s">
        <v>173</v>
      </c>
      <c r="C187" s="176" t="e">
        <f>#REF!</f>
        <v>#REF!</v>
      </c>
      <c r="D187" s="178" t="e">
        <f>#REF!</f>
        <v>#REF!</v>
      </c>
      <c r="E187" s="178" t="e">
        <f>#REF!</f>
        <v>#REF!</v>
      </c>
      <c r="F187" s="179" t="e">
        <f>#REF!</f>
        <v>#REF!</v>
      </c>
      <c r="G187" s="177" t="e">
        <f>#REF!</f>
        <v>#REF!</v>
      </c>
      <c r="H187" s="130" t="s">
        <v>171</v>
      </c>
      <c r="I187" s="198"/>
      <c r="J187" s="124" t="str">
        <f>'YARIŞMA BİLGİLERİ'!$F$21</f>
        <v>Genç Erkek - B</v>
      </c>
      <c r="K187" s="199" t="str">
        <f t="shared" si="2"/>
        <v>İZMİR-2018-2019 Öğretim Yılı Okullararası Puanlı  Atletizm Genç-B İl Birinciliği</v>
      </c>
      <c r="L187" s="128" t="e">
        <f>#REF!</f>
        <v>#REF!</v>
      </c>
      <c r="M187" s="128" t="s">
        <v>176</v>
      </c>
    </row>
    <row r="188" spans="1:13" s="200" customFormat="1" ht="80.25" customHeight="1" x14ac:dyDescent="0.2">
      <c r="A188" s="122">
        <v>519</v>
      </c>
      <c r="B188" s="132" t="s">
        <v>184</v>
      </c>
      <c r="C188" s="123" t="e">
        <f>#REF!</f>
        <v>#REF!</v>
      </c>
      <c r="D188" s="127" t="e">
        <f>#REF!</f>
        <v>#REF!</v>
      </c>
      <c r="E188" s="127" t="e">
        <f>#REF!</f>
        <v>#REF!</v>
      </c>
      <c r="F188" s="151" t="e">
        <f>#REF!</f>
        <v>#REF!</v>
      </c>
      <c r="G188" s="130" t="e">
        <f>#REF!</f>
        <v>#REF!</v>
      </c>
      <c r="H188" s="130" t="s">
        <v>184</v>
      </c>
      <c r="I188" s="130"/>
      <c r="J188" s="124" t="str">
        <f>'YARIŞMA BİLGİLERİ'!$F$21</f>
        <v>Genç Erkek - B</v>
      </c>
      <c r="K188" s="127" t="str">
        <f t="shared" si="2"/>
        <v>İZMİR-2018-2019 Öğretim Yılı Okullararası Puanlı  Atletizm Genç-B İl Birinciliği</v>
      </c>
      <c r="L188" s="128" t="e">
        <f>#REF!</f>
        <v>#REF!</v>
      </c>
      <c r="M188" s="128" t="s">
        <v>176</v>
      </c>
    </row>
    <row r="189" spans="1:13" s="200" customFormat="1" ht="80.25" customHeight="1" x14ac:dyDescent="0.2">
      <c r="A189" s="122">
        <v>520</v>
      </c>
      <c r="B189" s="132" t="s">
        <v>184</v>
      </c>
      <c r="C189" s="123" t="e">
        <f>#REF!</f>
        <v>#REF!</v>
      </c>
      <c r="D189" s="127" t="e">
        <f>#REF!</f>
        <v>#REF!</v>
      </c>
      <c r="E189" s="127" t="e">
        <f>#REF!</f>
        <v>#REF!</v>
      </c>
      <c r="F189" s="151" t="e">
        <f>#REF!</f>
        <v>#REF!</v>
      </c>
      <c r="G189" s="130" t="e">
        <f>#REF!</f>
        <v>#REF!</v>
      </c>
      <c r="H189" s="130" t="s">
        <v>184</v>
      </c>
      <c r="I189" s="130"/>
      <c r="J189" s="124" t="str">
        <f>'YARIŞMA BİLGİLERİ'!$F$21</f>
        <v>Genç Erkek - B</v>
      </c>
      <c r="K189" s="127" t="str">
        <f t="shared" si="2"/>
        <v>İZMİR-2018-2019 Öğretim Yılı Okullararası Puanlı  Atletizm Genç-B İl Birinciliği</v>
      </c>
      <c r="L189" s="128" t="e">
        <f>#REF!</f>
        <v>#REF!</v>
      </c>
      <c r="M189" s="128" t="s">
        <v>176</v>
      </c>
    </row>
    <row r="190" spans="1:13" s="200" customFormat="1" ht="80.25" customHeight="1" x14ac:dyDescent="0.2">
      <c r="A190" s="122">
        <v>521</v>
      </c>
      <c r="B190" s="132" t="s">
        <v>184</v>
      </c>
      <c r="C190" s="123" t="e">
        <f>#REF!</f>
        <v>#REF!</v>
      </c>
      <c r="D190" s="127" t="e">
        <f>#REF!</f>
        <v>#REF!</v>
      </c>
      <c r="E190" s="127" t="e">
        <f>#REF!</f>
        <v>#REF!</v>
      </c>
      <c r="F190" s="151" t="e">
        <f>#REF!</f>
        <v>#REF!</v>
      </c>
      <c r="G190" s="130" t="e">
        <f>#REF!</f>
        <v>#REF!</v>
      </c>
      <c r="H190" s="130" t="s">
        <v>184</v>
      </c>
      <c r="I190" s="130"/>
      <c r="J190" s="124" t="str">
        <f>'YARIŞMA BİLGİLERİ'!$F$21</f>
        <v>Genç Erkek - B</v>
      </c>
      <c r="K190" s="127" t="str">
        <f t="shared" si="2"/>
        <v>İZMİR-2018-2019 Öğretim Yılı Okullararası Puanlı  Atletizm Genç-B İl Birinciliği</v>
      </c>
      <c r="L190" s="128" t="e">
        <f>#REF!</f>
        <v>#REF!</v>
      </c>
      <c r="M190" s="128" t="s">
        <v>176</v>
      </c>
    </row>
    <row r="191" spans="1:13" s="200" customFormat="1" ht="80.25" customHeight="1" x14ac:dyDescent="0.2">
      <c r="A191" s="122">
        <v>522</v>
      </c>
      <c r="B191" s="132" t="s">
        <v>184</v>
      </c>
      <c r="C191" s="123" t="e">
        <f>#REF!</f>
        <v>#REF!</v>
      </c>
      <c r="D191" s="127" t="e">
        <f>#REF!</f>
        <v>#REF!</v>
      </c>
      <c r="E191" s="127" t="e">
        <f>#REF!</f>
        <v>#REF!</v>
      </c>
      <c r="F191" s="151" t="e">
        <f>#REF!</f>
        <v>#REF!</v>
      </c>
      <c r="G191" s="130" t="e">
        <f>#REF!</f>
        <v>#REF!</v>
      </c>
      <c r="H191" s="130" t="s">
        <v>184</v>
      </c>
      <c r="I191" s="130"/>
      <c r="J191" s="124" t="str">
        <f>'YARIŞMA BİLGİLERİ'!$F$21</f>
        <v>Genç Erkek - B</v>
      </c>
      <c r="K191" s="127" t="str">
        <f t="shared" si="2"/>
        <v>İZMİR-2018-2019 Öğretim Yılı Okullararası Puanlı  Atletizm Genç-B İl Birinciliği</v>
      </c>
      <c r="L191" s="128" t="e">
        <f>#REF!</f>
        <v>#REF!</v>
      </c>
      <c r="M191" s="128" t="s">
        <v>176</v>
      </c>
    </row>
    <row r="192" spans="1:13" s="200" customFormat="1" ht="80.25" customHeight="1" x14ac:dyDescent="0.2">
      <c r="A192" s="122">
        <v>523</v>
      </c>
      <c r="B192" s="132" t="s">
        <v>184</v>
      </c>
      <c r="C192" s="123" t="e">
        <f>#REF!</f>
        <v>#REF!</v>
      </c>
      <c r="D192" s="127" t="e">
        <f>#REF!</f>
        <v>#REF!</v>
      </c>
      <c r="E192" s="127" t="e">
        <f>#REF!</f>
        <v>#REF!</v>
      </c>
      <c r="F192" s="151" t="e">
        <f>#REF!</f>
        <v>#REF!</v>
      </c>
      <c r="G192" s="130" t="e">
        <f>#REF!</f>
        <v>#REF!</v>
      </c>
      <c r="H192" s="130" t="s">
        <v>184</v>
      </c>
      <c r="I192" s="130"/>
      <c r="J192" s="124" t="str">
        <f>'YARIŞMA BİLGİLERİ'!$F$21</f>
        <v>Genç Erkek - B</v>
      </c>
      <c r="K192" s="127" t="str">
        <f t="shared" si="2"/>
        <v>İZMİR-2018-2019 Öğretim Yılı Okullararası Puanlı  Atletizm Genç-B İl Birinciliği</v>
      </c>
      <c r="L192" s="128" t="e">
        <f>#REF!</f>
        <v>#REF!</v>
      </c>
      <c r="M192" s="128" t="s">
        <v>176</v>
      </c>
    </row>
    <row r="193" spans="1:13" s="200" customFormat="1" ht="80.25" customHeight="1" x14ac:dyDescent="0.2">
      <c r="A193" s="122">
        <v>524</v>
      </c>
      <c r="B193" s="132" t="s">
        <v>184</v>
      </c>
      <c r="C193" s="123" t="e">
        <f>#REF!</f>
        <v>#REF!</v>
      </c>
      <c r="D193" s="127" t="e">
        <f>#REF!</f>
        <v>#REF!</v>
      </c>
      <c r="E193" s="127" t="e">
        <f>#REF!</f>
        <v>#REF!</v>
      </c>
      <c r="F193" s="151" t="e">
        <f>#REF!</f>
        <v>#REF!</v>
      </c>
      <c r="G193" s="130" t="e">
        <f>#REF!</f>
        <v>#REF!</v>
      </c>
      <c r="H193" s="130" t="s">
        <v>184</v>
      </c>
      <c r="I193" s="130"/>
      <c r="J193" s="124" t="str">
        <f>'YARIŞMA BİLGİLERİ'!$F$21</f>
        <v>Genç Erkek - B</v>
      </c>
      <c r="K193" s="127" t="str">
        <f t="shared" si="2"/>
        <v>İZMİR-2018-2019 Öğretim Yılı Okullararası Puanlı  Atletizm Genç-B İl Birinciliği</v>
      </c>
      <c r="L193" s="128" t="e">
        <f>#REF!</f>
        <v>#REF!</v>
      </c>
      <c r="M193" s="128" t="s">
        <v>176</v>
      </c>
    </row>
    <row r="194" spans="1:13" s="200" customFormat="1" ht="80.25" customHeight="1" x14ac:dyDescent="0.2">
      <c r="A194" s="122">
        <v>525</v>
      </c>
      <c r="B194" s="132" t="s">
        <v>184</v>
      </c>
      <c r="C194" s="123" t="e">
        <f>#REF!</f>
        <v>#REF!</v>
      </c>
      <c r="D194" s="127" t="e">
        <f>#REF!</f>
        <v>#REF!</v>
      </c>
      <c r="E194" s="127" t="e">
        <f>#REF!</f>
        <v>#REF!</v>
      </c>
      <c r="F194" s="151" t="e">
        <f>#REF!</f>
        <v>#REF!</v>
      </c>
      <c r="G194" s="130" t="e">
        <f>#REF!</f>
        <v>#REF!</v>
      </c>
      <c r="H194" s="130" t="s">
        <v>184</v>
      </c>
      <c r="I194" s="130"/>
      <c r="J194" s="124" t="str">
        <f>'YARIŞMA BİLGİLERİ'!$F$21</f>
        <v>Genç Erkek - B</v>
      </c>
      <c r="K194" s="127" t="str">
        <f t="shared" si="2"/>
        <v>İZMİR-2018-2019 Öğretim Yılı Okullararası Puanlı  Atletizm Genç-B İl Birinciliği</v>
      </c>
      <c r="L194" s="128" t="e">
        <f>#REF!</f>
        <v>#REF!</v>
      </c>
      <c r="M194" s="128" t="s">
        <v>176</v>
      </c>
    </row>
    <row r="195" spans="1:13" s="200" customFormat="1" ht="80.25" customHeight="1" x14ac:dyDescent="0.2">
      <c r="A195" s="122">
        <v>526</v>
      </c>
      <c r="B195" s="132" t="s">
        <v>184</v>
      </c>
      <c r="C195" s="123" t="e">
        <f>#REF!</f>
        <v>#REF!</v>
      </c>
      <c r="D195" s="127" t="e">
        <f>#REF!</f>
        <v>#REF!</v>
      </c>
      <c r="E195" s="127" t="e">
        <f>#REF!</f>
        <v>#REF!</v>
      </c>
      <c r="F195" s="151" t="e">
        <f>#REF!</f>
        <v>#REF!</v>
      </c>
      <c r="G195" s="130" t="e">
        <f>#REF!</f>
        <v>#REF!</v>
      </c>
      <c r="H195" s="130" t="s">
        <v>184</v>
      </c>
      <c r="I195" s="130"/>
      <c r="J195" s="124" t="str">
        <f>'YARIŞMA BİLGİLERİ'!$F$21</f>
        <v>Genç Erkek - B</v>
      </c>
      <c r="K195" s="127" t="str">
        <f t="shared" ref="K195:K243" si="3">CONCATENATE(K$1,"-",A$1)</f>
        <v>İZMİR-2018-2019 Öğretim Yılı Okullararası Puanlı  Atletizm Genç-B İl Birinciliği</v>
      </c>
      <c r="L195" s="128" t="e">
        <f>#REF!</f>
        <v>#REF!</v>
      </c>
      <c r="M195" s="128" t="s">
        <v>176</v>
      </c>
    </row>
    <row r="196" spans="1:13" s="200" customFormat="1" ht="80.25" customHeight="1" x14ac:dyDescent="0.2">
      <c r="A196" s="122">
        <v>527</v>
      </c>
      <c r="B196" s="132" t="s">
        <v>184</v>
      </c>
      <c r="C196" s="123" t="e">
        <f>#REF!</f>
        <v>#REF!</v>
      </c>
      <c r="D196" s="127" t="e">
        <f>#REF!</f>
        <v>#REF!</v>
      </c>
      <c r="E196" s="127" t="e">
        <f>#REF!</f>
        <v>#REF!</v>
      </c>
      <c r="F196" s="151" t="e">
        <f>#REF!</f>
        <v>#REF!</v>
      </c>
      <c r="G196" s="130" t="e">
        <f>#REF!</f>
        <v>#REF!</v>
      </c>
      <c r="H196" s="130" t="s">
        <v>184</v>
      </c>
      <c r="I196" s="130"/>
      <c r="J196" s="124" t="str">
        <f>'YARIŞMA BİLGİLERİ'!$F$21</f>
        <v>Genç Erkek - B</v>
      </c>
      <c r="K196" s="127" t="str">
        <f t="shared" si="3"/>
        <v>İZMİR-2018-2019 Öğretim Yılı Okullararası Puanlı  Atletizm Genç-B İl Birinciliği</v>
      </c>
      <c r="L196" s="128" t="e">
        <f>#REF!</f>
        <v>#REF!</v>
      </c>
      <c r="M196" s="128" t="s">
        <v>176</v>
      </c>
    </row>
    <row r="197" spans="1:13" s="200" customFormat="1" ht="80.25" customHeight="1" x14ac:dyDescent="0.2">
      <c r="A197" s="122">
        <v>528</v>
      </c>
      <c r="B197" s="132" t="s">
        <v>184</v>
      </c>
      <c r="C197" s="123" t="e">
        <f>#REF!</f>
        <v>#REF!</v>
      </c>
      <c r="D197" s="127" t="e">
        <f>#REF!</f>
        <v>#REF!</v>
      </c>
      <c r="E197" s="127" t="e">
        <f>#REF!</f>
        <v>#REF!</v>
      </c>
      <c r="F197" s="151" t="e">
        <f>#REF!</f>
        <v>#REF!</v>
      </c>
      <c r="G197" s="130" t="e">
        <f>#REF!</f>
        <v>#REF!</v>
      </c>
      <c r="H197" s="130" t="s">
        <v>184</v>
      </c>
      <c r="I197" s="130"/>
      <c r="J197" s="124" t="str">
        <f>'YARIŞMA BİLGİLERİ'!$F$21</f>
        <v>Genç Erkek - B</v>
      </c>
      <c r="K197" s="127" t="str">
        <f t="shared" si="3"/>
        <v>İZMİR-2018-2019 Öğretim Yılı Okullararası Puanlı  Atletizm Genç-B İl Birinciliği</v>
      </c>
      <c r="L197" s="128" t="e">
        <f>#REF!</f>
        <v>#REF!</v>
      </c>
      <c r="M197" s="128" t="s">
        <v>176</v>
      </c>
    </row>
    <row r="198" spans="1:13" s="200" customFormat="1" ht="80.25" customHeight="1" x14ac:dyDescent="0.2">
      <c r="A198" s="122">
        <v>529</v>
      </c>
      <c r="B198" s="132" t="s">
        <v>184</v>
      </c>
      <c r="C198" s="123" t="e">
        <f>#REF!</f>
        <v>#REF!</v>
      </c>
      <c r="D198" s="127" t="e">
        <f>#REF!</f>
        <v>#REF!</v>
      </c>
      <c r="E198" s="127" t="e">
        <f>#REF!</f>
        <v>#REF!</v>
      </c>
      <c r="F198" s="151" t="e">
        <f>#REF!</f>
        <v>#REF!</v>
      </c>
      <c r="G198" s="130" t="e">
        <f>#REF!</f>
        <v>#REF!</v>
      </c>
      <c r="H198" s="130" t="s">
        <v>184</v>
      </c>
      <c r="I198" s="130"/>
      <c r="J198" s="124" t="str">
        <f>'YARIŞMA BİLGİLERİ'!$F$21</f>
        <v>Genç Erkek - B</v>
      </c>
      <c r="K198" s="127" t="str">
        <f t="shared" si="3"/>
        <v>İZMİR-2018-2019 Öğretim Yılı Okullararası Puanlı  Atletizm Genç-B İl Birinciliği</v>
      </c>
      <c r="L198" s="128" t="e">
        <f>#REF!</f>
        <v>#REF!</v>
      </c>
      <c r="M198" s="128" t="s">
        <v>176</v>
      </c>
    </row>
    <row r="199" spans="1:13" s="200" customFormat="1" ht="80.25" customHeight="1" x14ac:dyDescent="0.2">
      <c r="A199" s="122">
        <v>530</v>
      </c>
      <c r="B199" s="132" t="s">
        <v>184</v>
      </c>
      <c r="C199" s="123" t="e">
        <f>#REF!</f>
        <v>#REF!</v>
      </c>
      <c r="D199" s="127" t="e">
        <f>#REF!</f>
        <v>#REF!</v>
      </c>
      <c r="E199" s="127" t="e">
        <f>#REF!</f>
        <v>#REF!</v>
      </c>
      <c r="F199" s="151" t="e">
        <f>#REF!</f>
        <v>#REF!</v>
      </c>
      <c r="G199" s="130" t="e">
        <f>#REF!</f>
        <v>#REF!</v>
      </c>
      <c r="H199" s="130" t="s">
        <v>184</v>
      </c>
      <c r="I199" s="130"/>
      <c r="J199" s="124" t="str">
        <f>'YARIŞMA BİLGİLERİ'!$F$21</f>
        <v>Genç Erkek - B</v>
      </c>
      <c r="K199" s="127" t="str">
        <f t="shared" si="3"/>
        <v>İZMİR-2018-2019 Öğretim Yılı Okullararası Puanlı  Atletizm Genç-B İl Birinciliği</v>
      </c>
      <c r="L199" s="128" t="e">
        <f>#REF!</f>
        <v>#REF!</v>
      </c>
      <c r="M199" s="128" t="s">
        <v>176</v>
      </c>
    </row>
    <row r="200" spans="1:13" s="200" customFormat="1" ht="80.25" customHeight="1" x14ac:dyDescent="0.2">
      <c r="A200" s="122">
        <v>531</v>
      </c>
      <c r="B200" s="132" t="s">
        <v>184</v>
      </c>
      <c r="C200" s="123" t="e">
        <f>#REF!</f>
        <v>#REF!</v>
      </c>
      <c r="D200" s="127" t="e">
        <f>#REF!</f>
        <v>#REF!</v>
      </c>
      <c r="E200" s="127" t="e">
        <f>#REF!</f>
        <v>#REF!</v>
      </c>
      <c r="F200" s="151" t="e">
        <f>#REF!</f>
        <v>#REF!</v>
      </c>
      <c r="G200" s="130" t="e">
        <f>#REF!</f>
        <v>#REF!</v>
      </c>
      <c r="H200" s="130" t="s">
        <v>184</v>
      </c>
      <c r="I200" s="130"/>
      <c r="J200" s="124" t="str">
        <f>'YARIŞMA BİLGİLERİ'!$F$21</f>
        <v>Genç Erkek - B</v>
      </c>
      <c r="K200" s="127" t="str">
        <f t="shared" si="3"/>
        <v>İZMİR-2018-2019 Öğretim Yılı Okullararası Puanlı  Atletizm Genç-B İl Birinciliği</v>
      </c>
      <c r="L200" s="128" t="e">
        <f>#REF!</f>
        <v>#REF!</v>
      </c>
      <c r="M200" s="128" t="s">
        <v>176</v>
      </c>
    </row>
    <row r="201" spans="1:13" s="200" customFormat="1" ht="80.25" customHeight="1" x14ac:dyDescent="0.2">
      <c r="A201" s="122">
        <v>532</v>
      </c>
      <c r="B201" s="132" t="s">
        <v>184</v>
      </c>
      <c r="C201" s="123" t="e">
        <f>#REF!</f>
        <v>#REF!</v>
      </c>
      <c r="D201" s="127" t="e">
        <f>#REF!</f>
        <v>#REF!</v>
      </c>
      <c r="E201" s="127" t="e">
        <f>#REF!</f>
        <v>#REF!</v>
      </c>
      <c r="F201" s="151" t="e">
        <f>#REF!</f>
        <v>#REF!</v>
      </c>
      <c r="G201" s="130" t="e">
        <f>#REF!</f>
        <v>#REF!</v>
      </c>
      <c r="H201" s="130" t="s">
        <v>184</v>
      </c>
      <c r="I201" s="130"/>
      <c r="J201" s="124" t="str">
        <f>'YARIŞMA BİLGİLERİ'!$F$21</f>
        <v>Genç Erkek - B</v>
      </c>
      <c r="K201" s="127" t="str">
        <f t="shared" si="3"/>
        <v>İZMİR-2018-2019 Öğretim Yılı Okullararası Puanlı  Atletizm Genç-B İl Birinciliği</v>
      </c>
      <c r="L201" s="128" t="e">
        <f>#REF!</f>
        <v>#REF!</v>
      </c>
      <c r="M201" s="128" t="s">
        <v>176</v>
      </c>
    </row>
    <row r="202" spans="1:13" s="200" customFormat="1" ht="80.25" customHeight="1" x14ac:dyDescent="0.2">
      <c r="A202" s="122">
        <v>533</v>
      </c>
      <c r="B202" s="132" t="s">
        <v>184</v>
      </c>
      <c r="C202" s="123" t="e">
        <f>#REF!</f>
        <v>#REF!</v>
      </c>
      <c r="D202" s="127" t="e">
        <f>#REF!</f>
        <v>#REF!</v>
      </c>
      <c r="E202" s="127" t="e">
        <f>#REF!</f>
        <v>#REF!</v>
      </c>
      <c r="F202" s="151" t="e">
        <f>#REF!</f>
        <v>#REF!</v>
      </c>
      <c r="G202" s="130" t="e">
        <f>#REF!</f>
        <v>#REF!</v>
      </c>
      <c r="H202" s="130" t="s">
        <v>184</v>
      </c>
      <c r="I202" s="130"/>
      <c r="J202" s="124" t="str">
        <f>'YARIŞMA BİLGİLERİ'!$F$21</f>
        <v>Genç Erkek - B</v>
      </c>
      <c r="K202" s="127" t="str">
        <f t="shared" si="3"/>
        <v>İZMİR-2018-2019 Öğretim Yılı Okullararası Puanlı  Atletizm Genç-B İl Birinciliği</v>
      </c>
      <c r="L202" s="128" t="e">
        <f>#REF!</f>
        <v>#REF!</v>
      </c>
      <c r="M202" s="128" t="s">
        <v>176</v>
      </c>
    </row>
    <row r="203" spans="1:13" s="200" customFormat="1" ht="80.25" customHeight="1" x14ac:dyDescent="0.2">
      <c r="A203" s="122">
        <v>534</v>
      </c>
      <c r="B203" s="132" t="s">
        <v>184</v>
      </c>
      <c r="C203" s="123" t="e">
        <f>#REF!</f>
        <v>#REF!</v>
      </c>
      <c r="D203" s="127" t="e">
        <f>#REF!</f>
        <v>#REF!</v>
      </c>
      <c r="E203" s="127" t="e">
        <f>#REF!</f>
        <v>#REF!</v>
      </c>
      <c r="F203" s="151" t="e">
        <f>#REF!</f>
        <v>#REF!</v>
      </c>
      <c r="G203" s="130" t="e">
        <f>#REF!</f>
        <v>#REF!</v>
      </c>
      <c r="H203" s="130" t="s">
        <v>184</v>
      </c>
      <c r="I203" s="130"/>
      <c r="J203" s="124" t="str">
        <f>'YARIŞMA BİLGİLERİ'!$F$21</f>
        <v>Genç Erkek - B</v>
      </c>
      <c r="K203" s="127" t="str">
        <f t="shared" si="3"/>
        <v>İZMİR-2018-2019 Öğretim Yılı Okullararası Puanlı  Atletizm Genç-B İl Birinciliği</v>
      </c>
      <c r="L203" s="128" t="e">
        <f>#REF!</f>
        <v>#REF!</v>
      </c>
      <c r="M203" s="128" t="s">
        <v>176</v>
      </c>
    </row>
    <row r="204" spans="1:13" s="200" customFormat="1" ht="80.25" customHeight="1" x14ac:dyDescent="0.2">
      <c r="A204" s="122">
        <v>535</v>
      </c>
      <c r="B204" s="132" t="s">
        <v>184</v>
      </c>
      <c r="C204" s="123" t="e">
        <f>#REF!</f>
        <v>#REF!</v>
      </c>
      <c r="D204" s="127" t="e">
        <f>#REF!</f>
        <v>#REF!</v>
      </c>
      <c r="E204" s="127" t="e">
        <f>#REF!</f>
        <v>#REF!</v>
      </c>
      <c r="F204" s="151" t="e">
        <f>#REF!</f>
        <v>#REF!</v>
      </c>
      <c r="G204" s="130" t="e">
        <f>#REF!</f>
        <v>#REF!</v>
      </c>
      <c r="H204" s="130" t="s">
        <v>184</v>
      </c>
      <c r="I204" s="130"/>
      <c r="J204" s="124" t="str">
        <f>'YARIŞMA BİLGİLERİ'!$F$21</f>
        <v>Genç Erkek - B</v>
      </c>
      <c r="K204" s="127" t="str">
        <f t="shared" si="3"/>
        <v>İZMİR-2018-2019 Öğretim Yılı Okullararası Puanlı  Atletizm Genç-B İl Birinciliği</v>
      </c>
      <c r="L204" s="128" t="e">
        <f>#REF!</f>
        <v>#REF!</v>
      </c>
      <c r="M204" s="128" t="s">
        <v>176</v>
      </c>
    </row>
    <row r="205" spans="1:13" s="200" customFormat="1" ht="80.25" customHeight="1" x14ac:dyDescent="0.2">
      <c r="A205" s="122">
        <v>536</v>
      </c>
      <c r="B205" s="132" t="s">
        <v>184</v>
      </c>
      <c r="C205" s="123" t="e">
        <f>#REF!</f>
        <v>#REF!</v>
      </c>
      <c r="D205" s="127" t="e">
        <f>#REF!</f>
        <v>#REF!</v>
      </c>
      <c r="E205" s="127" t="e">
        <f>#REF!</f>
        <v>#REF!</v>
      </c>
      <c r="F205" s="151" t="e">
        <f>#REF!</f>
        <v>#REF!</v>
      </c>
      <c r="G205" s="130" t="e">
        <f>#REF!</f>
        <v>#REF!</v>
      </c>
      <c r="H205" s="130" t="s">
        <v>184</v>
      </c>
      <c r="I205" s="130"/>
      <c r="J205" s="124" t="str">
        <f>'YARIŞMA BİLGİLERİ'!$F$21</f>
        <v>Genç Erkek - B</v>
      </c>
      <c r="K205" s="127" t="str">
        <f t="shared" si="3"/>
        <v>İZMİR-2018-2019 Öğretim Yılı Okullararası Puanlı  Atletizm Genç-B İl Birinciliği</v>
      </c>
      <c r="L205" s="128" t="e">
        <f>#REF!</f>
        <v>#REF!</v>
      </c>
      <c r="M205" s="128" t="s">
        <v>176</v>
      </c>
    </row>
    <row r="206" spans="1:13" s="200" customFormat="1" ht="28.5" customHeight="1" x14ac:dyDescent="0.2">
      <c r="A206" s="122">
        <v>537</v>
      </c>
      <c r="B206" s="174" t="s">
        <v>188</v>
      </c>
      <c r="C206" s="176" t="e">
        <f>#REF!</f>
        <v>#REF!</v>
      </c>
      <c r="D206" s="178" t="e">
        <f>#REF!</f>
        <v>#REF!</v>
      </c>
      <c r="E206" s="178" t="e">
        <f>#REF!</f>
        <v>#REF!</v>
      </c>
      <c r="F206" s="180" t="e">
        <f>#REF!</f>
        <v>#REF!</v>
      </c>
      <c r="G206" s="177" t="e">
        <f>#REF!</f>
        <v>#REF!</v>
      </c>
      <c r="H206" s="130" t="s">
        <v>181</v>
      </c>
      <c r="I206" s="198"/>
      <c r="J206" s="124" t="str">
        <f>'YARIŞMA BİLGİLERİ'!$F$21</f>
        <v>Genç Erkek - B</v>
      </c>
      <c r="K206" s="199" t="str">
        <f t="shared" si="3"/>
        <v>İZMİR-2018-2019 Öğretim Yılı Okullararası Puanlı  Atletizm Genç-B İl Birinciliği</v>
      </c>
      <c r="L206" s="128" t="e">
        <f>#REF!</f>
        <v>#REF!</v>
      </c>
      <c r="M206" s="128" t="s">
        <v>176</v>
      </c>
    </row>
    <row r="207" spans="1:13" s="200" customFormat="1" ht="28.5" customHeight="1" x14ac:dyDescent="0.2">
      <c r="A207" s="122">
        <v>538</v>
      </c>
      <c r="B207" s="174" t="s">
        <v>188</v>
      </c>
      <c r="C207" s="176" t="e">
        <f>#REF!</f>
        <v>#REF!</v>
      </c>
      <c r="D207" s="178" t="e">
        <f>#REF!</f>
        <v>#REF!</v>
      </c>
      <c r="E207" s="178" t="e">
        <f>#REF!</f>
        <v>#REF!</v>
      </c>
      <c r="F207" s="180" t="e">
        <f>#REF!</f>
        <v>#REF!</v>
      </c>
      <c r="G207" s="177" t="e">
        <f>#REF!</f>
        <v>#REF!</v>
      </c>
      <c r="H207" s="130" t="s">
        <v>181</v>
      </c>
      <c r="I207" s="198"/>
      <c r="J207" s="124" t="str">
        <f>'YARIŞMA BİLGİLERİ'!$F$21</f>
        <v>Genç Erkek - B</v>
      </c>
      <c r="K207" s="199" t="str">
        <f t="shared" si="3"/>
        <v>İZMİR-2018-2019 Öğretim Yılı Okullararası Puanlı  Atletizm Genç-B İl Birinciliği</v>
      </c>
      <c r="L207" s="128" t="e">
        <f>#REF!</f>
        <v>#REF!</v>
      </c>
      <c r="M207" s="128" t="s">
        <v>176</v>
      </c>
    </row>
    <row r="208" spans="1:13" s="200" customFormat="1" ht="28.5" customHeight="1" x14ac:dyDescent="0.2">
      <c r="A208" s="122">
        <v>539</v>
      </c>
      <c r="B208" s="174" t="s">
        <v>188</v>
      </c>
      <c r="C208" s="176" t="e">
        <f>#REF!</f>
        <v>#REF!</v>
      </c>
      <c r="D208" s="178" t="e">
        <f>#REF!</f>
        <v>#REF!</v>
      </c>
      <c r="E208" s="178" t="e">
        <f>#REF!</f>
        <v>#REF!</v>
      </c>
      <c r="F208" s="180" t="e">
        <f>#REF!</f>
        <v>#REF!</v>
      </c>
      <c r="G208" s="177" t="e">
        <f>#REF!</f>
        <v>#REF!</v>
      </c>
      <c r="H208" s="130" t="s">
        <v>181</v>
      </c>
      <c r="I208" s="198"/>
      <c r="J208" s="124" t="str">
        <f>'YARIŞMA BİLGİLERİ'!$F$21</f>
        <v>Genç Erkek - B</v>
      </c>
      <c r="K208" s="199" t="str">
        <f t="shared" si="3"/>
        <v>İZMİR-2018-2019 Öğretim Yılı Okullararası Puanlı  Atletizm Genç-B İl Birinciliği</v>
      </c>
      <c r="L208" s="128" t="e">
        <f>#REF!</f>
        <v>#REF!</v>
      </c>
      <c r="M208" s="128" t="s">
        <v>176</v>
      </c>
    </row>
    <row r="209" spans="1:13" s="200" customFormat="1" ht="28.5" customHeight="1" x14ac:dyDescent="0.2">
      <c r="A209" s="122">
        <v>540</v>
      </c>
      <c r="B209" s="174" t="s">
        <v>188</v>
      </c>
      <c r="C209" s="176" t="e">
        <f>#REF!</f>
        <v>#REF!</v>
      </c>
      <c r="D209" s="178" t="e">
        <f>#REF!</f>
        <v>#REF!</v>
      </c>
      <c r="E209" s="178" t="e">
        <f>#REF!</f>
        <v>#REF!</v>
      </c>
      <c r="F209" s="180" t="e">
        <f>#REF!</f>
        <v>#REF!</v>
      </c>
      <c r="G209" s="177" t="e">
        <f>#REF!</f>
        <v>#REF!</v>
      </c>
      <c r="H209" s="130" t="s">
        <v>181</v>
      </c>
      <c r="I209" s="198"/>
      <c r="J209" s="124" t="str">
        <f>'YARIŞMA BİLGİLERİ'!$F$21</f>
        <v>Genç Erkek - B</v>
      </c>
      <c r="K209" s="199" t="str">
        <f t="shared" si="3"/>
        <v>İZMİR-2018-2019 Öğretim Yılı Okullararası Puanlı  Atletizm Genç-B İl Birinciliği</v>
      </c>
      <c r="L209" s="128" t="e">
        <f>#REF!</f>
        <v>#REF!</v>
      </c>
      <c r="M209" s="128" t="s">
        <v>176</v>
      </c>
    </row>
    <row r="210" spans="1:13" s="200" customFormat="1" ht="28.5" customHeight="1" x14ac:dyDescent="0.2">
      <c r="A210" s="122">
        <v>541</v>
      </c>
      <c r="B210" s="174" t="s">
        <v>188</v>
      </c>
      <c r="C210" s="176" t="e">
        <f>#REF!</f>
        <v>#REF!</v>
      </c>
      <c r="D210" s="178" t="e">
        <f>#REF!</f>
        <v>#REF!</v>
      </c>
      <c r="E210" s="178" t="e">
        <f>#REF!</f>
        <v>#REF!</v>
      </c>
      <c r="F210" s="180" t="e">
        <f>#REF!</f>
        <v>#REF!</v>
      </c>
      <c r="G210" s="177" t="e">
        <f>#REF!</f>
        <v>#REF!</v>
      </c>
      <c r="H210" s="130" t="s">
        <v>181</v>
      </c>
      <c r="I210" s="198"/>
      <c r="J210" s="124" t="str">
        <f>'YARIŞMA BİLGİLERİ'!$F$21</f>
        <v>Genç Erkek - B</v>
      </c>
      <c r="K210" s="199" t="str">
        <f t="shared" si="3"/>
        <v>İZMİR-2018-2019 Öğretim Yılı Okullararası Puanlı  Atletizm Genç-B İl Birinciliği</v>
      </c>
      <c r="L210" s="128" t="e">
        <f>#REF!</f>
        <v>#REF!</v>
      </c>
      <c r="M210" s="128" t="s">
        <v>176</v>
      </c>
    </row>
    <row r="211" spans="1:13" s="200" customFormat="1" ht="28.5" customHeight="1" x14ac:dyDescent="0.2">
      <c r="A211" s="122">
        <v>542</v>
      </c>
      <c r="B211" s="174" t="s">
        <v>188</v>
      </c>
      <c r="C211" s="176" t="e">
        <f>#REF!</f>
        <v>#REF!</v>
      </c>
      <c r="D211" s="178" t="e">
        <f>#REF!</f>
        <v>#REF!</v>
      </c>
      <c r="E211" s="178" t="e">
        <f>#REF!</f>
        <v>#REF!</v>
      </c>
      <c r="F211" s="180" t="e">
        <f>#REF!</f>
        <v>#REF!</v>
      </c>
      <c r="G211" s="177" t="e">
        <f>#REF!</f>
        <v>#REF!</v>
      </c>
      <c r="H211" s="130" t="s">
        <v>181</v>
      </c>
      <c r="I211" s="198"/>
      <c r="J211" s="124" t="str">
        <f>'YARIŞMA BİLGİLERİ'!$F$21</f>
        <v>Genç Erkek - B</v>
      </c>
      <c r="K211" s="199" t="str">
        <f t="shared" si="3"/>
        <v>İZMİR-2018-2019 Öğretim Yılı Okullararası Puanlı  Atletizm Genç-B İl Birinciliği</v>
      </c>
      <c r="L211" s="128" t="e">
        <f>#REF!</f>
        <v>#REF!</v>
      </c>
      <c r="M211" s="128" t="s">
        <v>176</v>
      </c>
    </row>
    <row r="212" spans="1:13" s="200" customFormat="1" ht="28.5" customHeight="1" x14ac:dyDescent="0.2">
      <c r="A212" s="122">
        <v>543</v>
      </c>
      <c r="B212" s="174" t="s">
        <v>188</v>
      </c>
      <c r="C212" s="176" t="e">
        <f>#REF!</f>
        <v>#REF!</v>
      </c>
      <c r="D212" s="178" t="e">
        <f>#REF!</f>
        <v>#REF!</v>
      </c>
      <c r="E212" s="178" t="e">
        <f>#REF!</f>
        <v>#REF!</v>
      </c>
      <c r="F212" s="180" t="e">
        <f>#REF!</f>
        <v>#REF!</v>
      </c>
      <c r="G212" s="177" t="e">
        <f>#REF!</f>
        <v>#REF!</v>
      </c>
      <c r="H212" s="130" t="s">
        <v>181</v>
      </c>
      <c r="I212" s="198"/>
      <c r="J212" s="124" t="str">
        <f>'YARIŞMA BİLGİLERİ'!$F$21</f>
        <v>Genç Erkek - B</v>
      </c>
      <c r="K212" s="199" t="str">
        <f t="shared" si="3"/>
        <v>İZMİR-2018-2019 Öğretim Yılı Okullararası Puanlı  Atletizm Genç-B İl Birinciliği</v>
      </c>
      <c r="L212" s="128" t="e">
        <f>#REF!</f>
        <v>#REF!</v>
      </c>
      <c r="M212" s="128" t="s">
        <v>176</v>
      </c>
    </row>
    <row r="213" spans="1:13" s="200" customFormat="1" ht="28.5" customHeight="1" x14ac:dyDescent="0.2">
      <c r="A213" s="122">
        <v>544</v>
      </c>
      <c r="B213" s="174" t="s">
        <v>188</v>
      </c>
      <c r="C213" s="176" t="e">
        <f>#REF!</f>
        <v>#REF!</v>
      </c>
      <c r="D213" s="178" t="e">
        <f>#REF!</f>
        <v>#REF!</v>
      </c>
      <c r="E213" s="178" t="e">
        <f>#REF!</f>
        <v>#REF!</v>
      </c>
      <c r="F213" s="180" t="e">
        <f>#REF!</f>
        <v>#REF!</v>
      </c>
      <c r="G213" s="177" t="e">
        <f>#REF!</f>
        <v>#REF!</v>
      </c>
      <c r="H213" s="130" t="s">
        <v>181</v>
      </c>
      <c r="I213" s="198"/>
      <c r="J213" s="124" t="str">
        <f>'YARIŞMA BİLGİLERİ'!$F$21</f>
        <v>Genç Erkek - B</v>
      </c>
      <c r="K213" s="199" t="str">
        <f t="shared" si="3"/>
        <v>İZMİR-2018-2019 Öğretim Yılı Okullararası Puanlı  Atletizm Genç-B İl Birinciliği</v>
      </c>
      <c r="L213" s="128" t="e">
        <f>#REF!</f>
        <v>#REF!</v>
      </c>
      <c r="M213" s="128" t="s">
        <v>176</v>
      </c>
    </row>
    <row r="214" spans="1:13" s="200" customFormat="1" ht="28.5" customHeight="1" x14ac:dyDescent="0.2">
      <c r="A214" s="122">
        <v>545</v>
      </c>
      <c r="B214" s="174" t="s">
        <v>188</v>
      </c>
      <c r="C214" s="176" t="e">
        <f>#REF!</f>
        <v>#REF!</v>
      </c>
      <c r="D214" s="178" t="e">
        <f>#REF!</f>
        <v>#REF!</v>
      </c>
      <c r="E214" s="178" t="e">
        <f>#REF!</f>
        <v>#REF!</v>
      </c>
      <c r="F214" s="180" t="e">
        <f>#REF!</f>
        <v>#REF!</v>
      </c>
      <c r="G214" s="177" t="e">
        <f>#REF!</f>
        <v>#REF!</v>
      </c>
      <c r="H214" s="130" t="s">
        <v>181</v>
      </c>
      <c r="I214" s="198"/>
      <c r="J214" s="124" t="str">
        <f>'YARIŞMA BİLGİLERİ'!$F$21</f>
        <v>Genç Erkek - B</v>
      </c>
      <c r="K214" s="199" t="str">
        <f t="shared" si="3"/>
        <v>İZMİR-2018-2019 Öğretim Yılı Okullararası Puanlı  Atletizm Genç-B İl Birinciliği</v>
      </c>
      <c r="L214" s="128" t="e">
        <f>#REF!</f>
        <v>#REF!</v>
      </c>
      <c r="M214" s="128" t="s">
        <v>176</v>
      </c>
    </row>
    <row r="215" spans="1:13" s="200" customFormat="1" ht="28.5" customHeight="1" x14ac:dyDescent="0.2">
      <c r="A215" s="122">
        <v>546</v>
      </c>
      <c r="B215" s="174" t="s">
        <v>188</v>
      </c>
      <c r="C215" s="176" t="e">
        <f>#REF!</f>
        <v>#REF!</v>
      </c>
      <c r="D215" s="178" t="e">
        <f>#REF!</f>
        <v>#REF!</v>
      </c>
      <c r="E215" s="178" t="e">
        <f>#REF!</f>
        <v>#REF!</v>
      </c>
      <c r="F215" s="180" t="e">
        <f>#REF!</f>
        <v>#REF!</v>
      </c>
      <c r="G215" s="177" t="e">
        <f>#REF!</f>
        <v>#REF!</v>
      </c>
      <c r="H215" s="130" t="s">
        <v>181</v>
      </c>
      <c r="I215" s="198"/>
      <c r="J215" s="124" t="str">
        <f>'YARIŞMA BİLGİLERİ'!$F$21</f>
        <v>Genç Erkek - B</v>
      </c>
      <c r="K215" s="199" t="str">
        <f t="shared" si="3"/>
        <v>İZMİR-2018-2019 Öğretim Yılı Okullararası Puanlı  Atletizm Genç-B İl Birinciliği</v>
      </c>
      <c r="L215" s="128" t="e">
        <f>#REF!</f>
        <v>#REF!</v>
      </c>
      <c r="M215" s="128" t="s">
        <v>176</v>
      </c>
    </row>
    <row r="216" spans="1:13" s="200" customFormat="1" ht="28.5" customHeight="1" x14ac:dyDescent="0.2">
      <c r="A216" s="122">
        <v>547</v>
      </c>
      <c r="B216" s="174" t="s">
        <v>188</v>
      </c>
      <c r="C216" s="176" t="e">
        <f>#REF!</f>
        <v>#REF!</v>
      </c>
      <c r="D216" s="178" t="e">
        <f>#REF!</f>
        <v>#REF!</v>
      </c>
      <c r="E216" s="178" t="e">
        <f>#REF!</f>
        <v>#REF!</v>
      </c>
      <c r="F216" s="180" t="e">
        <f>#REF!</f>
        <v>#REF!</v>
      </c>
      <c r="G216" s="177" t="e">
        <f>#REF!</f>
        <v>#REF!</v>
      </c>
      <c r="H216" s="130" t="s">
        <v>181</v>
      </c>
      <c r="I216" s="198"/>
      <c r="J216" s="124" t="str">
        <f>'YARIŞMA BİLGİLERİ'!$F$21</f>
        <v>Genç Erkek - B</v>
      </c>
      <c r="K216" s="199" t="str">
        <f t="shared" si="3"/>
        <v>İZMİR-2018-2019 Öğretim Yılı Okullararası Puanlı  Atletizm Genç-B İl Birinciliği</v>
      </c>
      <c r="L216" s="128" t="e">
        <f>#REF!</f>
        <v>#REF!</v>
      </c>
      <c r="M216" s="128" t="s">
        <v>176</v>
      </c>
    </row>
    <row r="217" spans="1:13" s="200" customFormat="1" ht="28.5" customHeight="1" x14ac:dyDescent="0.2">
      <c r="A217" s="122">
        <v>548</v>
      </c>
      <c r="B217" s="174" t="s">
        <v>188</v>
      </c>
      <c r="C217" s="176" t="e">
        <f>#REF!</f>
        <v>#REF!</v>
      </c>
      <c r="D217" s="178" t="e">
        <f>#REF!</f>
        <v>#REF!</v>
      </c>
      <c r="E217" s="178" t="e">
        <f>#REF!</f>
        <v>#REF!</v>
      </c>
      <c r="F217" s="180" t="e">
        <f>#REF!</f>
        <v>#REF!</v>
      </c>
      <c r="G217" s="177" t="e">
        <f>#REF!</f>
        <v>#REF!</v>
      </c>
      <c r="H217" s="130" t="s">
        <v>181</v>
      </c>
      <c r="I217" s="198"/>
      <c r="J217" s="124" t="str">
        <f>'YARIŞMA BİLGİLERİ'!$F$21</f>
        <v>Genç Erkek - B</v>
      </c>
      <c r="K217" s="199" t="str">
        <f t="shared" si="3"/>
        <v>İZMİR-2018-2019 Öğretim Yılı Okullararası Puanlı  Atletizm Genç-B İl Birinciliği</v>
      </c>
      <c r="L217" s="128" t="e">
        <f>#REF!</f>
        <v>#REF!</v>
      </c>
      <c r="M217" s="128" t="s">
        <v>176</v>
      </c>
    </row>
    <row r="218" spans="1:13" s="200" customFormat="1" ht="28.5" customHeight="1" x14ac:dyDescent="0.2">
      <c r="A218" s="122">
        <v>549</v>
      </c>
      <c r="B218" s="174" t="s">
        <v>188</v>
      </c>
      <c r="C218" s="176" t="e">
        <f>#REF!</f>
        <v>#REF!</v>
      </c>
      <c r="D218" s="178" t="e">
        <f>#REF!</f>
        <v>#REF!</v>
      </c>
      <c r="E218" s="178" t="e">
        <f>#REF!</f>
        <v>#REF!</v>
      </c>
      <c r="F218" s="180" t="e">
        <f>#REF!</f>
        <v>#REF!</v>
      </c>
      <c r="G218" s="177" t="e">
        <f>#REF!</f>
        <v>#REF!</v>
      </c>
      <c r="H218" s="130" t="s">
        <v>181</v>
      </c>
      <c r="I218" s="198"/>
      <c r="J218" s="124" t="str">
        <f>'YARIŞMA BİLGİLERİ'!$F$21</f>
        <v>Genç Erkek - B</v>
      </c>
      <c r="K218" s="199" t="str">
        <f t="shared" si="3"/>
        <v>İZMİR-2018-2019 Öğretim Yılı Okullararası Puanlı  Atletizm Genç-B İl Birinciliği</v>
      </c>
      <c r="L218" s="128" t="e">
        <f>#REF!</f>
        <v>#REF!</v>
      </c>
      <c r="M218" s="128" t="s">
        <v>176</v>
      </c>
    </row>
    <row r="219" spans="1:13" s="200" customFormat="1" ht="28.5" customHeight="1" x14ac:dyDescent="0.2">
      <c r="A219" s="122">
        <v>550</v>
      </c>
      <c r="B219" s="174" t="s">
        <v>188</v>
      </c>
      <c r="C219" s="176" t="e">
        <f>#REF!</f>
        <v>#REF!</v>
      </c>
      <c r="D219" s="178" t="e">
        <f>#REF!</f>
        <v>#REF!</v>
      </c>
      <c r="E219" s="178" t="e">
        <f>#REF!</f>
        <v>#REF!</v>
      </c>
      <c r="F219" s="180" t="e">
        <f>#REF!</f>
        <v>#REF!</v>
      </c>
      <c r="G219" s="177" t="e">
        <f>#REF!</f>
        <v>#REF!</v>
      </c>
      <c r="H219" s="130" t="s">
        <v>181</v>
      </c>
      <c r="I219" s="198"/>
      <c r="J219" s="124" t="str">
        <f>'YARIŞMA BİLGİLERİ'!$F$21</f>
        <v>Genç Erkek - B</v>
      </c>
      <c r="K219" s="199" t="str">
        <f t="shared" si="3"/>
        <v>İZMİR-2018-2019 Öğretim Yılı Okullararası Puanlı  Atletizm Genç-B İl Birinciliği</v>
      </c>
      <c r="L219" s="128" t="e">
        <f>#REF!</f>
        <v>#REF!</v>
      </c>
      <c r="M219" s="128" t="s">
        <v>176</v>
      </c>
    </row>
    <row r="220" spans="1:13" s="200" customFormat="1" ht="28.5" customHeight="1" x14ac:dyDescent="0.2">
      <c r="A220" s="122">
        <v>551</v>
      </c>
      <c r="B220" s="174" t="s">
        <v>188</v>
      </c>
      <c r="C220" s="176" t="e">
        <f>#REF!</f>
        <v>#REF!</v>
      </c>
      <c r="D220" s="178" t="e">
        <f>#REF!</f>
        <v>#REF!</v>
      </c>
      <c r="E220" s="178" t="e">
        <f>#REF!</f>
        <v>#REF!</v>
      </c>
      <c r="F220" s="180" t="e">
        <f>#REF!</f>
        <v>#REF!</v>
      </c>
      <c r="G220" s="177" t="e">
        <f>#REF!</f>
        <v>#REF!</v>
      </c>
      <c r="H220" s="130" t="s">
        <v>181</v>
      </c>
      <c r="I220" s="198"/>
      <c r="J220" s="124" t="str">
        <f>'YARIŞMA BİLGİLERİ'!$F$21</f>
        <v>Genç Erkek - B</v>
      </c>
      <c r="K220" s="199" t="str">
        <f t="shared" si="3"/>
        <v>İZMİR-2018-2019 Öğretim Yılı Okullararası Puanlı  Atletizm Genç-B İl Birinciliği</v>
      </c>
      <c r="L220" s="128" t="e">
        <f>#REF!</f>
        <v>#REF!</v>
      </c>
      <c r="M220" s="128" t="s">
        <v>176</v>
      </c>
    </row>
    <row r="221" spans="1:13" s="200" customFormat="1" ht="28.5" customHeight="1" x14ac:dyDescent="0.2">
      <c r="A221" s="122">
        <v>552</v>
      </c>
      <c r="B221" s="174" t="s">
        <v>188</v>
      </c>
      <c r="C221" s="176" t="e">
        <f>#REF!</f>
        <v>#REF!</v>
      </c>
      <c r="D221" s="178" t="e">
        <f>#REF!</f>
        <v>#REF!</v>
      </c>
      <c r="E221" s="178" t="e">
        <f>#REF!</f>
        <v>#REF!</v>
      </c>
      <c r="F221" s="180" t="e">
        <f>#REF!</f>
        <v>#REF!</v>
      </c>
      <c r="G221" s="177" t="e">
        <f>#REF!</f>
        <v>#REF!</v>
      </c>
      <c r="H221" s="130" t="s">
        <v>181</v>
      </c>
      <c r="I221" s="198"/>
      <c r="J221" s="124" t="str">
        <f>'YARIŞMA BİLGİLERİ'!$F$21</f>
        <v>Genç Erkek - B</v>
      </c>
      <c r="K221" s="199" t="str">
        <f t="shared" si="3"/>
        <v>İZMİR-2018-2019 Öğretim Yılı Okullararası Puanlı  Atletizm Genç-B İl Birinciliği</v>
      </c>
      <c r="L221" s="128" t="e">
        <f>#REF!</f>
        <v>#REF!</v>
      </c>
      <c r="M221" s="128" t="s">
        <v>176</v>
      </c>
    </row>
    <row r="222" spans="1:13" s="200" customFormat="1" ht="28.5" customHeight="1" x14ac:dyDescent="0.2">
      <c r="A222" s="122">
        <v>553</v>
      </c>
      <c r="B222" s="174" t="s">
        <v>188</v>
      </c>
      <c r="C222" s="176" t="e">
        <f>#REF!</f>
        <v>#REF!</v>
      </c>
      <c r="D222" s="178" t="e">
        <f>#REF!</f>
        <v>#REF!</v>
      </c>
      <c r="E222" s="178" t="e">
        <f>#REF!</f>
        <v>#REF!</v>
      </c>
      <c r="F222" s="180" t="e">
        <f>#REF!</f>
        <v>#REF!</v>
      </c>
      <c r="G222" s="177" t="e">
        <f>#REF!</f>
        <v>#REF!</v>
      </c>
      <c r="H222" s="130" t="s">
        <v>181</v>
      </c>
      <c r="I222" s="198"/>
      <c r="J222" s="124" t="str">
        <f>'YARIŞMA BİLGİLERİ'!$F$21</f>
        <v>Genç Erkek - B</v>
      </c>
      <c r="K222" s="199" t="str">
        <f t="shared" si="3"/>
        <v>İZMİR-2018-2019 Öğretim Yılı Okullararası Puanlı  Atletizm Genç-B İl Birinciliği</v>
      </c>
      <c r="L222" s="128" t="e">
        <f>#REF!</f>
        <v>#REF!</v>
      </c>
      <c r="M222" s="128" t="s">
        <v>176</v>
      </c>
    </row>
    <row r="223" spans="1:13" s="200" customFormat="1" ht="28.5" customHeight="1" x14ac:dyDescent="0.2">
      <c r="A223" s="122">
        <v>554</v>
      </c>
      <c r="B223" s="174" t="s">
        <v>188</v>
      </c>
      <c r="C223" s="176" t="e">
        <f>#REF!</f>
        <v>#REF!</v>
      </c>
      <c r="D223" s="178" t="e">
        <f>#REF!</f>
        <v>#REF!</v>
      </c>
      <c r="E223" s="178" t="e">
        <f>#REF!</f>
        <v>#REF!</v>
      </c>
      <c r="F223" s="180" t="e">
        <f>#REF!</f>
        <v>#REF!</v>
      </c>
      <c r="G223" s="177" t="e">
        <f>#REF!</f>
        <v>#REF!</v>
      </c>
      <c r="H223" s="130" t="s">
        <v>181</v>
      </c>
      <c r="I223" s="198"/>
      <c r="J223" s="124" t="str">
        <f>'YARIŞMA BİLGİLERİ'!$F$21</f>
        <v>Genç Erkek - B</v>
      </c>
      <c r="K223" s="199" t="str">
        <f t="shared" si="3"/>
        <v>İZMİR-2018-2019 Öğretim Yılı Okullararası Puanlı  Atletizm Genç-B İl Birinciliği</v>
      </c>
      <c r="L223" s="128" t="e">
        <f>#REF!</f>
        <v>#REF!</v>
      </c>
      <c r="M223" s="128" t="s">
        <v>176</v>
      </c>
    </row>
    <row r="224" spans="1:13" s="200" customFormat="1" ht="28.5" customHeight="1" x14ac:dyDescent="0.2">
      <c r="A224" s="122">
        <v>555</v>
      </c>
      <c r="B224" s="174" t="s">
        <v>188</v>
      </c>
      <c r="C224" s="176" t="e">
        <f>#REF!</f>
        <v>#REF!</v>
      </c>
      <c r="D224" s="178" t="e">
        <f>#REF!</f>
        <v>#REF!</v>
      </c>
      <c r="E224" s="178" t="e">
        <f>#REF!</f>
        <v>#REF!</v>
      </c>
      <c r="F224" s="180" t="e">
        <f>#REF!</f>
        <v>#REF!</v>
      </c>
      <c r="G224" s="177" t="e">
        <f>#REF!</f>
        <v>#REF!</v>
      </c>
      <c r="H224" s="130" t="s">
        <v>181</v>
      </c>
      <c r="I224" s="198"/>
      <c r="J224" s="124" t="str">
        <f>'YARIŞMA BİLGİLERİ'!$F$21</f>
        <v>Genç Erkek - B</v>
      </c>
      <c r="K224" s="199" t="str">
        <f t="shared" si="3"/>
        <v>İZMİR-2018-2019 Öğretim Yılı Okullararası Puanlı  Atletizm Genç-B İl Birinciliği</v>
      </c>
      <c r="L224" s="128" t="e">
        <f>#REF!</f>
        <v>#REF!</v>
      </c>
      <c r="M224" s="128" t="s">
        <v>176</v>
      </c>
    </row>
    <row r="225" spans="1:13" s="200" customFormat="1" ht="28.5" customHeight="1" x14ac:dyDescent="0.2">
      <c r="A225" s="122">
        <v>556</v>
      </c>
      <c r="B225" s="174" t="s">
        <v>188</v>
      </c>
      <c r="C225" s="176" t="e">
        <f>#REF!</f>
        <v>#REF!</v>
      </c>
      <c r="D225" s="178" t="e">
        <f>#REF!</f>
        <v>#REF!</v>
      </c>
      <c r="E225" s="178" t="e">
        <f>#REF!</f>
        <v>#REF!</v>
      </c>
      <c r="F225" s="180" t="e">
        <f>#REF!</f>
        <v>#REF!</v>
      </c>
      <c r="G225" s="177" t="e">
        <f>#REF!</f>
        <v>#REF!</v>
      </c>
      <c r="H225" s="130" t="s">
        <v>181</v>
      </c>
      <c r="I225" s="198"/>
      <c r="J225" s="124" t="str">
        <f>'YARIŞMA BİLGİLERİ'!$F$21</f>
        <v>Genç Erkek - B</v>
      </c>
      <c r="K225" s="199" t="str">
        <f t="shared" si="3"/>
        <v>İZMİR-2018-2019 Öğretim Yılı Okullararası Puanlı  Atletizm Genç-B İl Birinciliği</v>
      </c>
      <c r="L225" s="128" t="e">
        <f>#REF!</f>
        <v>#REF!</v>
      </c>
      <c r="M225" s="128" t="s">
        <v>176</v>
      </c>
    </row>
    <row r="226" spans="1:13" s="200" customFormat="1" ht="28.5" customHeight="1" x14ac:dyDescent="0.2">
      <c r="A226" s="122">
        <v>557</v>
      </c>
      <c r="B226" s="174" t="s">
        <v>188</v>
      </c>
      <c r="C226" s="176" t="e">
        <f>#REF!</f>
        <v>#REF!</v>
      </c>
      <c r="D226" s="178" t="e">
        <f>#REF!</f>
        <v>#REF!</v>
      </c>
      <c r="E226" s="178" t="e">
        <f>#REF!</f>
        <v>#REF!</v>
      </c>
      <c r="F226" s="180" t="e">
        <f>#REF!</f>
        <v>#REF!</v>
      </c>
      <c r="G226" s="177" t="e">
        <f>#REF!</f>
        <v>#REF!</v>
      </c>
      <c r="H226" s="130" t="s">
        <v>181</v>
      </c>
      <c r="I226" s="198"/>
      <c r="J226" s="124" t="str">
        <f>'YARIŞMA BİLGİLERİ'!$F$21</f>
        <v>Genç Erkek - B</v>
      </c>
      <c r="K226" s="199" t="str">
        <f t="shared" si="3"/>
        <v>İZMİR-2018-2019 Öğretim Yılı Okullararası Puanlı  Atletizm Genç-B İl Birinciliği</v>
      </c>
      <c r="L226" s="128" t="e">
        <f>#REF!</f>
        <v>#REF!</v>
      </c>
      <c r="M226" s="128" t="s">
        <v>176</v>
      </c>
    </row>
    <row r="227" spans="1:13" s="200" customFormat="1" ht="28.5" customHeight="1" x14ac:dyDescent="0.2">
      <c r="A227" s="122">
        <v>558</v>
      </c>
      <c r="B227" s="174" t="s">
        <v>188</v>
      </c>
      <c r="C227" s="176" t="e">
        <f>#REF!</f>
        <v>#REF!</v>
      </c>
      <c r="D227" s="178" t="e">
        <f>#REF!</f>
        <v>#REF!</v>
      </c>
      <c r="E227" s="178" t="e">
        <f>#REF!</f>
        <v>#REF!</v>
      </c>
      <c r="F227" s="180" t="e">
        <f>#REF!</f>
        <v>#REF!</v>
      </c>
      <c r="G227" s="177" t="e">
        <f>#REF!</f>
        <v>#REF!</v>
      </c>
      <c r="H227" s="130" t="s">
        <v>181</v>
      </c>
      <c r="I227" s="198"/>
      <c r="J227" s="124" t="str">
        <f>'YARIŞMA BİLGİLERİ'!$F$21</f>
        <v>Genç Erkek - B</v>
      </c>
      <c r="K227" s="199" t="str">
        <f t="shared" si="3"/>
        <v>İZMİR-2018-2019 Öğretim Yılı Okullararası Puanlı  Atletizm Genç-B İl Birinciliği</v>
      </c>
      <c r="L227" s="128" t="e">
        <f>#REF!</f>
        <v>#REF!</v>
      </c>
      <c r="M227" s="128" t="s">
        <v>176</v>
      </c>
    </row>
    <row r="228" spans="1:13" s="200" customFormat="1" ht="28.5" customHeight="1" x14ac:dyDescent="0.2">
      <c r="A228" s="122">
        <v>559</v>
      </c>
      <c r="B228" s="174" t="s">
        <v>188</v>
      </c>
      <c r="C228" s="176" t="e">
        <f>#REF!</f>
        <v>#REF!</v>
      </c>
      <c r="D228" s="178" t="e">
        <f>#REF!</f>
        <v>#REF!</v>
      </c>
      <c r="E228" s="178" t="e">
        <f>#REF!</f>
        <v>#REF!</v>
      </c>
      <c r="F228" s="180" t="e">
        <f>#REF!</f>
        <v>#REF!</v>
      </c>
      <c r="G228" s="177" t="e">
        <f>#REF!</f>
        <v>#REF!</v>
      </c>
      <c r="H228" s="130" t="s">
        <v>181</v>
      </c>
      <c r="I228" s="198"/>
      <c r="J228" s="124" t="str">
        <f>'YARIŞMA BİLGİLERİ'!$F$21</f>
        <v>Genç Erkek - B</v>
      </c>
      <c r="K228" s="199" t="str">
        <f t="shared" si="3"/>
        <v>İZMİR-2018-2019 Öğretim Yılı Okullararası Puanlı  Atletizm Genç-B İl Birinciliği</v>
      </c>
      <c r="L228" s="128" t="e">
        <f>#REF!</f>
        <v>#REF!</v>
      </c>
      <c r="M228" s="128" t="s">
        <v>176</v>
      </c>
    </row>
    <row r="229" spans="1:13" s="200" customFormat="1" ht="28.5" customHeight="1" x14ac:dyDescent="0.2">
      <c r="A229" s="122">
        <v>560</v>
      </c>
      <c r="B229" s="174" t="s">
        <v>188</v>
      </c>
      <c r="C229" s="176" t="e">
        <f>#REF!</f>
        <v>#REF!</v>
      </c>
      <c r="D229" s="178" t="e">
        <f>#REF!</f>
        <v>#REF!</v>
      </c>
      <c r="E229" s="178" t="e">
        <f>#REF!</f>
        <v>#REF!</v>
      </c>
      <c r="F229" s="180" t="e">
        <f>#REF!</f>
        <v>#REF!</v>
      </c>
      <c r="G229" s="177" t="e">
        <f>#REF!</f>
        <v>#REF!</v>
      </c>
      <c r="H229" s="130" t="s">
        <v>181</v>
      </c>
      <c r="I229" s="198"/>
      <c r="J229" s="124" t="str">
        <f>'YARIŞMA BİLGİLERİ'!$F$21</f>
        <v>Genç Erkek - B</v>
      </c>
      <c r="K229" s="199" t="str">
        <f t="shared" si="3"/>
        <v>İZMİR-2018-2019 Öğretim Yılı Okullararası Puanlı  Atletizm Genç-B İl Birinciliği</v>
      </c>
      <c r="L229" s="128" t="e">
        <f>#REF!</f>
        <v>#REF!</v>
      </c>
      <c r="M229" s="128" t="s">
        <v>176</v>
      </c>
    </row>
    <row r="230" spans="1:13" s="200" customFormat="1" ht="28.5" customHeight="1" x14ac:dyDescent="0.2">
      <c r="A230" s="122">
        <v>561</v>
      </c>
      <c r="B230" s="174" t="s">
        <v>188</v>
      </c>
      <c r="C230" s="176" t="e">
        <f>#REF!</f>
        <v>#REF!</v>
      </c>
      <c r="D230" s="178" t="e">
        <f>#REF!</f>
        <v>#REF!</v>
      </c>
      <c r="E230" s="178" t="e">
        <f>#REF!</f>
        <v>#REF!</v>
      </c>
      <c r="F230" s="180" t="e">
        <f>#REF!</f>
        <v>#REF!</v>
      </c>
      <c r="G230" s="177" t="e">
        <f>#REF!</f>
        <v>#REF!</v>
      </c>
      <c r="H230" s="130" t="s">
        <v>181</v>
      </c>
      <c r="I230" s="198"/>
      <c r="J230" s="124" t="str">
        <f>'YARIŞMA BİLGİLERİ'!$F$21</f>
        <v>Genç Erkek - B</v>
      </c>
      <c r="K230" s="199" t="str">
        <f t="shared" si="3"/>
        <v>İZMİR-2018-2019 Öğretim Yılı Okullararası Puanlı  Atletizm Genç-B İl Birinciliği</v>
      </c>
      <c r="L230" s="128" t="e">
        <f>#REF!</f>
        <v>#REF!</v>
      </c>
      <c r="M230" s="128" t="s">
        <v>176</v>
      </c>
    </row>
    <row r="231" spans="1:13" s="200" customFormat="1" ht="28.5" customHeight="1" x14ac:dyDescent="0.2">
      <c r="A231" s="122">
        <v>562</v>
      </c>
      <c r="B231" s="174" t="s">
        <v>188</v>
      </c>
      <c r="C231" s="176" t="e">
        <f>#REF!</f>
        <v>#REF!</v>
      </c>
      <c r="D231" s="178" t="e">
        <f>#REF!</f>
        <v>#REF!</v>
      </c>
      <c r="E231" s="178" t="e">
        <f>#REF!</f>
        <v>#REF!</v>
      </c>
      <c r="F231" s="180" t="e">
        <f>#REF!</f>
        <v>#REF!</v>
      </c>
      <c r="G231" s="177" t="e">
        <f>#REF!</f>
        <v>#REF!</v>
      </c>
      <c r="H231" s="130" t="s">
        <v>181</v>
      </c>
      <c r="I231" s="198"/>
      <c r="J231" s="124" t="str">
        <f>'YARIŞMA BİLGİLERİ'!$F$21</f>
        <v>Genç Erkek - B</v>
      </c>
      <c r="K231" s="199" t="str">
        <f t="shared" si="3"/>
        <v>İZMİR-2018-2019 Öğretim Yılı Okullararası Puanlı  Atletizm Genç-B İl Birinciliği</v>
      </c>
      <c r="L231" s="128" t="e">
        <f>#REF!</f>
        <v>#REF!</v>
      </c>
      <c r="M231" s="128" t="s">
        <v>176</v>
      </c>
    </row>
    <row r="232" spans="1:13" s="200" customFormat="1" ht="28.5" customHeight="1" x14ac:dyDescent="0.2">
      <c r="A232" s="122">
        <v>563</v>
      </c>
      <c r="B232" s="174" t="s">
        <v>183</v>
      </c>
      <c r="C232" s="176" t="e">
        <f>#REF!</f>
        <v>#REF!</v>
      </c>
      <c r="D232" s="178" t="e">
        <f>#REF!</f>
        <v>#REF!</v>
      </c>
      <c r="E232" s="178" t="e">
        <f>#REF!</f>
        <v>#REF!</v>
      </c>
      <c r="F232" s="179" t="e">
        <f>#REF!</f>
        <v>#REF!</v>
      </c>
      <c r="G232" s="177" t="e">
        <f>#REF!</f>
        <v>#REF!</v>
      </c>
      <c r="H232" s="130" t="s">
        <v>183</v>
      </c>
      <c r="I232" s="130" t="e">
        <f>#REF!</f>
        <v>#REF!</v>
      </c>
      <c r="J232" s="124" t="str">
        <f>'YARIŞMA BİLGİLERİ'!$F$21</f>
        <v>Genç Erkek - B</v>
      </c>
      <c r="K232" s="199" t="str">
        <f t="shared" si="3"/>
        <v>İZMİR-2018-2019 Öğretim Yılı Okullararası Puanlı  Atletizm Genç-B İl Birinciliği</v>
      </c>
      <c r="L232" s="128" t="e">
        <f>#REF!</f>
        <v>#REF!</v>
      </c>
      <c r="M232" s="128" t="s">
        <v>176</v>
      </c>
    </row>
    <row r="233" spans="1:13" s="200" customFormat="1" ht="28.5" customHeight="1" x14ac:dyDescent="0.2">
      <c r="A233" s="122">
        <v>564</v>
      </c>
      <c r="B233" s="174" t="s">
        <v>183</v>
      </c>
      <c r="C233" s="176" t="e">
        <f>#REF!</f>
        <v>#REF!</v>
      </c>
      <c r="D233" s="178" t="e">
        <f>#REF!</f>
        <v>#REF!</v>
      </c>
      <c r="E233" s="178" t="e">
        <f>#REF!</f>
        <v>#REF!</v>
      </c>
      <c r="F233" s="179" t="e">
        <f>#REF!</f>
        <v>#REF!</v>
      </c>
      <c r="G233" s="177" t="e">
        <f>#REF!</f>
        <v>#REF!</v>
      </c>
      <c r="H233" s="130" t="s">
        <v>183</v>
      </c>
      <c r="I233" s="130" t="e">
        <f>#REF!</f>
        <v>#REF!</v>
      </c>
      <c r="J233" s="124" t="str">
        <f>'YARIŞMA BİLGİLERİ'!$F$21</f>
        <v>Genç Erkek - B</v>
      </c>
      <c r="K233" s="199" t="str">
        <f t="shared" si="3"/>
        <v>İZMİR-2018-2019 Öğretim Yılı Okullararası Puanlı  Atletizm Genç-B İl Birinciliği</v>
      </c>
      <c r="L233" s="128" t="e">
        <f>#REF!</f>
        <v>#REF!</v>
      </c>
      <c r="M233" s="128" t="s">
        <v>176</v>
      </c>
    </row>
    <row r="234" spans="1:13" s="200" customFormat="1" ht="28.5" customHeight="1" x14ac:dyDescent="0.2">
      <c r="A234" s="122">
        <v>565</v>
      </c>
      <c r="B234" s="174" t="s">
        <v>183</v>
      </c>
      <c r="C234" s="176" t="e">
        <f>#REF!</f>
        <v>#REF!</v>
      </c>
      <c r="D234" s="178" t="e">
        <f>#REF!</f>
        <v>#REF!</v>
      </c>
      <c r="E234" s="178" t="e">
        <f>#REF!</f>
        <v>#REF!</v>
      </c>
      <c r="F234" s="179" t="e">
        <f>#REF!</f>
        <v>#REF!</v>
      </c>
      <c r="G234" s="177" t="e">
        <f>#REF!</f>
        <v>#REF!</v>
      </c>
      <c r="H234" s="130" t="s">
        <v>183</v>
      </c>
      <c r="I234" s="130" t="e">
        <f>#REF!</f>
        <v>#REF!</v>
      </c>
      <c r="J234" s="124" t="str">
        <f>'YARIŞMA BİLGİLERİ'!$F$21</f>
        <v>Genç Erkek - B</v>
      </c>
      <c r="K234" s="199" t="str">
        <f t="shared" si="3"/>
        <v>İZMİR-2018-2019 Öğretim Yılı Okullararası Puanlı  Atletizm Genç-B İl Birinciliği</v>
      </c>
      <c r="L234" s="128" t="e">
        <f>#REF!</f>
        <v>#REF!</v>
      </c>
      <c r="M234" s="128" t="s">
        <v>176</v>
      </c>
    </row>
    <row r="235" spans="1:13" s="200" customFormat="1" ht="28.5" customHeight="1" x14ac:dyDescent="0.2">
      <c r="A235" s="122">
        <v>566</v>
      </c>
      <c r="B235" s="174" t="s">
        <v>183</v>
      </c>
      <c r="C235" s="176" t="e">
        <f>#REF!</f>
        <v>#REF!</v>
      </c>
      <c r="D235" s="178" t="e">
        <f>#REF!</f>
        <v>#REF!</v>
      </c>
      <c r="E235" s="178" t="e">
        <f>#REF!</f>
        <v>#REF!</v>
      </c>
      <c r="F235" s="179" t="e">
        <f>#REF!</f>
        <v>#REF!</v>
      </c>
      <c r="G235" s="177" t="e">
        <f>#REF!</f>
        <v>#REF!</v>
      </c>
      <c r="H235" s="130" t="s">
        <v>183</v>
      </c>
      <c r="I235" s="130" t="e">
        <f>#REF!</f>
        <v>#REF!</v>
      </c>
      <c r="J235" s="124" t="str">
        <f>'YARIŞMA BİLGİLERİ'!$F$21</f>
        <v>Genç Erkek - B</v>
      </c>
      <c r="K235" s="199" t="str">
        <f t="shared" si="3"/>
        <v>İZMİR-2018-2019 Öğretim Yılı Okullararası Puanlı  Atletizm Genç-B İl Birinciliği</v>
      </c>
      <c r="L235" s="128" t="e">
        <f>#REF!</f>
        <v>#REF!</v>
      </c>
      <c r="M235" s="128" t="s">
        <v>176</v>
      </c>
    </row>
    <row r="236" spans="1:13" s="200" customFormat="1" ht="28.5" customHeight="1" x14ac:dyDescent="0.2">
      <c r="A236" s="122">
        <v>567</v>
      </c>
      <c r="B236" s="174" t="s">
        <v>183</v>
      </c>
      <c r="C236" s="176" t="e">
        <f>#REF!</f>
        <v>#REF!</v>
      </c>
      <c r="D236" s="178" t="e">
        <f>#REF!</f>
        <v>#REF!</v>
      </c>
      <c r="E236" s="178" t="e">
        <f>#REF!</f>
        <v>#REF!</v>
      </c>
      <c r="F236" s="179" t="e">
        <f>#REF!</f>
        <v>#REF!</v>
      </c>
      <c r="G236" s="177" t="e">
        <f>#REF!</f>
        <v>#REF!</v>
      </c>
      <c r="H236" s="130" t="s">
        <v>183</v>
      </c>
      <c r="I236" s="130" t="e">
        <f>#REF!</f>
        <v>#REF!</v>
      </c>
      <c r="J236" s="124" t="str">
        <f>'YARIŞMA BİLGİLERİ'!$F$21</f>
        <v>Genç Erkek - B</v>
      </c>
      <c r="K236" s="199" t="str">
        <f t="shared" si="3"/>
        <v>İZMİR-2018-2019 Öğretim Yılı Okullararası Puanlı  Atletizm Genç-B İl Birinciliği</v>
      </c>
      <c r="L236" s="128" t="e">
        <f>#REF!</f>
        <v>#REF!</v>
      </c>
      <c r="M236" s="128" t="s">
        <v>176</v>
      </c>
    </row>
    <row r="237" spans="1:13" s="200" customFormat="1" ht="28.5" customHeight="1" x14ac:dyDescent="0.2">
      <c r="A237" s="122">
        <v>590</v>
      </c>
      <c r="B237" s="174" t="s">
        <v>183</v>
      </c>
      <c r="C237" s="176" t="e">
        <f>#REF!</f>
        <v>#REF!</v>
      </c>
      <c r="D237" s="178" t="e">
        <f>#REF!</f>
        <v>#REF!</v>
      </c>
      <c r="E237" s="178" t="e">
        <f>#REF!</f>
        <v>#REF!</v>
      </c>
      <c r="F237" s="179" t="e">
        <f>#REF!</f>
        <v>#REF!</v>
      </c>
      <c r="G237" s="177" t="e">
        <f>#REF!</f>
        <v>#REF!</v>
      </c>
      <c r="H237" s="130" t="s">
        <v>183</v>
      </c>
      <c r="I237" s="130" t="e">
        <f>#REF!</f>
        <v>#REF!</v>
      </c>
      <c r="J237" s="124" t="str">
        <f>'YARIŞMA BİLGİLERİ'!$F$21</f>
        <v>Genç Erkek - B</v>
      </c>
      <c r="K237" s="199" t="str">
        <f t="shared" si="3"/>
        <v>İZMİR-2018-2019 Öğretim Yılı Okullararası Puanlı  Atletizm Genç-B İl Birinciliği</v>
      </c>
      <c r="L237" s="128" t="e">
        <f>#REF!</f>
        <v>#REF!</v>
      </c>
      <c r="M237" s="128" t="s">
        <v>176</v>
      </c>
    </row>
    <row r="238" spans="1:13" s="200" customFormat="1" ht="28.5" customHeight="1" x14ac:dyDescent="0.2">
      <c r="A238" s="122">
        <v>591</v>
      </c>
      <c r="B238" s="174" t="s">
        <v>183</v>
      </c>
      <c r="C238" s="176" t="e">
        <f>#REF!</f>
        <v>#REF!</v>
      </c>
      <c r="D238" s="178" t="e">
        <f>#REF!</f>
        <v>#REF!</v>
      </c>
      <c r="E238" s="178" t="e">
        <f>#REF!</f>
        <v>#REF!</v>
      </c>
      <c r="F238" s="179" t="e">
        <f>#REF!</f>
        <v>#REF!</v>
      </c>
      <c r="G238" s="177" t="e">
        <f>#REF!</f>
        <v>#REF!</v>
      </c>
      <c r="H238" s="130" t="s">
        <v>183</v>
      </c>
      <c r="I238" s="130" t="e">
        <f>#REF!</f>
        <v>#REF!</v>
      </c>
      <c r="J238" s="124" t="str">
        <f>'YARIŞMA BİLGİLERİ'!$F$21</f>
        <v>Genç Erkek - B</v>
      </c>
      <c r="K238" s="199" t="str">
        <f t="shared" si="3"/>
        <v>İZMİR-2018-2019 Öğretim Yılı Okullararası Puanlı  Atletizm Genç-B İl Birinciliği</v>
      </c>
      <c r="L238" s="128" t="e">
        <f>#REF!</f>
        <v>#REF!</v>
      </c>
      <c r="M238" s="128" t="s">
        <v>176</v>
      </c>
    </row>
    <row r="239" spans="1:13" s="200" customFormat="1" ht="28.5" customHeight="1" x14ac:dyDescent="0.2">
      <c r="A239" s="122">
        <v>592</v>
      </c>
      <c r="B239" s="174" t="s">
        <v>183</v>
      </c>
      <c r="C239" s="176" t="e">
        <f>#REF!</f>
        <v>#REF!</v>
      </c>
      <c r="D239" s="178" t="e">
        <f>#REF!</f>
        <v>#REF!</v>
      </c>
      <c r="E239" s="178" t="e">
        <f>#REF!</f>
        <v>#REF!</v>
      </c>
      <c r="F239" s="179" t="e">
        <f>#REF!</f>
        <v>#REF!</v>
      </c>
      <c r="G239" s="177" t="e">
        <f>#REF!</f>
        <v>#REF!</v>
      </c>
      <c r="H239" s="130" t="s">
        <v>183</v>
      </c>
      <c r="I239" s="130" t="e">
        <f>#REF!</f>
        <v>#REF!</v>
      </c>
      <c r="J239" s="124" t="str">
        <f>'YARIŞMA BİLGİLERİ'!$F$21</f>
        <v>Genç Erkek - B</v>
      </c>
      <c r="K239" s="199" t="str">
        <f t="shared" si="3"/>
        <v>İZMİR-2018-2019 Öğretim Yılı Okullararası Puanlı  Atletizm Genç-B İl Birinciliği</v>
      </c>
      <c r="L239" s="128" t="e">
        <f>#REF!</f>
        <v>#REF!</v>
      </c>
      <c r="M239" s="128" t="s">
        <v>176</v>
      </c>
    </row>
    <row r="240" spans="1:13" s="200" customFormat="1" ht="28.5" customHeight="1" x14ac:dyDescent="0.2">
      <c r="A240" s="122">
        <v>593</v>
      </c>
      <c r="B240" s="174" t="s">
        <v>183</v>
      </c>
      <c r="C240" s="176" t="e">
        <f>#REF!</f>
        <v>#REF!</v>
      </c>
      <c r="D240" s="178" t="e">
        <f>#REF!</f>
        <v>#REF!</v>
      </c>
      <c r="E240" s="178" t="e">
        <f>#REF!</f>
        <v>#REF!</v>
      </c>
      <c r="F240" s="179" t="e">
        <f>#REF!</f>
        <v>#REF!</v>
      </c>
      <c r="G240" s="177" t="e">
        <f>#REF!</f>
        <v>#REF!</v>
      </c>
      <c r="H240" s="130" t="s">
        <v>183</v>
      </c>
      <c r="I240" s="130" t="e">
        <f>#REF!</f>
        <v>#REF!</v>
      </c>
      <c r="J240" s="124" t="str">
        <f>'YARIŞMA BİLGİLERİ'!$F$21</f>
        <v>Genç Erkek - B</v>
      </c>
      <c r="K240" s="199" t="str">
        <f t="shared" si="3"/>
        <v>İZMİR-2018-2019 Öğretim Yılı Okullararası Puanlı  Atletizm Genç-B İl Birinciliği</v>
      </c>
      <c r="L240" s="128" t="e">
        <f>#REF!</f>
        <v>#REF!</v>
      </c>
      <c r="M240" s="128" t="s">
        <v>176</v>
      </c>
    </row>
    <row r="241" spans="1:13" s="200" customFormat="1" ht="28.5" customHeight="1" x14ac:dyDescent="0.2">
      <c r="A241" s="122">
        <v>594</v>
      </c>
      <c r="B241" s="174" t="s">
        <v>183</v>
      </c>
      <c r="C241" s="176" t="e">
        <f>#REF!</f>
        <v>#REF!</v>
      </c>
      <c r="D241" s="178" t="e">
        <f>#REF!</f>
        <v>#REF!</v>
      </c>
      <c r="E241" s="178" t="e">
        <f>#REF!</f>
        <v>#REF!</v>
      </c>
      <c r="F241" s="179" t="e">
        <f>#REF!</f>
        <v>#REF!</v>
      </c>
      <c r="G241" s="177" t="e">
        <f>#REF!</f>
        <v>#REF!</v>
      </c>
      <c r="H241" s="130" t="s">
        <v>183</v>
      </c>
      <c r="I241" s="130" t="e">
        <f>#REF!</f>
        <v>#REF!</v>
      </c>
      <c r="J241" s="124" t="str">
        <f>'YARIŞMA BİLGİLERİ'!$F$21</f>
        <v>Genç Erkek - B</v>
      </c>
      <c r="K241" s="199" t="str">
        <f t="shared" si="3"/>
        <v>İZMİR-2018-2019 Öğretim Yılı Okullararası Puanlı  Atletizm Genç-B İl Birinciliği</v>
      </c>
      <c r="L241" s="128" t="e">
        <f>#REF!</f>
        <v>#REF!</v>
      </c>
      <c r="M241" s="128" t="s">
        <v>176</v>
      </c>
    </row>
    <row r="242" spans="1:13" s="200" customFormat="1" ht="28.5" customHeight="1" x14ac:dyDescent="0.2">
      <c r="A242" s="122">
        <v>610</v>
      </c>
      <c r="B242" s="132" t="s">
        <v>153</v>
      </c>
      <c r="C242" s="123">
        <f>Gülle!D8</f>
        <v>0</v>
      </c>
      <c r="D242" s="127" t="str">
        <f>Gülle!E8</f>
        <v>UTKU KÖSE</v>
      </c>
      <c r="E242" s="127" t="str">
        <f>Gülle!F8</f>
        <v xml:space="preserve">TEĞMEN ALİ RIZA </v>
      </c>
      <c r="F242" s="129">
        <f>Gülle!N8</f>
        <v>1266</v>
      </c>
      <c r="G242" s="130">
        <f>Gülle!A8</f>
        <v>1</v>
      </c>
      <c r="H242" s="130" t="s">
        <v>147</v>
      </c>
      <c r="I242" s="130" t="str">
        <f>Gülle!G$4</f>
        <v>4 kg.</v>
      </c>
      <c r="J242" s="124" t="str">
        <f>'YARIŞMA BİLGİLERİ'!$F$21</f>
        <v>Genç Erkek - B</v>
      </c>
      <c r="K242" s="127" t="str">
        <f t="shared" si="3"/>
        <v>İZMİR-2018-2019 Öğretim Yılı Okullararası Puanlı  Atletizm Genç-B İl Birinciliği</v>
      </c>
      <c r="L242" s="128">
        <f>Gülle!M$4</f>
        <v>43509.5</v>
      </c>
      <c r="M242" s="128" t="s">
        <v>176</v>
      </c>
    </row>
    <row r="243" spans="1:13" s="200" customFormat="1" ht="28.5" customHeight="1" x14ac:dyDescent="0.2">
      <c r="A243" s="122">
        <v>611</v>
      </c>
      <c r="B243" s="132" t="s">
        <v>153</v>
      </c>
      <c r="C243" s="123">
        <f>Gülle!D9</f>
        <v>37896</v>
      </c>
      <c r="D243" s="127" t="str">
        <f>Gülle!E9</f>
        <v>Musa ŞİMŞEK</v>
      </c>
      <c r="E243" s="127" t="str">
        <f>Gülle!F9</f>
        <v>Mersinli Mesleki ve Teknik And. Lisesi / Konak</v>
      </c>
      <c r="F243" s="129">
        <f>Gülle!N9</f>
        <v>1108</v>
      </c>
      <c r="G243" s="130">
        <f>Gülle!A9</f>
        <v>2</v>
      </c>
      <c r="H243" s="130" t="s">
        <v>147</v>
      </c>
      <c r="I243" s="130" t="str">
        <f>Gülle!G$4</f>
        <v>4 kg.</v>
      </c>
      <c r="J243" s="124" t="str">
        <f>'YARIŞMA BİLGİLERİ'!$F$21</f>
        <v>Genç Erkek - B</v>
      </c>
      <c r="K243" s="127" t="str">
        <f t="shared" si="3"/>
        <v>İZMİR-2018-2019 Öğretim Yılı Okullararası Puanlı  Atletizm Genç-B İl Birinciliği</v>
      </c>
      <c r="L243" s="128">
        <f>Gülle!M$4</f>
        <v>43509.5</v>
      </c>
      <c r="M243" s="128" t="s">
        <v>176</v>
      </c>
    </row>
    <row r="244" spans="1:13" s="200" customFormat="1" ht="28.5" customHeight="1" x14ac:dyDescent="0.2">
      <c r="A244" s="122">
        <v>612</v>
      </c>
      <c r="B244" s="132" t="s">
        <v>153</v>
      </c>
      <c r="C244" s="123" t="str">
        <f>Gülle!D10</f>
        <v/>
      </c>
      <c r="D244" s="127" t="str">
        <f>Gülle!E10</f>
        <v>ATA KÖYMAN</v>
      </c>
      <c r="E244" s="127" t="str">
        <f>Gülle!F10</f>
        <v>EMLAK BANKASI SÜLEYMAN DEMİREL</v>
      </c>
      <c r="F244" s="129">
        <f>Gülle!N10</f>
        <v>1040</v>
      </c>
      <c r="G244" s="130">
        <f>Gülle!A10</f>
        <v>3</v>
      </c>
      <c r="H244" s="130" t="s">
        <v>147</v>
      </c>
      <c r="I244" s="130" t="str">
        <f>Gülle!G$4</f>
        <v>4 kg.</v>
      </c>
      <c r="J244" s="124" t="str">
        <f>'YARIŞMA BİLGİLERİ'!$F$21</f>
        <v>Genç Erkek - B</v>
      </c>
      <c r="K244" s="127" t="str">
        <f t="shared" ref="K244:K282" si="4">CONCATENATE(K$1,"-",A$1)</f>
        <v>İZMİR-2018-2019 Öğretim Yılı Okullararası Puanlı  Atletizm Genç-B İl Birinciliği</v>
      </c>
      <c r="L244" s="128">
        <f>Gülle!M$4</f>
        <v>43509.5</v>
      </c>
      <c r="M244" s="128" t="s">
        <v>176</v>
      </c>
    </row>
    <row r="245" spans="1:13" s="200" customFormat="1" ht="28.5" customHeight="1" x14ac:dyDescent="0.2">
      <c r="A245" s="122">
        <v>613</v>
      </c>
      <c r="B245" s="132" t="s">
        <v>153</v>
      </c>
      <c r="C245" s="123">
        <f>Gülle!D11</f>
        <v>37654</v>
      </c>
      <c r="D245" s="127" t="str">
        <f>Gülle!E11</f>
        <v>MURAT DAL</v>
      </c>
      <c r="E245" s="127" t="str">
        <f>Gülle!F11</f>
        <v>Selçuk Yaşar Boyacılık Mesleki Ve Teknik Anadolu Lisesi</v>
      </c>
      <c r="F245" s="129">
        <f>Gülle!N11</f>
        <v>989</v>
      </c>
      <c r="G245" s="130">
        <f>Gülle!A11</f>
        <v>4</v>
      </c>
      <c r="H245" s="130" t="s">
        <v>147</v>
      </c>
      <c r="I245" s="130" t="str">
        <f>Gülle!G$4</f>
        <v>4 kg.</v>
      </c>
      <c r="J245" s="124" t="str">
        <f>'YARIŞMA BİLGİLERİ'!$F$21</f>
        <v>Genç Erkek - B</v>
      </c>
      <c r="K245" s="127" t="str">
        <f t="shared" si="4"/>
        <v>İZMİR-2018-2019 Öğretim Yılı Okullararası Puanlı  Atletizm Genç-B İl Birinciliği</v>
      </c>
      <c r="L245" s="128">
        <f>Gülle!M$4</f>
        <v>43509.5</v>
      </c>
      <c r="M245" s="128" t="s">
        <v>176</v>
      </c>
    </row>
    <row r="246" spans="1:13" s="200" customFormat="1" ht="28.5" customHeight="1" x14ac:dyDescent="0.2">
      <c r="A246" s="122">
        <v>614</v>
      </c>
      <c r="B246" s="132" t="s">
        <v>153</v>
      </c>
      <c r="C246" s="123" t="str">
        <f>Gülle!D12</f>
        <v/>
      </c>
      <c r="D246" s="127" t="str">
        <f>Gülle!E12</f>
        <v>MEDET ÇİYAUMUDAN</v>
      </c>
      <c r="E246" s="127" t="str">
        <f>Gülle!F12</f>
        <v>ÇETİN ALTAN MTAL</v>
      </c>
      <c r="F246" s="129">
        <f>Gülle!N12</f>
        <v>938</v>
      </c>
      <c r="G246" s="130">
        <f>Gülle!A12</f>
        <v>5</v>
      </c>
      <c r="H246" s="130" t="s">
        <v>147</v>
      </c>
      <c r="I246" s="130" t="str">
        <f>Gülle!G$4</f>
        <v>4 kg.</v>
      </c>
      <c r="J246" s="124" t="str">
        <f>'YARIŞMA BİLGİLERİ'!$F$21</f>
        <v>Genç Erkek - B</v>
      </c>
      <c r="K246" s="127" t="str">
        <f t="shared" si="4"/>
        <v>İZMİR-2018-2019 Öğretim Yılı Okullararası Puanlı  Atletizm Genç-B İl Birinciliği</v>
      </c>
      <c r="L246" s="128">
        <f>Gülle!M$4</f>
        <v>43509.5</v>
      </c>
      <c r="M246" s="128" t="s">
        <v>176</v>
      </c>
    </row>
    <row r="247" spans="1:13" s="200" customFormat="1" ht="28.5" customHeight="1" x14ac:dyDescent="0.2">
      <c r="A247" s="122">
        <v>635</v>
      </c>
      <c r="B247" s="132" t="s">
        <v>153</v>
      </c>
      <c r="C247" s="123" t="str">
        <f>Gülle!D13</f>
        <v/>
      </c>
      <c r="D247" s="127" t="str">
        <f>Gülle!E13</f>
        <v>MURAT SEFA AYNACI</v>
      </c>
      <c r="E247" s="127" t="str">
        <f>Gülle!F13</f>
        <v>FOÇA CEMİL MİDİLLİ</v>
      </c>
      <c r="F247" s="129">
        <f>Gülle!N13</f>
        <v>891</v>
      </c>
      <c r="G247" s="130">
        <f>Gülle!A13</f>
        <v>6</v>
      </c>
      <c r="H247" s="130" t="s">
        <v>147</v>
      </c>
      <c r="I247" s="130" t="str">
        <f>Gülle!G$4</f>
        <v>4 kg.</v>
      </c>
      <c r="J247" s="124" t="str">
        <f>'YARIŞMA BİLGİLERİ'!$F$21</f>
        <v>Genç Erkek - B</v>
      </c>
      <c r="K247" s="127" t="str">
        <f t="shared" si="4"/>
        <v>İZMİR-2018-2019 Öğretim Yılı Okullararası Puanlı  Atletizm Genç-B İl Birinciliği</v>
      </c>
      <c r="L247" s="128">
        <f>Gülle!M$4</f>
        <v>43509.5</v>
      </c>
      <c r="M247" s="128" t="s">
        <v>176</v>
      </c>
    </row>
    <row r="248" spans="1:13" s="200" customFormat="1" ht="28.5" customHeight="1" x14ac:dyDescent="0.2">
      <c r="A248" s="122">
        <v>636</v>
      </c>
      <c r="B248" s="132" t="s">
        <v>153</v>
      </c>
      <c r="C248" s="123" t="str">
        <f>Gülle!D14</f>
        <v/>
      </c>
      <c r="D248" s="127" t="str">
        <f>Gülle!E14</f>
        <v>UMUT METİN KİRİŞ</v>
      </c>
      <c r="E248" s="127" t="str">
        <f>Gülle!F14</f>
        <v>BUCA MTAL</v>
      </c>
      <c r="F248" s="129">
        <f>Gülle!N14</f>
        <v>771</v>
      </c>
      <c r="G248" s="130">
        <f>Gülle!A14</f>
        <v>7</v>
      </c>
      <c r="H248" s="130" t="s">
        <v>147</v>
      </c>
      <c r="I248" s="130" t="str">
        <f>Gülle!G$4</f>
        <v>4 kg.</v>
      </c>
      <c r="J248" s="124" t="str">
        <f>'YARIŞMA BİLGİLERİ'!$F$21</f>
        <v>Genç Erkek - B</v>
      </c>
      <c r="K248" s="127" t="str">
        <f t="shared" si="4"/>
        <v>İZMİR-2018-2019 Öğretim Yılı Okullararası Puanlı  Atletizm Genç-B İl Birinciliği</v>
      </c>
      <c r="L248" s="128">
        <f>Gülle!M$4</f>
        <v>43509.5</v>
      </c>
      <c r="M248" s="128" t="s">
        <v>176</v>
      </c>
    </row>
    <row r="249" spans="1:13" s="200" customFormat="1" ht="28.5" customHeight="1" x14ac:dyDescent="0.2">
      <c r="A249" s="122">
        <v>637</v>
      </c>
      <c r="B249" s="132" t="s">
        <v>153</v>
      </c>
      <c r="C249" s="123">
        <f>Gülle!D15</f>
        <v>0</v>
      </c>
      <c r="D249" s="127">
        <f>Gülle!E15</f>
        <v>0</v>
      </c>
      <c r="E249" s="127">
        <f>Gülle!F15</f>
        <v>0</v>
      </c>
      <c r="F249" s="129">
        <f>Gülle!N15</f>
        <v>0</v>
      </c>
      <c r="G249" s="130">
        <f>Gülle!A15</f>
        <v>0</v>
      </c>
      <c r="H249" s="130" t="s">
        <v>147</v>
      </c>
      <c r="I249" s="130" t="str">
        <f>Gülle!G$4</f>
        <v>4 kg.</v>
      </c>
      <c r="J249" s="124" t="str">
        <f>'YARIŞMA BİLGİLERİ'!$F$21</f>
        <v>Genç Erkek - B</v>
      </c>
      <c r="K249" s="127" t="str">
        <f t="shared" si="4"/>
        <v>İZMİR-2018-2019 Öğretim Yılı Okullararası Puanlı  Atletizm Genç-B İl Birinciliği</v>
      </c>
      <c r="L249" s="128">
        <f>Gülle!M$4</f>
        <v>43509.5</v>
      </c>
      <c r="M249" s="128" t="s">
        <v>176</v>
      </c>
    </row>
    <row r="250" spans="1:13" s="200" customFormat="1" ht="28.5" customHeight="1" x14ac:dyDescent="0.2">
      <c r="A250" s="122">
        <v>638</v>
      </c>
      <c r="B250" s="132" t="s">
        <v>153</v>
      </c>
      <c r="C250" s="123">
        <f>Gülle!D16</f>
        <v>0</v>
      </c>
      <c r="D250" s="127">
        <f>Gülle!E16</f>
        <v>0</v>
      </c>
      <c r="E250" s="127">
        <f>Gülle!F16</f>
        <v>0</v>
      </c>
      <c r="F250" s="129">
        <f>Gülle!N16</f>
        <v>0</v>
      </c>
      <c r="G250" s="130">
        <f>Gülle!A16</f>
        <v>0</v>
      </c>
      <c r="H250" s="130" t="s">
        <v>147</v>
      </c>
      <c r="I250" s="130" t="str">
        <f>Gülle!G$4</f>
        <v>4 kg.</v>
      </c>
      <c r="J250" s="124" t="str">
        <f>'YARIŞMA BİLGİLERİ'!$F$21</f>
        <v>Genç Erkek - B</v>
      </c>
      <c r="K250" s="127" t="str">
        <f t="shared" si="4"/>
        <v>İZMİR-2018-2019 Öğretim Yılı Okullararası Puanlı  Atletizm Genç-B İl Birinciliği</v>
      </c>
      <c r="L250" s="128">
        <f>Gülle!M$4</f>
        <v>43509.5</v>
      </c>
      <c r="M250" s="128" t="s">
        <v>176</v>
      </c>
    </row>
    <row r="251" spans="1:13" s="200" customFormat="1" ht="28.5" customHeight="1" x14ac:dyDescent="0.2">
      <c r="A251" s="122">
        <v>639</v>
      </c>
      <c r="B251" s="132" t="s">
        <v>153</v>
      </c>
      <c r="C251" s="123">
        <f>Gülle!D17</f>
        <v>0</v>
      </c>
      <c r="D251" s="127">
        <f>Gülle!E17</f>
        <v>0</v>
      </c>
      <c r="E251" s="127">
        <f>Gülle!F17</f>
        <v>0</v>
      </c>
      <c r="F251" s="129">
        <f>Gülle!N17</f>
        <v>0</v>
      </c>
      <c r="G251" s="130">
        <f>Gülle!A17</f>
        <v>0</v>
      </c>
      <c r="H251" s="130" t="s">
        <v>147</v>
      </c>
      <c r="I251" s="130" t="str">
        <f>Gülle!G$4</f>
        <v>4 kg.</v>
      </c>
      <c r="J251" s="124" t="str">
        <f>'YARIŞMA BİLGİLERİ'!$F$21</f>
        <v>Genç Erkek - B</v>
      </c>
      <c r="K251" s="127" t="str">
        <f t="shared" si="4"/>
        <v>İZMİR-2018-2019 Öğretim Yılı Okullararası Puanlı  Atletizm Genç-B İl Birinciliği</v>
      </c>
      <c r="L251" s="128">
        <f>Gülle!M$4</f>
        <v>43509.5</v>
      </c>
      <c r="M251" s="128" t="s">
        <v>176</v>
      </c>
    </row>
    <row r="252" spans="1:13" s="200" customFormat="1" ht="28.5" customHeight="1" x14ac:dyDescent="0.2">
      <c r="A252" s="122">
        <v>655</v>
      </c>
      <c r="B252" s="132" t="s">
        <v>172</v>
      </c>
      <c r="C252" s="123" t="e">
        <f>#REF!</f>
        <v>#REF!</v>
      </c>
      <c r="D252" s="127" t="e">
        <f>#REF!</f>
        <v>#REF!</v>
      </c>
      <c r="E252" s="127" t="e">
        <f>#REF!</f>
        <v>#REF!</v>
      </c>
      <c r="F252" s="150" t="e">
        <f>#REF!</f>
        <v>#REF!</v>
      </c>
      <c r="G252" s="125" t="e">
        <f>#REF!</f>
        <v>#REF!</v>
      </c>
      <c r="H252" s="124" t="s">
        <v>172</v>
      </c>
      <c r="I252" s="130"/>
      <c r="J252" s="124" t="str">
        <f>'YARIŞMA BİLGİLERİ'!$F$21</f>
        <v>Genç Erkek - B</v>
      </c>
      <c r="K252" s="127" t="str">
        <f t="shared" si="4"/>
        <v>İZMİR-2018-2019 Öğretim Yılı Okullararası Puanlı  Atletizm Genç-B İl Birinciliği</v>
      </c>
      <c r="L252" s="128" t="e">
        <f>#REF!</f>
        <v>#REF!</v>
      </c>
      <c r="M252" s="128" t="s">
        <v>176</v>
      </c>
    </row>
    <row r="253" spans="1:13" s="200" customFormat="1" ht="28.5" customHeight="1" x14ac:dyDescent="0.2">
      <c r="A253" s="122">
        <v>656</v>
      </c>
      <c r="B253" s="132" t="s">
        <v>172</v>
      </c>
      <c r="C253" s="123" t="e">
        <f>#REF!</f>
        <v>#REF!</v>
      </c>
      <c r="D253" s="127" t="e">
        <f>#REF!</f>
        <v>#REF!</v>
      </c>
      <c r="E253" s="127" t="e">
        <f>#REF!</f>
        <v>#REF!</v>
      </c>
      <c r="F253" s="150" t="e">
        <f>#REF!</f>
        <v>#REF!</v>
      </c>
      <c r="G253" s="125" t="e">
        <f>#REF!</f>
        <v>#REF!</v>
      </c>
      <c r="H253" s="124" t="s">
        <v>172</v>
      </c>
      <c r="I253" s="130"/>
      <c r="J253" s="124" t="str">
        <f>'YARIŞMA BİLGİLERİ'!$F$21</f>
        <v>Genç Erkek - B</v>
      </c>
      <c r="K253" s="127" t="str">
        <f t="shared" si="4"/>
        <v>İZMİR-2018-2019 Öğretim Yılı Okullararası Puanlı  Atletizm Genç-B İl Birinciliği</v>
      </c>
      <c r="L253" s="128" t="e">
        <f>#REF!</f>
        <v>#REF!</v>
      </c>
      <c r="M253" s="128" t="s">
        <v>176</v>
      </c>
    </row>
    <row r="254" spans="1:13" s="200" customFormat="1" ht="28.5" customHeight="1" x14ac:dyDescent="0.2">
      <c r="A254" s="122">
        <v>657</v>
      </c>
      <c r="B254" s="132" t="s">
        <v>172</v>
      </c>
      <c r="C254" s="123" t="e">
        <f>#REF!</f>
        <v>#REF!</v>
      </c>
      <c r="D254" s="127" t="e">
        <f>#REF!</f>
        <v>#REF!</v>
      </c>
      <c r="E254" s="127" t="e">
        <f>#REF!</f>
        <v>#REF!</v>
      </c>
      <c r="F254" s="150" t="e">
        <f>#REF!</f>
        <v>#REF!</v>
      </c>
      <c r="G254" s="125" t="e">
        <f>#REF!</f>
        <v>#REF!</v>
      </c>
      <c r="H254" s="124" t="s">
        <v>172</v>
      </c>
      <c r="I254" s="130"/>
      <c r="J254" s="124" t="str">
        <f>'YARIŞMA BİLGİLERİ'!$F$21</f>
        <v>Genç Erkek - B</v>
      </c>
      <c r="K254" s="127" t="str">
        <f t="shared" si="4"/>
        <v>İZMİR-2018-2019 Öğretim Yılı Okullararası Puanlı  Atletizm Genç-B İl Birinciliği</v>
      </c>
      <c r="L254" s="128" t="e">
        <f>#REF!</f>
        <v>#REF!</v>
      </c>
      <c r="M254" s="128" t="s">
        <v>176</v>
      </c>
    </row>
    <row r="255" spans="1:13" s="200" customFormat="1" ht="28.5" customHeight="1" x14ac:dyDescent="0.2">
      <c r="A255" s="122">
        <v>658</v>
      </c>
      <c r="B255" s="132" t="s">
        <v>172</v>
      </c>
      <c r="C255" s="123" t="e">
        <f>#REF!</f>
        <v>#REF!</v>
      </c>
      <c r="D255" s="127" t="e">
        <f>#REF!</f>
        <v>#REF!</v>
      </c>
      <c r="E255" s="127" t="e">
        <f>#REF!</f>
        <v>#REF!</v>
      </c>
      <c r="F255" s="150" t="e">
        <f>#REF!</f>
        <v>#REF!</v>
      </c>
      <c r="G255" s="125" t="e">
        <f>#REF!</f>
        <v>#REF!</v>
      </c>
      <c r="H255" s="124" t="s">
        <v>172</v>
      </c>
      <c r="I255" s="130"/>
      <c r="J255" s="124" t="str">
        <f>'YARIŞMA BİLGİLERİ'!$F$21</f>
        <v>Genç Erkek - B</v>
      </c>
      <c r="K255" s="127" t="str">
        <f t="shared" si="4"/>
        <v>İZMİR-2018-2019 Öğretim Yılı Okullararası Puanlı  Atletizm Genç-B İl Birinciliği</v>
      </c>
      <c r="L255" s="128" t="e">
        <f>#REF!</f>
        <v>#REF!</v>
      </c>
      <c r="M255" s="128" t="s">
        <v>176</v>
      </c>
    </row>
    <row r="256" spans="1:13" s="200" customFormat="1" ht="28.5" customHeight="1" x14ac:dyDescent="0.2">
      <c r="A256" s="122">
        <v>659</v>
      </c>
      <c r="B256" s="132" t="s">
        <v>172</v>
      </c>
      <c r="C256" s="123" t="e">
        <f>#REF!</f>
        <v>#REF!</v>
      </c>
      <c r="D256" s="127" t="e">
        <f>#REF!</f>
        <v>#REF!</v>
      </c>
      <c r="E256" s="127" t="e">
        <f>#REF!</f>
        <v>#REF!</v>
      </c>
      <c r="F256" s="150" t="e">
        <f>#REF!</f>
        <v>#REF!</v>
      </c>
      <c r="G256" s="125" t="e">
        <f>#REF!</f>
        <v>#REF!</v>
      </c>
      <c r="H256" s="124" t="s">
        <v>172</v>
      </c>
      <c r="I256" s="130"/>
      <c r="J256" s="124" t="str">
        <f>'YARIŞMA BİLGİLERİ'!$F$21</f>
        <v>Genç Erkek - B</v>
      </c>
      <c r="K256" s="127" t="str">
        <f t="shared" si="4"/>
        <v>İZMİR-2018-2019 Öğretim Yılı Okullararası Puanlı  Atletizm Genç-B İl Birinciliği</v>
      </c>
      <c r="L256" s="128" t="e">
        <f>#REF!</f>
        <v>#REF!</v>
      </c>
      <c r="M256" s="128" t="s">
        <v>176</v>
      </c>
    </row>
    <row r="257" spans="1:13" s="201" customFormat="1" ht="28.5" customHeight="1" x14ac:dyDescent="0.2">
      <c r="A257" s="122">
        <v>675</v>
      </c>
      <c r="B257" s="132" t="s">
        <v>172</v>
      </c>
      <c r="C257" s="123" t="e">
        <f>#REF!</f>
        <v>#REF!</v>
      </c>
      <c r="D257" s="127" t="e">
        <f>#REF!</f>
        <v>#REF!</v>
      </c>
      <c r="E257" s="127" t="e">
        <f>#REF!</f>
        <v>#REF!</v>
      </c>
      <c r="F257" s="150" t="e">
        <f>#REF!</f>
        <v>#REF!</v>
      </c>
      <c r="G257" s="125" t="e">
        <f>#REF!</f>
        <v>#REF!</v>
      </c>
      <c r="H257" s="124" t="s">
        <v>172</v>
      </c>
      <c r="I257" s="130"/>
      <c r="J257" s="124" t="str">
        <f>'YARIŞMA BİLGİLERİ'!$F$21</f>
        <v>Genç Erkek - B</v>
      </c>
      <c r="K257" s="127" t="str">
        <f t="shared" si="4"/>
        <v>İZMİR-2018-2019 Öğretim Yılı Okullararası Puanlı  Atletizm Genç-B İl Birinciliği</v>
      </c>
      <c r="L257" s="128" t="e">
        <f>#REF!</f>
        <v>#REF!</v>
      </c>
      <c r="M257" s="128" t="s">
        <v>176</v>
      </c>
    </row>
    <row r="258" spans="1:13" s="201" customFormat="1" ht="28.5" customHeight="1" x14ac:dyDescent="0.2">
      <c r="A258" s="122">
        <v>676</v>
      </c>
      <c r="B258" s="132" t="s">
        <v>172</v>
      </c>
      <c r="C258" s="123" t="e">
        <f>#REF!</f>
        <v>#REF!</v>
      </c>
      <c r="D258" s="127" t="e">
        <f>#REF!</f>
        <v>#REF!</v>
      </c>
      <c r="E258" s="127" t="e">
        <f>#REF!</f>
        <v>#REF!</v>
      </c>
      <c r="F258" s="150" t="e">
        <f>#REF!</f>
        <v>#REF!</v>
      </c>
      <c r="G258" s="125" t="e">
        <f>#REF!</f>
        <v>#REF!</v>
      </c>
      <c r="H258" s="124" t="s">
        <v>172</v>
      </c>
      <c r="I258" s="130"/>
      <c r="J258" s="124" t="str">
        <f>'YARIŞMA BİLGİLERİ'!$F$21</f>
        <v>Genç Erkek - B</v>
      </c>
      <c r="K258" s="127" t="str">
        <f t="shared" si="4"/>
        <v>İZMİR-2018-2019 Öğretim Yılı Okullararası Puanlı  Atletizm Genç-B İl Birinciliği</v>
      </c>
      <c r="L258" s="128" t="e">
        <f>#REF!</f>
        <v>#REF!</v>
      </c>
      <c r="M258" s="128" t="s">
        <v>176</v>
      </c>
    </row>
    <row r="259" spans="1:13" s="201" customFormat="1" ht="28.5" customHeight="1" x14ac:dyDescent="0.2">
      <c r="A259" s="122">
        <v>677</v>
      </c>
      <c r="B259" s="132" t="s">
        <v>172</v>
      </c>
      <c r="C259" s="123" t="e">
        <f>#REF!</f>
        <v>#REF!</v>
      </c>
      <c r="D259" s="127" t="e">
        <f>#REF!</f>
        <v>#REF!</v>
      </c>
      <c r="E259" s="127" t="e">
        <f>#REF!</f>
        <v>#REF!</v>
      </c>
      <c r="F259" s="150" t="e">
        <f>#REF!</f>
        <v>#REF!</v>
      </c>
      <c r="G259" s="125" t="e">
        <f>#REF!</f>
        <v>#REF!</v>
      </c>
      <c r="H259" s="124" t="s">
        <v>172</v>
      </c>
      <c r="I259" s="130"/>
      <c r="J259" s="124" t="str">
        <f>'YARIŞMA BİLGİLERİ'!$F$21</f>
        <v>Genç Erkek - B</v>
      </c>
      <c r="K259" s="127" t="str">
        <f t="shared" si="4"/>
        <v>İZMİR-2018-2019 Öğretim Yılı Okullararası Puanlı  Atletizm Genç-B İl Birinciliği</v>
      </c>
      <c r="L259" s="128" t="e">
        <f>#REF!</f>
        <v>#REF!</v>
      </c>
      <c r="M259" s="128" t="s">
        <v>176</v>
      </c>
    </row>
    <row r="260" spans="1:13" s="201" customFormat="1" ht="28.5" customHeight="1" x14ac:dyDescent="0.2">
      <c r="A260" s="122">
        <v>678</v>
      </c>
      <c r="B260" s="132" t="s">
        <v>172</v>
      </c>
      <c r="C260" s="123" t="e">
        <f>#REF!</f>
        <v>#REF!</v>
      </c>
      <c r="D260" s="127" t="e">
        <f>#REF!</f>
        <v>#REF!</v>
      </c>
      <c r="E260" s="127" t="e">
        <f>#REF!</f>
        <v>#REF!</v>
      </c>
      <c r="F260" s="150" t="e">
        <f>#REF!</f>
        <v>#REF!</v>
      </c>
      <c r="G260" s="125" t="e">
        <f>#REF!</f>
        <v>#REF!</v>
      </c>
      <c r="H260" s="124" t="s">
        <v>172</v>
      </c>
      <c r="I260" s="130"/>
      <c r="J260" s="124" t="str">
        <f>'YARIŞMA BİLGİLERİ'!$F$21</f>
        <v>Genç Erkek - B</v>
      </c>
      <c r="K260" s="127" t="str">
        <f t="shared" si="4"/>
        <v>İZMİR-2018-2019 Öğretim Yılı Okullararası Puanlı  Atletizm Genç-B İl Birinciliği</v>
      </c>
      <c r="L260" s="128" t="e">
        <f>#REF!</f>
        <v>#REF!</v>
      </c>
      <c r="M260" s="128" t="s">
        <v>176</v>
      </c>
    </row>
    <row r="261" spans="1:13" s="201" customFormat="1" ht="28.5" customHeight="1" x14ac:dyDescent="0.2">
      <c r="A261" s="122">
        <v>679</v>
      </c>
      <c r="B261" s="132" t="s">
        <v>172</v>
      </c>
      <c r="C261" s="123" t="e">
        <f>#REF!</f>
        <v>#REF!</v>
      </c>
      <c r="D261" s="127" t="e">
        <f>#REF!</f>
        <v>#REF!</v>
      </c>
      <c r="E261" s="127" t="e">
        <f>#REF!</f>
        <v>#REF!</v>
      </c>
      <c r="F261" s="150" t="e">
        <f>#REF!</f>
        <v>#REF!</v>
      </c>
      <c r="G261" s="125" t="e">
        <f>#REF!</f>
        <v>#REF!</v>
      </c>
      <c r="H261" s="124" t="s">
        <v>172</v>
      </c>
      <c r="I261" s="130"/>
      <c r="J261" s="124" t="str">
        <f>'YARIŞMA BİLGİLERİ'!$F$21</f>
        <v>Genç Erkek - B</v>
      </c>
      <c r="K261" s="127" t="str">
        <f t="shared" si="4"/>
        <v>İZMİR-2018-2019 Öğretim Yılı Okullararası Puanlı  Atletizm Genç-B İl Birinciliği</v>
      </c>
      <c r="L261" s="128" t="e">
        <f>#REF!</f>
        <v>#REF!</v>
      </c>
      <c r="M261" s="128" t="s">
        <v>176</v>
      </c>
    </row>
    <row r="262" spans="1:13" ht="24.75" customHeight="1" x14ac:dyDescent="0.2">
      <c r="A262" s="122">
        <v>690</v>
      </c>
      <c r="B262" s="174" t="s">
        <v>175</v>
      </c>
      <c r="C262" s="176" t="e">
        <f>#REF!</f>
        <v>#REF!</v>
      </c>
      <c r="D262" s="178" t="e">
        <f>#REF!</f>
        <v>#REF!</v>
      </c>
      <c r="E262" s="178" t="e">
        <f>#REF!</f>
        <v>#REF!</v>
      </c>
      <c r="F262" s="179" t="e">
        <f>#REF!</f>
        <v>#REF!</v>
      </c>
      <c r="G262" s="177" t="e">
        <f>#REF!</f>
        <v>#REF!</v>
      </c>
      <c r="H262" s="130" t="s">
        <v>170</v>
      </c>
      <c r="I262" s="198"/>
      <c r="J262" s="124" t="str">
        <f>'YARIŞMA BİLGİLERİ'!$F$21</f>
        <v>Genç Erkek - B</v>
      </c>
      <c r="K262" s="199" t="str">
        <f t="shared" si="4"/>
        <v>İZMİR-2018-2019 Öğretim Yılı Okullararası Puanlı  Atletizm Genç-B İl Birinciliği</v>
      </c>
      <c r="L262" s="128" t="e">
        <f>#REF!</f>
        <v>#REF!</v>
      </c>
      <c r="M262" s="128" t="s">
        <v>176</v>
      </c>
    </row>
    <row r="263" spans="1:13" ht="24.75" customHeight="1" x14ac:dyDescent="0.2">
      <c r="A263" s="122">
        <v>691</v>
      </c>
      <c r="B263" s="174" t="s">
        <v>175</v>
      </c>
      <c r="C263" s="176" t="e">
        <f>#REF!</f>
        <v>#REF!</v>
      </c>
      <c r="D263" s="178" t="e">
        <f>#REF!</f>
        <v>#REF!</v>
      </c>
      <c r="E263" s="178" t="e">
        <f>#REF!</f>
        <v>#REF!</v>
      </c>
      <c r="F263" s="179" t="e">
        <f>#REF!</f>
        <v>#REF!</v>
      </c>
      <c r="G263" s="177" t="e">
        <f>#REF!</f>
        <v>#REF!</v>
      </c>
      <c r="H263" s="130" t="s">
        <v>170</v>
      </c>
      <c r="I263" s="198"/>
      <c r="J263" s="124" t="str">
        <f>'YARIŞMA BİLGİLERİ'!$F$21</f>
        <v>Genç Erkek - B</v>
      </c>
      <c r="K263" s="199" t="str">
        <f t="shared" si="4"/>
        <v>İZMİR-2018-2019 Öğretim Yılı Okullararası Puanlı  Atletizm Genç-B İl Birinciliği</v>
      </c>
      <c r="L263" s="128" t="e">
        <f>#REF!</f>
        <v>#REF!</v>
      </c>
      <c r="M263" s="128" t="s">
        <v>176</v>
      </c>
    </row>
    <row r="264" spans="1:13" ht="24.75" customHeight="1" x14ac:dyDescent="0.2">
      <c r="A264" s="122">
        <v>692</v>
      </c>
      <c r="B264" s="174" t="s">
        <v>175</v>
      </c>
      <c r="C264" s="176" t="e">
        <f>#REF!</f>
        <v>#REF!</v>
      </c>
      <c r="D264" s="178" t="e">
        <f>#REF!</f>
        <v>#REF!</v>
      </c>
      <c r="E264" s="178" t="e">
        <f>#REF!</f>
        <v>#REF!</v>
      </c>
      <c r="F264" s="179" t="e">
        <f>#REF!</f>
        <v>#REF!</v>
      </c>
      <c r="G264" s="177" t="e">
        <f>#REF!</f>
        <v>#REF!</v>
      </c>
      <c r="H264" s="130" t="s">
        <v>170</v>
      </c>
      <c r="I264" s="198"/>
      <c r="J264" s="124" t="str">
        <f>'YARIŞMA BİLGİLERİ'!$F$21</f>
        <v>Genç Erkek - B</v>
      </c>
      <c r="K264" s="199" t="str">
        <f t="shared" si="4"/>
        <v>İZMİR-2018-2019 Öğretim Yılı Okullararası Puanlı  Atletizm Genç-B İl Birinciliği</v>
      </c>
      <c r="L264" s="128" t="e">
        <f>#REF!</f>
        <v>#REF!</v>
      </c>
      <c r="M264" s="128" t="s">
        <v>176</v>
      </c>
    </row>
    <row r="265" spans="1:13" ht="24.75" customHeight="1" x14ac:dyDescent="0.2">
      <c r="A265" s="122">
        <v>693</v>
      </c>
      <c r="B265" s="174" t="s">
        <v>175</v>
      </c>
      <c r="C265" s="176" t="e">
        <f>#REF!</f>
        <v>#REF!</v>
      </c>
      <c r="D265" s="178" t="e">
        <f>#REF!</f>
        <v>#REF!</v>
      </c>
      <c r="E265" s="178" t="e">
        <f>#REF!</f>
        <v>#REF!</v>
      </c>
      <c r="F265" s="179" t="e">
        <f>#REF!</f>
        <v>#REF!</v>
      </c>
      <c r="G265" s="177" t="e">
        <f>#REF!</f>
        <v>#REF!</v>
      </c>
      <c r="H265" s="130" t="s">
        <v>170</v>
      </c>
      <c r="I265" s="198"/>
      <c r="J265" s="124" t="str">
        <f>'YARIŞMA BİLGİLERİ'!$F$21</f>
        <v>Genç Erkek - B</v>
      </c>
      <c r="K265" s="199" t="str">
        <f t="shared" si="4"/>
        <v>İZMİR-2018-2019 Öğretim Yılı Okullararası Puanlı  Atletizm Genç-B İl Birinciliği</v>
      </c>
      <c r="L265" s="128" t="e">
        <f>#REF!</f>
        <v>#REF!</v>
      </c>
      <c r="M265" s="128" t="s">
        <v>176</v>
      </c>
    </row>
    <row r="266" spans="1:13" ht="24.75" customHeight="1" x14ac:dyDescent="0.2">
      <c r="A266" s="122">
        <v>694</v>
      </c>
      <c r="B266" s="174" t="s">
        <v>175</v>
      </c>
      <c r="C266" s="176" t="e">
        <f>#REF!</f>
        <v>#REF!</v>
      </c>
      <c r="D266" s="178" t="e">
        <f>#REF!</f>
        <v>#REF!</v>
      </c>
      <c r="E266" s="178" t="e">
        <f>#REF!</f>
        <v>#REF!</v>
      </c>
      <c r="F266" s="179" t="e">
        <f>#REF!</f>
        <v>#REF!</v>
      </c>
      <c r="G266" s="177" t="e">
        <f>#REF!</f>
        <v>#REF!</v>
      </c>
      <c r="H266" s="130" t="s">
        <v>170</v>
      </c>
      <c r="I266" s="198"/>
      <c r="J266" s="124" t="str">
        <f>'YARIŞMA BİLGİLERİ'!$F$21</f>
        <v>Genç Erkek - B</v>
      </c>
      <c r="K266" s="199" t="str">
        <f t="shared" si="4"/>
        <v>İZMİR-2018-2019 Öğretim Yılı Okullararası Puanlı  Atletizm Genç-B İl Birinciliği</v>
      </c>
      <c r="L266" s="128" t="e">
        <f>#REF!</f>
        <v>#REF!</v>
      </c>
      <c r="M266" s="128" t="s">
        <v>176</v>
      </c>
    </row>
    <row r="267" spans="1:13" ht="24.75" customHeight="1" x14ac:dyDescent="0.2">
      <c r="A267" s="122">
        <v>695</v>
      </c>
      <c r="B267" s="174" t="s">
        <v>175</v>
      </c>
      <c r="C267" s="176" t="e">
        <f>#REF!</f>
        <v>#REF!</v>
      </c>
      <c r="D267" s="178" t="e">
        <f>#REF!</f>
        <v>#REF!</v>
      </c>
      <c r="E267" s="178" t="e">
        <f>#REF!</f>
        <v>#REF!</v>
      </c>
      <c r="F267" s="179" t="e">
        <f>#REF!</f>
        <v>#REF!</v>
      </c>
      <c r="G267" s="177" t="e">
        <f>#REF!</f>
        <v>#REF!</v>
      </c>
      <c r="H267" s="130" t="s">
        <v>170</v>
      </c>
      <c r="I267" s="198"/>
      <c r="J267" s="124" t="str">
        <f>'YARIŞMA BİLGİLERİ'!$F$21</f>
        <v>Genç Erkek - B</v>
      </c>
      <c r="K267" s="199" t="str">
        <f t="shared" si="4"/>
        <v>İZMİR-2018-2019 Öğretim Yılı Okullararası Puanlı  Atletizm Genç-B İl Birinciliği</v>
      </c>
      <c r="L267" s="128" t="e">
        <f>#REF!</f>
        <v>#REF!</v>
      </c>
      <c r="M267" s="128" t="s">
        <v>176</v>
      </c>
    </row>
    <row r="268" spans="1:13" ht="24.75" customHeight="1" x14ac:dyDescent="0.2">
      <c r="A268" s="122">
        <v>696</v>
      </c>
      <c r="B268" s="174" t="s">
        <v>175</v>
      </c>
      <c r="C268" s="176" t="e">
        <f>#REF!</f>
        <v>#REF!</v>
      </c>
      <c r="D268" s="178" t="e">
        <f>#REF!</f>
        <v>#REF!</v>
      </c>
      <c r="E268" s="178" t="e">
        <f>#REF!</f>
        <v>#REF!</v>
      </c>
      <c r="F268" s="179" t="e">
        <f>#REF!</f>
        <v>#REF!</v>
      </c>
      <c r="G268" s="177" t="e">
        <f>#REF!</f>
        <v>#REF!</v>
      </c>
      <c r="H268" s="130" t="s">
        <v>170</v>
      </c>
      <c r="I268" s="198"/>
      <c r="J268" s="124" t="str">
        <f>'YARIŞMA BİLGİLERİ'!$F$21</f>
        <v>Genç Erkek - B</v>
      </c>
      <c r="K268" s="199" t="str">
        <f t="shared" si="4"/>
        <v>İZMİR-2018-2019 Öğretim Yılı Okullararası Puanlı  Atletizm Genç-B İl Birinciliği</v>
      </c>
      <c r="L268" s="128" t="e">
        <f>#REF!</f>
        <v>#REF!</v>
      </c>
      <c r="M268" s="128" t="s">
        <v>176</v>
      </c>
    </row>
    <row r="269" spans="1:13" ht="24.75" customHeight="1" x14ac:dyDescent="0.2">
      <c r="A269" s="122">
        <v>697</v>
      </c>
      <c r="B269" s="174" t="s">
        <v>175</v>
      </c>
      <c r="C269" s="176" t="e">
        <f>#REF!</f>
        <v>#REF!</v>
      </c>
      <c r="D269" s="178" t="e">
        <f>#REF!</f>
        <v>#REF!</v>
      </c>
      <c r="E269" s="178" t="e">
        <f>#REF!</f>
        <v>#REF!</v>
      </c>
      <c r="F269" s="179" t="e">
        <f>#REF!</f>
        <v>#REF!</v>
      </c>
      <c r="G269" s="177" t="e">
        <f>#REF!</f>
        <v>#REF!</v>
      </c>
      <c r="H269" s="130" t="s">
        <v>170</v>
      </c>
      <c r="I269" s="198"/>
      <c r="J269" s="124" t="str">
        <f>'YARIŞMA BİLGİLERİ'!$F$21</f>
        <v>Genç Erkek - B</v>
      </c>
      <c r="K269" s="199" t="str">
        <f t="shared" si="4"/>
        <v>İZMİR-2018-2019 Öğretim Yılı Okullararası Puanlı  Atletizm Genç-B İl Birinciliği</v>
      </c>
      <c r="L269" s="128" t="e">
        <f>#REF!</f>
        <v>#REF!</v>
      </c>
      <c r="M269" s="128" t="s">
        <v>176</v>
      </c>
    </row>
    <row r="270" spans="1:13" ht="24.75" customHeight="1" x14ac:dyDescent="0.2">
      <c r="A270" s="122">
        <v>698</v>
      </c>
      <c r="B270" s="174" t="s">
        <v>175</v>
      </c>
      <c r="C270" s="176" t="e">
        <f>#REF!</f>
        <v>#REF!</v>
      </c>
      <c r="D270" s="178" t="e">
        <f>#REF!</f>
        <v>#REF!</v>
      </c>
      <c r="E270" s="178" t="e">
        <f>#REF!</f>
        <v>#REF!</v>
      </c>
      <c r="F270" s="179" t="e">
        <f>#REF!</f>
        <v>#REF!</v>
      </c>
      <c r="G270" s="177" t="e">
        <f>#REF!</f>
        <v>#REF!</v>
      </c>
      <c r="H270" s="130" t="s">
        <v>170</v>
      </c>
      <c r="I270" s="198"/>
      <c r="J270" s="124" t="str">
        <f>'YARIŞMA BİLGİLERİ'!$F$21</f>
        <v>Genç Erkek - B</v>
      </c>
      <c r="K270" s="199" t="str">
        <f t="shared" si="4"/>
        <v>İZMİR-2018-2019 Öğretim Yılı Okullararası Puanlı  Atletizm Genç-B İl Birinciliği</v>
      </c>
      <c r="L270" s="128" t="e">
        <f>#REF!</f>
        <v>#REF!</v>
      </c>
      <c r="M270" s="128" t="s">
        <v>176</v>
      </c>
    </row>
    <row r="271" spans="1:13" ht="24.75" customHeight="1" x14ac:dyDescent="0.2">
      <c r="A271" s="122">
        <v>699</v>
      </c>
      <c r="B271" s="174" t="s">
        <v>175</v>
      </c>
      <c r="C271" s="176" t="e">
        <f>#REF!</f>
        <v>#REF!</v>
      </c>
      <c r="D271" s="178" t="e">
        <f>#REF!</f>
        <v>#REF!</v>
      </c>
      <c r="E271" s="178" t="e">
        <f>#REF!</f>
        <v>#REF!</v>
      </c>
      <c r="F271" s="179" t="e">
        <f>#REF!</f>
        <v>#REF!</v>
      </c>
      <c r="G271" s="177" t="e">
        <f>#REF!</f>
        <v>#REF!</v>
      </c>
      <c r="H271" s="130" t="s">
        <v>170</v>
      </c>
      <c r="I271" s="198"/>
      <c r="J271" s="124" t="str">
        <f>'YARIŞMA BİLGİLERİ'!$F$21</f>
        <v>Genç Erkek - B</v>
      </c>
      <c r="K271" s="199" t="str">
        <f t="shared" si="4"/>
        <v>İZMİR-2018-2019 Öğretim Yılı Okullararası Puanlı  Atletizm Genç-B İl Birinciliği</v>
      </c>
      <c r="L271" s="128" t="e">
        <f>#REF!</f>
        <v>#REF!</v>
      </c>
      <c r="M271" s="128" t="s">
        <v>176</v>
      </c>
    </row>
    <row r="272" spans="1:13" ht="24.75" customHeight="1" x14ac:dyDescent="0.2">
      <c r="A272" s="122">
        <v>700</v>
      </c>
      <c r="B272" s="174" t="s">
        <v>175</v>
      </c>
      <c r="C272" s="176" t="e">
        <f>#REF!</f>
        <v>#REF!</v>
      </c>
      <c r="D272" s="178" t="e">
        <f>#REF!</f>
        <v>#REF!</v>
      </c>
      <c r="E272" s="178" t="e">
        <f>#REF!</f>
        <v>#REF!</v>
      </c>
      <c r="F272" s="179" t="e">
        <f>#REF!</f>
        <v>#REF!</v>
      </c>
      <c r="G272" s="177" t="e">
        <f>#REF!</f>
        <v>#REF!</v>
      </c>
      <c r="H272" s="130" t="s">
        <v>170</v>
      </c>
      <c r="I272" s="198"/>
      <c r="J272" s="124" t="str">
        <f>'YARIŞMA BİLGİLERİ'!$F$21</f>
        <v>Genç Erkek - B</v>
      </c>
      <c r="K272" s="199" t="str">
        <f t="shared" si="4"/>
        <v>İZMİR-2018-2019 Öğretim Yılı Okullararası Puanlı  Atletizm Genç-B İl Birinciliği</v>
      </c>
      <c r="L272" s="128" t="e">
        <f>#REF!</f>
        <v>#REF!</v>
      </c>
      <c r="M272" s="128" t="s">
        <v>176</v>
      </c>
    </row>
    <row r="273" spans="1:13" ht="24.75" customHeight="1" x14ac:dyDescent="0.2">
      <c r="A273" s="122">
        <v>701</v>
      </c>
      <c r="B273" s="174" t="s">
        <v>175</v>
      </c>
      <c r="C273" s="176" t="e">
        <f>#REF!</f>
        <v>#REF!</v>
      </c>
      <c r="D273" s="178" t="e">
        <f>#REF!</f>
        <v>#REF!</v>
      </c>
      <c r="E273" s="178" t="e">
        <f>#REF!</f>
        <v>#REF!</v>
      </c>
      <c r="F273" s="179" t="e">
        <f>#REF!</f>
        <v>#REF!</v>
      </c>
      <c r="G273" s="177" t="e">
        <f>#REF!</f>
        <v>#REF!</v>
      </c>
      <c r="H273" s="130" t="s">
        <v>170</v>
      </c>
      <c r="I273" s="198"/>
      <c r="J273" s="124" t="str">
        <f>'YARIŞMA BİLGİLERİ'!$F$21</f>
        <v>Genç Erkek - B</v>
      </c>
      <c r="K273" s="199" t="str">
        <f t="shared" si="4"/>
        <v>İZMİR-2018-2019 Öğretim Yılı Okullararası Puanlı  Atletizm Genç-B İl Birinciliği</v>
      </c>
      <c r="L273" s="128" t="e">
        <f>#REF!</f>
        <v>#REF!</v>
      </c>
      <c r="M273" s="128" t="s">
        <v>176</v>
      </c>
    </row>
    <row r="274" spans="1:13" ht="24.75" customHeight="1" x14ac:dyDescent="0.2">
      <c r="A274" s="122">
        <v>702</v>
      </c>
      <c r="B274" s="174" t="s">
        <v>175</v>
      </c>
      <c r="C274" s="176" t="e">
        <f>#REF!</f>
        <v>#REF!</v>
      </c>
      <c r="D274" s="178" t="e">
        <f>#REF!</f>
        <v>#REF!</v>
      </c>
      <c r="E274" s="178" t="e">
        <f>#REF!</f>
        <v>#REF!</v>
      </c>
      <c r="F274" s="179" t="e">
        <f>#REF!</f>
        <v>#REF!</v>
      </c>
      <c r="G274" s="177" t="e">
        <f>#REF!</f>
        <v>#REF!</v>
      </c>
      <c r="H274" s="130" t="s">
        <v>170</v>
      </c>
      <c r="I274" s="198"/>
      <c r="J274" s="124" t="str">
        <f>'YARIŞMA BİLGİLERİ'!$F$21</f>
        <v>Genç Erkek - B</v>
      </c>
      <c r="K274" s="199" t="str">
        <f t="shared" si="4"/>
        <v>İZMİR-2018-2019 Öğretim Yılı Okullararası Puanlı  Atletizm Genç-B İl Birinciliği</v>
      </c>
      <c r="L274" s="128" t="e">
        <f>#REF!</f>
        <v>#REF!</v>
      </c>
      <c r="M274" s="128" t="s">
        <v>176</v>
      </c>
    </row>
    <row r="275" spans="1:13" ht="24.75" customHeight="1" x14ac:dyDescent="0.2">
      <c r="A275" s="122">
        <v>737</v>
      </c>
      <c r="B275" s="174" t="s">
        <v>175</v>
      </c>
      <c r="C275" s="176" t="e">
        <f>#REF!</f>
        <v>#REF!</v>
      </c>
      <c r="D275" s="178" t="e">
        <f>#REF!</f>
        <v>#REF!</v>
      </c>
      <c r="E275" s="178" t="e">
        <f>#REF!</f>
        <v>#REF!</v>
      </c>
      <c r="F275" s="179" t="e">
        <f>#REF!</f>
        <v>#REF!</v>
      </c>
      <c r="G275" s="177" t="e">
        <f>#REF!</f>
        <v>#REF!</v>
      </c>
      <c r="H275" s="130" t="s">
        <v>170</v>
      </c>
      <c r="I275" s="198"/>
      <c r="J275" s="124" t="str">
        <f>'YARIŞMA BİLGİLERİ'!$F$21</f>
        <v>Genç Erkek - B</v>
      </c>
      <c r="K275" s="199" t="str">
        <f t="shared" si="4"/>
        <v>İZMİR-2018-2019 Öğretim Yılı Okullararası Puanlı  Atletizm Genç-B İl Birinciliği</v>
      </c>
      <c r="L275" s="128" t="e">
        <f>#REF!</f>
        <v>#REF!</v>
      </c>
      <c r="M275" s="128" t="s">
        <v>176</v>
      </c>
    </row>
    <row r="276" spans="1:13" ht="24.75" customHeight="1" x14ac:dyDescent="0.2">
      <c r="A276" s="122">
        <v>738</v>
      </c>
      <c r="B276" s="174" t="s">
        <v>175</v>
      </c>
      <c r="C276" s="176" t="e">
        <f>#REF!</f>
        <v>#REF!</v>
      </c>
      <c r="D276" s="178" t="e">
        <f>#REF!</f>
        <v>#REF!</v>
      </c>
      <c r="E276" s="178" t="e">
        <f>#REF!</f>
        <v>#REF!</v>
      </c>
      <c r="F276" s="179" t="e">
        <f>#REF!</f>
        <v>#REF!</v>
      </c>
      <c r="G276" s="177" t="e">
        <f>#REF!</f>
        <v>#REF!</v>
      </c>
      <c r="H276" s="130" t="s">
        <v>170</v>
      </c>
      <c r="I276" s="198"/>
      <c r="J276" s="124" t="str">
        <f>'YARIŞMA BİLGİLERİ'!$F$21</f>
        <v>Genç Erkek - B</v>
      </c>
      <c r="K276" s="199" t="str">
        <f t="shared" si="4"/>
        <v>İZMİR-2018-2019 Öğretim Yılı Okullararası Puanlı  Atletizm Genç-B İl Birinciliği</v>
      </c>
      <c r="L276" s="128" t="e">
        <f>#REF!</f>
        <v>#REF!</v>
      </c>
      <c r="M276" s="128" t="s">
        <v>176</v>
      </c>
    </row>
    <row r="277" spans="1:13" ht="24.75" customHeight="1" x14ac:dyDescent="0.2">
      <c r="A277" s="122">
        <v>739</v>
      </c>
      <c r="B277" s="174" t="s">
        <v>175</v>
      </c>
      <c r="C277" s="176" t="e">
        <f>#REF!</f>
        <v>#REF!</v>
      </c>
      <c r="D277" s="178" t="e">
        <f>#REF!</f>
        <v>#REF!</v>
      </c>
      <c r="E277" s="178" t="e">
        <f>#REF!</f>
        <v>#REF!</v>
      </c>
      <c r="F277" s="179" t="e">
        <f>#REF!</f>
        <v>#REF!</v>
      </c>
      <c r="G277" s="177" t="e">
        <f>#REF!</f>
        <v>#REF!</v>
      </c>
      <c r="H277" s="130" t="s">
        <v>170</v>
      </c>
      <c r="I277" s="198"/>
      <c r="J277" s="124" t="str">
        <f>'YARIŞMA BİLGİLERİ'!$F$21</f>
        <v>Genç Erkek - B</v>
      </c>
      <c r="K277" s="199" t="str">
        <f t="shared" si="4"/>
        <v>İZMİR-2018-2019 Öğretim Yılı Okullararası Puanlı  Atletizm Genç-B İl Birinciliği</v>
      </c>
      <c r="L277" s="128" t="e">
        <f>#REF!</f>
        <v>#REF!</v>
      </c>
      <c r="M277" s="128" t="s">
        <v>176</v>
      </c>
    </row>
    <row r="278" spans="1:13" ht="24.75" customHeight="1" x14ac:dyDescent="0.2">
      <c r="A278" s="122">
        <v>740</v>
      </c>
      <c r="B278" s="174" t="s">
        <v>175</v>
      </c>
      <c r="C278" s="176" t="e">
        <f>#REF!</f>
        <v>#REF!</v>
      </c>
      <c r="D278" s="178" t="e">
        <f>#REF!</f>
        <v>#REF!</v>
      </c>
      <c r="E278" s="178" t="e">
        <f>#REF!</f>
        <v>#REF!</v>
      </c>
      <c r="F278" s="179" t="e">
        <f>#REF!</f>
        <v>#REF!</v>
      </c>
      <c r="G278" s="177" t="e">
        <f>#REF!</f>
        <v>#REF!</v>
      </c>
      <c r="H278" s="130" t="s">
        <v>170</v>
      </c>
      <c r="I278" s="198"/>
      <c r="J278" s="124" t="str">
        <f>'YARIŞMA BİLGİLERİ'!$F$21</f>
        <v>Genç Erkek - B</v>
      </c>
      <c r="K278" s="199" t="str">
        <f t="shared" si="4"/>
        <v>İZMİR-2018-2019 Öğretim Yılı Okullararası Puanlı  Atletizm Genç-B İl Birinciliği</v>
      </c>
      <c r="L278" s="128" t="e">
        <f>#REF!</f>
        <v>#REF!</v>
      </c>
      <c r="M278" s="128" t="s">
        <v>176</v>
      </c>
    </row>
    <row r="279" spans="1:13" ht="24.75" customHeight="1" x14ac:dyDescent="0.2">
      <c r="A279" s="122">
        <v>741</v>
      </c>
      <c r="B279" s="174" t="s">
        <v>175</v>
      </c>
      <c r="C279" s="176" t="e">
        <f>#REF!</f>
        <v>#REF!</v>
      </c>
      <c r="D279" s="178" t="e">
        <f>#REF!</f>
        <v>#REF!</v>
      </c>
      <c r="E279" s="178" t="e">
        <f>#REF!</f>
        <v>#REF!</v>
      </c>
      <c r="F279" s="179" t="e">
        <f>#REF!</f>
        <v>#REF!</v>
      </c>
      <c r="G279" s="177" t="e">
        <f>#REF!</f>
        <v>#REF!</v>
      </c>
      <c r="H279" s="130" t="s">
        <v>170</v>
      </c>
      <c r="I279" s="198"/>
      <c r="J279" s="124" t="str">
        <f>'YARIŞMA BİLGİLERİ'!$F$21</f>
        <v>Genç Erkek - B</v>
      </c>
      <c r="K279" s="199" t="str">
        <f t="shared" si="4"/>
        <v>İZMİR-2018-2019 Öğretim Yılı Okullararası Puanlı  Atletizm Genç-B İl Birinciliği</v>
      </c>
      <c r="L279" s="128" t="e">
        <f>#REF!</f>
        <v>#REF!</v>
      </c>
      <c r="M279" s="128" t="s">
        <v>176</v>
      </c>
    </row>
    <row r="280" spans="1:13" ht="24.75" customHeight="1" x14ac:dyDescent="0.2">
      <c r="A280" s="122">
        <v>742</v>
      </c>
      <c r="B280" s="174" t="s">
        <v>175</v>
      </c>
      <c r="C280" s="176" t="e">
        <f>#REF!</f>
        <v>#REF!</v>
      </c>
      <c r="D280" s="178" t="e">
        <f>#REF!</f>
        <v>#REF!</v>
      </c>
      <c r="E280" s="178" t="e">
        <f>#REF!</f>
        <v>#REF!</v>
      </c>
      <c r="F280" s="179" t="e">
        <f>#REF!</f>
        <v>#REF!</v>
      </c>
      <c r="G280" s="177" t="e">
        <f>#REF!</f>
        <v>#REF!</v>
      </c>
      <c r="H280" s="130" t="s">
        <v>170</v>
      </c>
      <c r="I280" s="198"/>
      <c r="J280" s="124" t="str">
        <f>'YARIŞMA BİLGİLERİ'!$F$21</f>
        <v>Genç Erkek - B</v>
      </c>
      <c r="K280" s="199" t="str">
        <f t="shared" si="4"/>
        <v>İZMİR-2018-2019 Öğretim Yılı Okullararası Puanlı  Atletizm Genç-B İl Birinciliği</v>
      </c>
      <c r="L280" s="128" t="e">
        <f>#REF!</f>
        <v>#REF!</v>
      </c>
      <c r="M280" s="128" t="s">
        <v>176</v>
      </c>
    </row>
    <row r="281" spans="1:13" ht="24.75" customHeight="1" x14ac:dyDescent="0.2">
      <c r="A281" s="122">
        <v>743</v>
      </c>
      <c r="B281" s="174" t="s">
        <v>175</v>
      </c>
      <c r="C281" s="176" t="e">
        <f>#REF!</f>
        <v>#REF!</v>
      </c>
      <c r="D281" s="178" t="e">
        <f>#REF!</f>
        <v>#REF!</v>
      </c>
      <c r="E281" s="178" t="e">
        <f>#REF!</f>
        <v>#REF!</v>
      </c>
      <c r="F281" s="179" t="e">
        <f>#REF!</f>
        <v>#REF!</v>
      </c>
      <c r="G281" s="177" t="e">
        <f>#REF!</f>
        <v>#REF!</v>
      </c>
      <c r="H281" s="130" t="s">
        <v>170</v>
      </c>
      <c r="I281" s="198"/>
      <c r="J281" s="124" t="str">
        <f>'YARIŞMA BİLGİLERİ'!$F$21</f>
        <v>Genç Erkek - B</v>
      </c>
      <c r="K281" s="199" t="str">
        <f t="shared" si="4"/>
        <v>İZMİR-2018-2019 Öğretim Yılı Okullararası Puanlı  Atletizm Genç-B İl Birinciliği</v>
      </c>
      <c r="L281" s="128" t="e">
        <f>#REF!</f>
        <v>#REF!</v>
      </c>
      <c r="M281" s="128" t="s">
        <v>176</v>
      </c>
    </row>
    <row r="282" spans="1:13" ht="24.75" customHeight="1" x14ac:dyDescent="0.2">
      <c r="A282" s="122">
        <v>744</v>
      </c>
      <c r="B282" s="174" t="s">
        <v>175</v>
      </c>
      <c r="C282" s="176" t="e">
        <f>#REF!</f>
        <v>#REF!</v>
      </c>
      <c r="D282" s="178" t="e">
        <f>#REF!</f>
        <v>#REF!</v>
      </c>
      <c r="E282" s="178" t="e">
        <f>#REF!</f>
        <v>#REF!</v>
      </c>
      <c r="F282" s="179" t="e">
        <f>#REF!</f>
        <v>#REF!</v>
      </c>
      <c r="G282" s="177" t="e">
        <f>#REF!</f>
        <v>#REF!</v>
      </c>
      <c r="H282" s="130" t="s">
        <v>170</v>
      </c>
      <c r="I282" s="198"/>
      <c r="J282" s="124" t="str">
        <f>'YARIŞMA BİLGİLERİ'!$F$21</f>
        <v>Genç Erkek - B</v>
      </c>
      <c r="K282" s="199" t="str">
        <f t="shared" si="4"/>
        <v>İZMİR-2018-2019 Öğretim Yılı Okullararası Puanlı  Atletizm Genç-B İl Birinciliği</v>
      </c>
      <c r="L282" s="128" t="e">
        <f>#REF!</f>
        <v>#REF!</v>
      </c>
      <c r="M282" s="128" t="s">
        <v>176</v>
      </c>
    </row>
    <row r="283" spans="1:13" ht="24.75" customHeight="1" x14ac:dyDescent="0.2">
      <c r="A283" s="122">
        <v>745</v>
      </c>
      <c r="B283" s="174" t="s">
        <v>175</v>
      </c>
      <c r="C283" s="176" t="e">
        <f>#REF!</f>
        <v>#REF!</v>
      </c>
      <c r="D283" s="178" t="e">
        <f>#REF!</f>
        <v>#REF!</v>
      </c>
      <c r="E283" s="178" t="e">
        <f>#REF!</f>
        <v>#REF!</v>
      </c>
      <c r="F283" s="179" t="e">
        <f>#REF!</f>
        <v>#REF!</v>
      </c>
      <c r="G283" s="177" t="e">
        <f>#REF!</f>
        <v>#REF!</v>
      </c>
      <c r="H283" s="130" t="s">
        <v>170</v>
      </c>
      <c r="I283" s="198"/>
      <c r="J283" s="124" t="str">
        <f>'YARIŞMA BİLGİLERİ'!$F$21</f>
        <v>Genç Erkek - B</v>
      </c>
      <c r="K283" s="199" t="str">
        <f t="shared" ref="K283:K346" si="5">CONCATENATE(K$1,"-",A$1)</f>
        <v>İZMİR-2018-2019 Öğretim Yılı Okullararası Puanlı  Atletizm Genç-B İl Birinciliği</v>
      </c>
      <c r="L283" s="128" t="e">
        <f>#REF!</f>
        <v>#REF!</v>
      </c>
      <c r="M283" s="128" t="s">
        <v>176</v>
      </c>
    </row>
    <row r="284" spans="1:13" ht="24.75" customHeight="1" x14ac:dyDescent="0.2">
      <c r="A284" s="122">
        <v>746</v>
      </c>
      <c r="B284" s="174" t="s">
        <v>175</v>
      </c>
      <c r="C284" s="176" t="e">
        <f>#REF!</f>
        <v>#REF!</v>
      </c>
      <c r="D284" s="178" t="e">
        <f>#REF!</f>
        <v>#REF!</v>
      </c>
      <c r="E284" s="178" t="e">
        <f>#REF!</f>
        <v>#REF!</v>
      </c>
      <c r="F284" s="179" t="e">
        <f>#REF!</f>
        <v>#REF!</v>
      </c>
      <c r="G284" s="177" t="e">
        <f>#REF!</f>
        <v>#REF!</v>
      </c>
      <c r="H284" s="130" t="s">
        <v>170</v>
      </c>
      <c r="I284" s="198"/>
      <c r="J284" s="124" t="str">
        <f>'YARIŞMA BİLGİLERİ'!$F$21</f>
        <v>Genç Erkek - B</v>
      </c>
      <c r="K284" s="199" t="str">
        <f t="shared" si="5"/>
        <v>İZMİR-2018-2019 Öğretim Yılı Okullararası Puanlı  Atletizm Genç-B İl Birinciliği</v>
      </c>
      <c r="L284" s="128" t="e">
        <f>#REF!</f>
        <v>#REF!</v>
      </c>
      <c r="M284" s="128" t="s">
        <v>176</v>
      </c>
    </row>
    <row r="285" spans="1:13" ht="24.75" customHeight="1" x14ac:dyDescent="0.2">
      <c r="A285" s="122">
        <v>747</v>
      </c>
      <c r="B285" s="174" t="s">
        <v>175</v>
      </c>
      <c r="C285" s="176" t="e">
        <f>#REF!</f>
        <v>#REF!</v>
      </c>
      <c r="D285" s="178" t="e">
        <f>#REF!</f>
        <v>#REF!</v>
      </c>
      <c r="E285" s="178" t="e">
        <f>#REF!</f>
        <v>#REF!</v>
      </c>
      <c r="F285" s="179" t="e">
        <f>#REF!</f>
        <v>#REF!</v>
      </c>
      <c r="G285" s="177" t="e">
        <f>#REF!</f>
        <v>#REF!</v>
      </c>
      <c r="H285" s="130" t="s">
        <v>170</v>
      </c>
      <c r="I285" s="198"/>
      <c r="J285" s="124" t="str">
        <f>'YARIŞMA BİLGİLERİ'!$F$21</f>
        <v>Genç Erkek - B</v>
      </c>
      <c r="K285" s="199" t="str">
        <f t="shared" si="5"/>
        <v>İZMİR-2018-2019 Öğretim Yılı Okullararası Puanlı  Atletizm Genç-B İl Birinciliği</v>
      </c>
      <c r="L285" s="128" t="e">
        <f>#REF!</f>
        <v>#REF!</v>
      </c>
      <c r="M285" s="128" t="s">
        <v>176</v>
      </c>
    </row>
    <row r="286" spans="1:13" ht="24.75" customHeight="1" x14ac:dyDescent="0.2">
      <c r="A286" s="122">
        <v>748</v>
      </c>
      <c r="B286" s="174" t="s">
        <v>175</v>
      </c>
      <c r="C286" s="176" t="e">
        <f>#REF!</f>
        <v>#REF!</v>
      </c>
      <c r="D286" s="178" t="e">
        <f>#REF!</f>
        <v>#REF!</v>
      </c>
      <c r="E286" s="178" t="e">
        <f>#REF!</f>
        <v>#REF!</v>
      </c>
      <c r="F286" s="179" t="e">
        <f>#REF!</f>
        <v>#REF!</v>
      </c>
      <c r="G286" s="177" t="e">
        <f>#REF!</f>
        <v>#REF!</v>
      </c>
      <c r="H286" s="130" t="s">
        <v>170</v>
      </c>
      <c r="I286" s="198"/>
      <c r="J286" s="124" t="str">
        <f>'YARIŞMA BİLGİLERİ'!$F$21</f>
        <v>Genç Erkek - B</v>
      </c>
      <c r="K286" s="199" t="str">
        <f t="shared" si="5"/>
        <v>İZMİR-2018-2019 Öğretim Yılı Okullararası Puanlı  Atletizm Genç-B İl Birinciliği</v>
      </c>
      <c r="L286" s="128" t="e">
        <f>#REF!</f>
        <v>#REF!</v>
      </c>
      <c r="M286" s="128" t="s">
        <v>176</v>
      </c>
    </row>
    <row r="287" spans="1:13" ht="24.75" customHeight="1" x14ac:dyDescent="0.2">
      <c r="A287" s="122">
        <v>749</v>
      </c>
      <c r="B287" s="174" t="s">
        <v>175</v>
      </c>
      <c r="C287" s="176" t="e">
        <f>#REF!</f>
        <v>#REF!</v>
      </c>
      <c r="D287" s="178" t="e">
        <f>#REF!</f>
        <v>#REF!</v>
      </c>
      <c r="E287" s="178" t="e">
        <f>#REF!</f>
        <v>#REF!</v>
      </c>
      <c r="F287" s="179" t="e">
        <f>#REF!</f>
        <v>#REF!</v>
      </c>
      <c r="G287" s="177" t="e">
        <f>#REF!</f>
        <v>#REF!</v>
      </c>
      <c r="H287" s="130" t="s">
        <v>170</v>
      </c>
      <c r="I287" s="198"/>
      <c r="J287" s="124" t="str">
        <f>'YARIŞMA BİLGİLERİ'!$F$21</f>
        <v>Genç Erkek - B</v>
      </c>
      <c r="K287" s="199" t="str">
        <f t="shared" si="5"/>
        <v>İZMİR-2018-2019 Öğretim Yılı Okullararası Puanlı  Atletizm Genç-B İl Birinciliği</v>
      </c>
      <c r="L287" s="128" t="e">
        <f>#REF!</f>
        <v>#REF!</v>
      </c>
      <c r="M287" s="128" t="s">
        <v>176</v>
      </c>
    </row>
    <row r="288" spans="1:13" ht="24.75" customHeight="1" x14ac:dyDescent="0.2">
      <c r="A288" s="122">
        <v>750</v>
      </c>
      <c r="B288" s="174" t="s">
        <v>175</v>
      </c>
      <c r="C288" s="176" t="e">
        <f>#REF!</f>
        <v>#REF!</v>
      </c>
      <c r="D288" s="178" t="e">
        <f>#REF!</f>
        <v>#REF!</v>
      </c>
      <c r="E288" s="178" t="e">
        <f>#REF!</f>
        <v>#REF!</v>
      </c>
      <c r="F288" s="179" t="e">
        <f>#REF!</f>
        <v>#REF!</v>
      </c>
      <c r="G288" s="177" t="e">
        <f>#REF!</f>
        <v>#REF!</v>
      </c>
      <c r="H288" s="130" t="s">
        <v>170</v>
      </c>
      <c r="I288" s="198"/>
      <c r="J288" s="124" t="str">
        <f>'YARIŞMA BİLGİLERİ'!$F$21</f>
        <v>Genç Erkek - B</v>
      </c>
      <c r="K288" s="199" t="str">
        <f t="shared" si="5"/>
        <v>İZMİR-2018-2019 Öğretim Yılı Okullararası Puanlı  Atletizm Genç-B İl Birinciliği</v>
      </c>
      <c r="L288" s="128" t="e">
        <f>#REF!</f>
        <v>#REF!</v>
      </c>
      <c r="M288" s="128" t="s">
        <v>176</v>
      </c>
    </row>
    <row r="289" spans="1:13" ht="24.75" customHeight="1" x14ac:dyDescent="0.2">
      <c r="A289" s="122">
        <v>751</v>
      </c>
      <c r="B289" s="174" t="s">
        <v>175</v>
      </c>
      <c r="C289" s="176" t="e">
        <f>#REF!</f>
        <v>#REF!</v>
      </c>
      <c r="D289" s="178" t="e">
        <f>#REF!</f>
        <v>#REF!</v>
      </c>
      <c r="E289" s="178" t="e">
        <f>#REF!</f>
        <v>#REF!</v>
      </c>
      <c r="F289" s="179" t="e">
        <f>#REF!</f>
        <v>#REF!</v>
      </c>
      <c r="G289" s="177" t="e">
        <f>#REF!</f>
        <v>#REF!</v>
      </c>
      <c r="H289" s="130" t="s">
        <v>170</v>
      </c>
      <c r="I289" s="198"/>
      <c r="J289" s="124" t="str">
        <f>'YARIŞMA BİLGİLERİ'!$F$21</f>
        <v>Genç Erkek - B</v>
      </c>
      <c r="K289" s="199" t="str">
        <f t="shared" si="5"/>
        <v>İZMİR-2018-2019 Öğretim Yılı Okullararası Puanlı  Atletizm Genç-B İl Birinciliği</v>
      </c>
      <c r="L289" s="128" t="e">
        <f>#REF!</f>
        <v>#REF!</v>
      </c>
      <c r="M289" s="128" t="s">
        <v>176</v>
      </c>
    </row>
    <row r="290" spans="1:13" ht="24.75" customHeight="1" x14ac:dyDescent="0.2">
      <c r="A290" s="122">
        <v>752</v>
      </c>
      <c r="B290" s="174" t="s">
        <v>186</v>
      </c>
      <c r="C290" s="176" t="e">
        <f>#REF!</f>
        <v>#REF!</v>
      </c>
      <c r="D290" s="178" t="e">
        <f>#REF!</f>
        <v>#REF!</v>
      </c>
      <c r="E290" s="178" t="e">
        <f>#REF!</f>
        <v>#REF!</v>
      </c>
      <c r="F290" s="179" t="e">
        <f>#REF!</f>
        <v>#REF!</v>
      </c>
      <c r="G290" s="177" t="e">
        <f>#REF!</f>
        <v>#REF!</v>
      </c>
      <c r="H290" s="130" t="s">
        <v>179</v>
      </c>
      <c r="I290" s="198"/>
      <c r="J290" s="124" t="str">
        <f>'YARIŞMA BİLGİLERİ'!$F$21</f>
        <v>Genç Erkek - B</v>
      </c>
      <c r="K290" s="199" t="str">
        <f t="shared" si="5"/>
        <v>İZMİR-2018-2019 Öğretim Yılı Okullararası Puanlı  Atletizm Genç-B İl Birinciliği</v>
      </c>
      <c r="L290" s="128" t="e">
        <f>#REF!</f>
        <v>#REF!</v>
      </c>
      <c r="M290" s="128" t="s">
        <v>176</v>
      </c>
    </row>
    <row r="291" spans="1:13" ht="24.75" customHeight="1" x14ac:dyDescent="0.2">
      <c r="A291" s="122">
        <v>753</v>
      </c>
      <c r="B291" s="174" t="s">
        <v>186</v>
      </c>
      <c r="C291" s="176" t="e">
        <f>#REF!</f>
        <v>#REF!</v>
      </c>
      <c r="D291" s="178" t="e">
        <f>#REF!</f>
        <v>#REF!</v>
      </c>
      <c r="E291" s="178" t="e">
        <f>#REF!</f>
        <v>#REF!</v>
      </c>
      <c r="F291" s="179" t="e">
        <f>#REF!</f>
        <v>#REF!</v>
      </c>
      <c r="G291" s="177" t="e">
        <f>#REF!</f>
        <v>#REF!</v>
      </c>
      <c r="H291" s="130" t="s">
        <v>179</v>
      </c>
      <c r="I291" s="198"/>
      <c r="J291" s="124" t="str">
        <f>'YARIŞMA BİLGİLERİ'!$F$21</f>
        <v>Genç Erkek - B</v>
      </c>
      <c r="K291" s="199" t="str">
        <f t="shared" si="5"/>
        <v>İZMİR-2018-2019 Öğretim Yılı Okullararası Puanlı  Atletizm Genç-B İl Birinciliği</v>
      </c>
      <c r="L291" s="128" t="e">
        <f>#REF!</f>
        <v>#REF!</v>
      </c>
      <c r="M291" s="128" t="s">
        <v>176</v>
      </c>
    </row>
    <row r="292" spans="1:13" ht="24.75" customHeight="1" x14ac:dyDescent="0.2">
      <c r="A292" s="122">
        <v>754</v>
      </c>
      <c r="B292" s="174" t="s">
        <v>186</v>
      </c>
      <c r="C292" s="176" t="e">
        <f>#REF!</f>
        <v>#REF!</v>
      </c>
      <c r="D292" s="178" t="e">
        <f>#REF!</f>
        <v>#REF!</v>
      </c>
      <c r="E292" s="178" t="e">
        <f>#REF!</f>
        <v>#REF!</v>
      </c>
      <c r="F292" s="179" t="e">
        <f>#REF!</f>
        <v>#REF!</v>
      </c>
      <c r="G292" s="177" t="e">
        <f>#REF!</f>
        <v>#REF!</v>
      </c>
      <c r="H292" s="130" t="s">
        <v>179</v>
      </c>
      <c r="I292" s="198"/>
      <c r="J292" s="124" t="str">
        <f>'YARIŞMA BİLGİLERİ'!$F$21</f>
        <v>Genç Erkek - B</v>
      </c>
      <c r="K292" s="199" t="str">
        <f t="shared" si="5"/>
        <v>İZMİR-2018-2019 Öğretim Yılı Okullararası Puanlı  Atletizm Genç-B İl Birinciliği</v>
      </c>
      <c r="L292" s="128" t="e">
        <f>#REF!</f>
        <v>#REF!</v>
      </c>
      <c r="M292" s="128" t="s">
        <v>176</v>
      </c>
    </row>
    <row r="293" spans="1:13" ht="24.75" customHeight="1" x14ac:dyDescent="0.2">
      <c r="A293" s="122">
        <v>755</v>
      </c>
      <c r="B293" s="174" t="s">
        <v>186</v>
      </c>
      <c r="C293" s="176" t="e">
        <f>#REF!</f>
        <v>#REF!</v>
      </c>
      <c r="D293" s="178" t="e">
        <f>#REF!</f>
        <v>#REF!</v>
      </c>
      <c r="E293" s="178" t="e">
        <f>#REF!</f>
        <v>#REF!</v>
      </c>
      <c r="F293" s="179" t="e">
        <f>#REF!</f>
        <v>#REF!</v>
      </c>
      <c r="G293" s="177" t="e">
        <f>#REF!</f>
        <v>#REF!</v>
      </c>
      <c r="H293" s="130" t="s">
        <v>179</v>
      </c>
      <c r="I293" s="198"/>
      <c r="J293" s="124" t="str">
        <f>'YARIŞMA BİLGİLERİ'!$F$21</f>
        <v>Genç Erkek - B</v>
      </c>
      <c r="K293" s="199" t="str">
        <f t="shared" si="5"/>
        <v>İZMİR-2018-2019 Öğretim Yılı Okullararası Puanlı  Atletizm Genç-B İl Birinciliği</v>
      </c>
      <c r="L293" s="128" t="e">
        <f>#REF!</f>
        <v>#REF!</v>
      </c>
      <c r="M293" s="128" t="s">
        <v>176</v>
      </c>
    </row>
    <row r="294" spans="1:13" ht="24.75" customHeight="1" x14ac:dyDescent="0.2">
      <c r="A294" s="122">
        <v>756</v>
      </c>
      <c r="B294" s="174" t="s">
        <v>186</v>
      </c>
      <c r="C294" s="176" t="e">
        <f>#REF!</f>
        <v>#REF!</v>
      </c>
      <c r="D294" s="178" t="e">
        <f>#REF!</f>
        <v>#REF!</v>
      </c>
      <c r="E294" s="178" t="e">
        <f>#REF!</f>
        <v>#REF!</v>
      </c>
      <c r="F294" s="179" t="e">
        <f>#REF!</f>
        <v>#REF!</v>
      </c>
      <c r="G294" s="177" t="e">
        <f>#REF!</f>
        <v>#REF!</v>
      </c>
      <c r="H294" s="130" t="s">
        <v>179</v>
      </c>
      <c r="I294" s="198"/>
      <c r="J294" s="124" t="str">
        <f>'YARIŞMA BİLGİLERİ'!$F$21</f>
        <v>Genç Erkek - B</v>
      </c>
      <c r="K294" s="199" t="str">
        <f t="shared" si="5"/>
        <v>İZMİR-2018-2019 Öğretim Yılı Okullararası Puanlı  Atletizm Genç-B İl Birinciliği</v>
      </c>
      <c r="L294" s="128" t="e">
        <f>#REF!</f>
        <v>#REF!</v>
      </c>
      <c r="M294" s="128" t="s">
        <v>176</v>
      </c>
    </row>
    <row r="295" spans="1:13" ht="24.75" customHeight="1" x14ac:dyDescent="0.2">
      <c r="A295" s="122">
        <v>757</v>
      </c>
      <c r="B295" s="174" t="s">
        <v>186</v>
      </c>
      <c r="C295" s="176" t="e">
        <f>#REF!</f>
        <v>#REF!</v>
      </c>
      <c r="D295" s="178" t="e">
        <f>#REF!</f>
        <v>#REF!</v>
      </c>
      <c r="E295" s="178" t="e">
        <f>#REF!</f>
        <v>#REF!</v>
      </c>
      <c r="F295" s="179" t="e">
        <f>#REF!</f>
        <v>#REF!</v>
      </c>
      <c r="G295" s="177" t="e">
        <f>#REF!</f>
        <v>#REF!</v>
      </c>
      <c r="H295" s="130" t="s">
        <v>179</v>
      </c>
      <c r="I295" s="198"/>
      <c r="J295" s="124" t="str">
        <f>'YARIŞMA BİLGİLERİ'!$F$21</f>
        <v>Genç Erkek - B</v>
      </c>
      <c r="K295" s="199" t="str">
        <f t="shared" si="5"/>
        <v>İZMİR-2018-2019 Öğretim Yılı Okullararası Puanlı  Atletizm Genç-B İl Birinciliği</v>
      </c>
      <c r="L295" s="128" t="e">
        <f>#REF!</f>
        <v>#REF!</v>
      </c>
      <c r="M295" s="128" t="s">
        <v>176</v>
      </c>
    </row>
    <row r="296" spans="1:13" ht="24.75" customHeight="1" x14ac:dyDescent="0.2">
      <c r="A296" s="122">
        <v>758</v>
      </c>
      <c r="B296" s="174" t="s">
        <v>186</v>
      </c>
      <c r="C296" s="176" t="e">
        <f>#REF!</f>
        <v>#REF!</v>
      </c>
      <c r="D296" s="178" t="e">
        <f>#REF!</f>
        <v>#REF!</v>
      </c>
      <c r="E296" s="178" t="e">
        <f>#REF!</f>
        <v>#REF!</v>
      </c>
      <c r="F296" s="179" t="e">
        <f>#REF!</f>
        <v>#REF!</v>
      </c>
      <c r="G296" s="177" t="e">
        <f>#REF!</f>
        <v>#REF!</v>
      </c>
      <c r="H296" s="130" t="s">
        <v>179</v>
      </c>
      <c r="I296" s="198"/>
      <c r="J296" s="124" t="str">
        <f>'YARIŞMA BİLGİLERİ'!$F$21</f>
        <v>Genç Erkek - B</v>
      </c>
      <c r="K296" s="199" t="str">
        <f t="shared" si="5"/>
        <v>İZMİR-2018-2019 Öğretim Yılı Okullararası Puanlı  Atletizm Genç-B İl Birinciliği</v>
      </c>
      <c r="L296" s="128" t="e">
        <f>#REF!</f>
        <v>#REF!</v>
      </c>
      <c r="M296" s="128" t="s">
        <v>176</v>
      </c>
    </row>
    <row r="297" spans="1:13" ht="24.75" customHeight="1" x14ac:dyDescent="0.2">
      <c r="A297" s="122">
        <v>759</v>
      </c>
      <c r="B297" s="174" t="s">
        <v>186</v>
      </c>
      <c r="C297" s="176" t="e">
        <f>#REF!</f>
        <v>#REF!</v>
      </c>
      <c r="D297" s="178" t="e">
        <f>#REF!</f>
        <v>#REF!</v>
      </c>
      <c r="E297" s="178" t="e">
        <f>#REF!</f>
        <v>#REF!</v>
      </c>
      <c r="F297" s="179" t="e">
        <f>#REF!</f>
        <v>#REF!</v>
      </c>
      <c r="G297" s="177" t="e">
        <f>#REF!</f>
        <v>#REF!</v>
      </c>
      <c r="H297" s="130" t="s">
        <v>179</v>
      </c>
      <c r="I297" s="198"/>
      <c r="J297" s="124" t="str">
        <f>'YARIŞMA BİLGİLERİ'!$F$21</f>
        <v>Genç Erkek - B</v>
      </c>
      <c r="K297" s="199" t="str">
        <f t="shared" si="5"/>
        <v>İZMİR-2018-2019 Öğretim Yılı Okullararası Puanlı  Atletizm Genç-B İl Birinciliği</v>
      </c>
      <c r="L297" s="128" t="e">
        <f>#REF!</f>
        <v>#REF!</v>
      </c>
      <c r="M297" s="128" t="s">
        <v>176</v>
      </c>
    </row>
    <row r="298" spans="1:13" ht="24.75" customHeight="1" x14ac:dyDescent="0.2">
      <c r="A298" s="122">
        <v>760</v>
      </c>
      <c r="B298" s="174" t="s">
        <v>186</v>
      </c>
      <c r="C298" s="176" t="e">
        <f>#REF!</f>
        <v>#REF!</v>
      </c>
      <c r="D298" s="178" t="e">
        <f>#REF!</f>
        <v>#REF!</v>
      </c>
      <c r="E298" s="178" t="e">
        <f>#REF!</f>
        <v>#REF!</v>
      </c>
      <c r="F298" s="179" t="e">
        <f>#REF!</f>
        <v>#REF!</v>
      </c>
      <c r="G298" s="177" t="e">
        <f>#REF!</f>
        <v>#REF!</v>
      </c>
      <c r="H298" s="130" t="s">
        <v>179</v>
      </c>
      <c r="I298" s="198"/>
      <c r="J298" s="124" t="str">
        <f>'YARIŞMA BİLGİLERİ'!$F$21</f>
        <v>Genç Erkek - B</v>
      </c>
      <c r="K298" s="199" t="str">
        <f t="shared" si="5"/>
        <v>İZMİR-2018-2019 Öğretim Yılı Okullararası Puanlı  Atletizm Genç-B İl Birinciliği</v>
      </c>
      <c r="L298" s="128" t="e">
        <f>#REF!</f>
        <v>#REF!</v>
      </c>
      <c r="M298" s="128" t="s">
        <v>176</v>
      </c>
    </row>
    <row r="299" spans="1:13" ht="24.75" customHeight="1" x14ac:dyDescent="0.2">
      <c r="A299" s="122">
        <v>761</v>
      </c>
      <c r="B299" s="174" t="s">
        <v>186</v>
      </c>
      <c r="C299" s="176" t="e">
        <f>#REF!</f>
        <v>#REF!</v>
      </c>
      <c r="D299" s="178" t="e">
        <f>#REF!</f>
        <v>#REF!</v>
      </c>
      <c r="E299" s="178" t="e">
        <f>#REF!</f>
        <v>#REF!</v>
      </c>
      <c r="F299" s="179" t="e">
        <f>#REF!</f>
        <v>#REF!</v>
      </c>
      <c r="G299" s="177" t="e">
        <f>#REF!</f>
        <v>#REF!</v>
      </c>
      <c r="H299" s="130" t="s">
        <v>179</v>
      </c>
      <c r="I299" s="198"/>
      <c r="J299" s="124" t="str">
        <f>'YARIŞMA BİLGİLERİ'!$F$21</f>
        <v>Genç Erkek - B</v>
      </c>
      <c r="K299" s="199" t="str">
        <f t="shared" si="5"/>
        <v>İZMİR-2018-2019 Öğretim Yılı Okullararası Puanlı  Atletizm Genç-B İl Birinciliği</v>
      </c>
      <c r="L299" s="128" t="e">
        <f>#REF!</f>
        <v>#REF!</v>
      </c>
      <c r="M299" s="128" t="s">
        <v>176</v>
      </c>
    </row>
    <row r="300" spans="1:13" ht="24.75" customHeight="1" x14ac:dyDescent="0.2">
      <c r="A300" s="122">
        <v>762</v>
      </c>
      <c r="B300" s="174" t="s">
        <v>186</v>
      </c>
      <c r="C300" s="176" t="e">
        <f>#REF!</f>
        <v>#REF!</v>
      </c>
      <c r="D300" s="178" t="e">
        <f>#REF!</f>
        <v>#REF!</v>
      </c>
      <c r="E300" s="178" t="e">
        <f>#REF!</f>
        <v>#REF!</v>
      </c>
      <c r="F300" s="179" t="e">
        <f>#REF!</f>
        <v>#REF!</v>
      </c>
      <c r="G300" s="177" t="e">
        <f>#REF!</f>
        <v>#REF!</v>
      </c>
      <c r="H300" s="130" t="s">
        <v>179</v>
      </c>
      <c r="I300" s="198"/>
      <c r="J300" s="124" t="str">
        <f>'YARIŞMA BİLGİLERİ'!$F$21</f>
        <v>Genç Erkek - B</v>
      </c>
      <c r="K300" s="199" t="str">
        <f t="shared" si="5"/>
        <v>İZMİR-2018-2019 Öğretim Yılı Okullararası Puanlı  Atletizm Genç-B İl Birinciliği</v>
      </c>
      <c r="L300" s="128" t="e">
        <f>#REF!</f>
        <v>#REF!</v>
      </c>
      <c r="M300" s="128" t="s">
        <v>176</v>
      </c>
    </row>
    <row r="301" spans="1:13" ht="24.75" customHeight="1" x14ac:dyDescent="0.2">
      <c r="A301" s="122">
        <v>763</v>
      </c>
      <c r="B301" s="174" t="s">
        <v>186</v>
      </c>
      <c r="C301" s="176" t="e">
        <f>#REF!</f>
        <v>#REF!</v>
      </c>
      <c r="D301" s="178" t="e">
        <f>#REF!</f>
        <v>#REF!</v>
      </c>
      <c r="E301" s="178" t="e">
        <f>#REF!</f>
        <v>#REF!</v>
      </c>
      <c r="F301" s="179" t="e">
        <f>#REF!</f>
        <v>#REF!</v>
      </c>
      <c r="G301" s="177" t="e">
        <f>#REF!</f>
        <v>#REF!</v>
      </c>
      <c r="H301" s="130" t="s">
        <v>179</v>
      </c>
      <c r="I301" s="198"/>
      <c r="J301" s="124" t="str">
        <f>'YARIŞMA BİLGİLERİ'!$F$21</f>
        <v>Genç Erkek - B</v>
      </c>
      <c r="K301" s="199" t="str">
        <f t="shared" si="5"/>
        <v>İZMİR-2018-2019 Öğretim Yılı Okullararası Puanlı  Atletizm Genç-B İl Birinciliği</v>
      </c>
      <c r="L301" s="128" t="e">
        <f>#REF!</f>
        <v>#REF!</v>
      </c>
      <c r="M301" s="128" t="s">
        <v>176</v>
      </c>
    </row>
    <row r="302" spans="1:13" ht="24.75" customHeight="1" x14ac:dyDescent="0.2">
      <c r="A302" s="122">
        <v>764</v>
      </c>
      <c r="B302" s="174" t="s">
        <v>186</v>
      </c>
      <c r="C302" s="176" t="e">
        <f>#REF!</f>
        <v>#REF!</v>
      </c>
      <c r="D302" s="178" t="e">
        <f>#REF!</f>
        <v>#REF!</v>
      </c>
      <c r="E302" s="178" t="e">
        <f>#REF!</f>
        <v>#REF!</v>
      </c>
      <c r="F302" s="179" t="e">
        <f>#REF!</f>
        <v>#REF!</v>
      </c>
      <c r="G302" s="177" t="e">
        <f>#REF!</f>
        <v>#REF!</v>
      </c>
      <c r="H302" s="130" t="s">
        <v>179</v>
      </c>
      <c r="I302" s="198"/>
      <c r="J302" s="124" t="str">
        <f>'YARIŞMA BİLGİLERİ'!$F$21</f>
        <v>Genç Erkek - B</v>
      </c>
      <c r="K302" s="199" t="str">
        <f t="shared" si="5"/>
        <v>İZMİR-2018-2019 Öğretim Yılı Okullararası Puanlı  Atletizm Genç-B İl Birinciliği</v>
      </c>
      <c r="L302" s="128" t="e">
        <f>#REF!</f>
        <v>#REF!</v>
      </c>
      <c r="M302" s="128" t="s">
        <v>176</v>
      </c>
    </row>
    <row r="303" spans="1:13" ht="24.75" customHeight="1" x14ac:dyDescent="0.2">
      <c r="A303" s="122">
        <v>771</v>
      </c>
      <c r="B303" s="174" t="s">
        <v>186</v>
      </c>
      <c r="C303" s="176" t="e">
        <f>#REF!</f>
        <v>#REF!</v>
      </c>
      <c r="D303" s="178" t="e">
        <f>#REF!</f>
        <v>#REF!</v>
      </c>
      <c r="E303" s="178" t="e">
        <f>#REF!</f>
        <v>#REF!</v>
      </c>
      <c r="F303" s="179" t="e">
        <f>#REF!</f>
        <v>#REF!</v>
      </c>
      <c r="G303" s="177" t="e">
        <f>#REF!</f>
        <v>#REF!</v>
      </c>
      <c r="H303" s="130" t="s">
        <v>179</v>
      </c>
      <c r="I303" s="198"/>
      <c r="J303" s="124" t="str">
        <f>'YARIŞMA BİLGİLERİ'!$F$21</f>
        <v>Genç Erkek - B</v>
      </c>
      <c r="K303" s="199" t="str">
        <f t="shared" si="5"/>
        <v>İZMİR-2018-2019 Öğretim Yılı Okullararası Puanlı  Atletizm Genç-B İl Birinciliği</v>
      </c>
      <c r="L303" s="128" t="e">
        <f>#REF!</f>
        <v>#REF!</v>
      </c>
      <c r="M303" s="128" t="s">
        <v>176</v>
      </c>
    </row>
    <row r="304" spans="1:13" ht="24.75" customHeight="1" x14ac:dyDescent="0.2">
      <c r="A304" s="122">
        <v>772</v>
      </c>
      <c r="B304" s="174" t="s">
        <v>186</v>
      </c>
      <c r="C304" s="176" t="e">
        <f>#REF!</f>
        <v>#REF!</v>
      </c>
      <c r="D304" s="178" t="e">
        <f>#REF!</f>
        <v>#REF!</v>
      </c>
      <c r="E304" s="178" t="e">
        <f>#REF!</f>
        <v>#REF!</v>
      </c>
      <c r="F304" s="179" t="e">
        <f>#REF!</f>
        <v>#REF!</v>
      </c>
      <c r="G304" s="177" t="e">
        <f>#REF!</f>
        <v>#REF!</v>
      </c>
      <c r="H304" s="130" t="s">
        <v>179</v>
      </c>
      <c r="I304" s="198"/>
      <c r="J304" s="124" t="str">
        <f>'YARIŞMA BİLGİLERİ'!$F$21</f>
        <v>Genç Erkek - B</v>
      </c>
      <c r="K304" s="199" t="str">
        <f t="shared" si="5"/>
        <v>İZMİR-2018-2019 Öğretim Yılı Okullararası Puanlı  Atletizm Genç-B İl Birinciliği</v>
      </c>
      <c r="L304" s="128" t="e">
        <f>#REF!</f>
        <v>#REF!</v>
      </c>
      <c r="M304" s="128" t="s">
        <v>176</v>
      </c>
    </row>
    <row r="305" spans="1:13" ht="24.75" customHeight="1" x14ac:dyDescent="0.2">
      <c r="A305" s="122">
        <v>773</v>
      </c>
      <c r="B305" s="174" t="s">
        <v>186</v>
      </c>
      <c r="C305" s="176" t="e">
        <f>#REF!</f>
        <v>#REF!</v>
      </c>
      <c r="D305" s="178" t="e">
        <f>#REF!</f>
        <v>#REF!</v>
      </c>
      <c r="E305" s="178" t="e">
        <f>#REF!</f>
        <v>#REF!</v>
      </c>
      <c r="F305" s="179" t="e">
        <f>#REF!</f>
        <v>#REF!</v>
      </c>
      <c r="G305" s="177" t="e">
        <f>#REF!</f>
        <v>#REF!</v>
      </c>
      <c r="H305" s="130" t="s">
        <v>179</v>
      </c>
      <c r="I305" s="198"/>
      <c r="J305" s="124" t="str">
        <f>'YARIŞMA BİLGİLERİ'!$F$21</f>
        <v>Genç Erkek - B</v>
      </c>
      <c r="K305" s="199" t="str">
        <f t="shared" si="5"/>
        <v>İZMİR-2018-2019 Öğretim Yılı Okullararası Puanlı  Atletizm Genç-B İl Birinciliği</v>
      </c>
      <c r="L305" s="128" t="e">
        <f>#REF!</f>
        <v>#REF!</v>
      </c>
      <c r="M305" s="128" t="s">
        <v>176</v>
      </c>
    </row>
    <row r="306" spans="1:13" ht="24.75" customHeight="1" x14ac:dyDescent="0.2">
      <c r="A306" s="122">
        <v>774</v>
      </c>
      <c r="B306" s="174" t="s">
        <v>186</v>
      </c>
      <c r="C306" s="176" t="e">
        <f>#REF!</f>
        <v>#REF!</v>
      </c>
      <c r="D306" s="178" t="e">
        <f>#REF!</f>
        <v>#REF!</v>
      </c>
      <c r="E306" s="178" t="e">
        <f>#REF!</f>
        <v>#REF!</v>
      </c>
      <c r="F306" s="179" t="e">
        <f>#REF!</f>
        <v>#REF!</v>
      </c>
      <c r="G306" s="177" t="e">
        <f>#REF!</f>
        <v>#REF!</v>
      </c>
      <c r="H306" s="130" t="s">
        <v>179</v>
      </c>
      <c r="I306" s="198"/>
      <c r="J306" s="124" t="str">
        <f>'YARIŞMA BİLGİLERİ'!$F$21</f>
        <v>Genç Erkek - B</v>
      </c>
      <c r="K306" s="199" t="str">
        <f t="shared" si="5"/>
        <v>İZMİR-2018-2019 Öğretim Yılı Okullararası Puanlı  Atletizm Genç-B İl Birinciliği</v>
      </c>
      <c r="L306" s="128" t="e">
        <f>#REF!</f>
        <v>#REF!</v>
      </c>
      <c r="M306" s="128" t="s">
        <v>176</v>
      </c>
    </row>
    <row r="307" spans="1:13" ht="24.75" customHeight="1" x14ac:dyDescent="0.2">
      <c r="A307" s="122">
        <v>775</v>
      </c>
      <c r="B307" s="174" t="s">
        <v>186</v>
      </c>
      <c r="C307" s="176" t="e">
        <f>#REF!</f>
        <v>#REF!</v>
      </c>
      <c r="D307" s="178" t="e">
        <f>#REF!</f>
        <v>#REF!</v>
      </c>
      <c r="E307" s="178" t="e">
        <f>#REF!</f>
        <v>#REF!</v>
      </c>
      <c r="F307" s="179" t="e">
        <f>#REF!</f>
        <v>#REF!</v>
      </c>
      <c r="G307" s="177" t="e">
        <f>#REF!</f>
        <v>#REF!</v>
      </c>
      <c r="H307" s="130" t="s">
        <v>179</v>
      </c>
      <c r="I307" s="198"/>
      <c r="J307" s="124" t="str">
        <f>'YARIŞMA BİLGİLERİ'!$F$21</f>
        <v>Genç Erkek - B</v>
      </c>
      <c r="K307" s="199" t="str">
        <f t="shared" si="5"/>
        <v>İZMİR-2018-2019 Öğretim Yılı Okullararası Puanlı  Atletizm Genç-B İl Birinciliği</v>
      </c>
      <c r="L307" s="128" t="e">
        <f>#REF!</f>
        <v>#REF!</v>
      </c>
      <c r="M307" s="128" t="s">
        <v>176</v>
      </c>
    </row>
    <row r="308" spans="1:13" ht="24.75" customHeight="1" x14ac:dyDescent="0.2">
      <c r="A308" s="122">
        <v>776</v>
      </c>
      <c r="B308" s="174" t="s">
        <v>186</v>
      </c>
      <c r="C308" s="176" t="e">
        <f>#REF!</f>
        <v>#REF!</v>
      </c>
      <c r="D308" s="178" t="e">
        <f>#REF!</f>
        <v>#REF!</v>
      </c>
      <c r="E308" s="178" t="e">
        <f>#REF!</f>
        <v>#REF!</v>
      </c>
      <c r="F308" s="179" t="e">
        <f>#REF!</f>
        <v>#REF!</v>
      </c>
      <c r="G308" s="177" t="e">
        <f>#REF!</f>
        <v>#REF!</v>
      </c>
      <c r="H308" s="130" t="s">
        <v>179</v>
      </c>
      <c r="I308" s="198"/>
      <c r="J308" s="124" t="str">
        <f>'YARIŞMA BİLGİLERİ'!$F$21</f>
        <v>Genç Erkek - B</v>
      </c>
      <c r="K308" s="199" t="str">
        <f t="shared" si="5"/>
        <v>İZMİR-2018-2019 Öğretim Yılı Okullararası Puanlı  Atletizm Genç-B İl Birinciliği</v>
      </c>
      <c r="L308" s="128" t="e">
        <f>#REF!</f>
        <v>#REF!</v>
      </c>
      <c r="M308" s="128" t="s">
        <v>176</v>
      </c>
    </row>
    <row r="309" spans="1:13" ht="24.75" customHeight="1" x14ac:dyDescent="0.2">
      <c r="A309" s="122">
        <v>777</v>
      </c>
      <c r="B309" s="174" t="s">
        <v>186</v>
      </c>
      <c r="C309" s="176" t="e">
        <f>#REF!</f>
        <v>#REF!</v>
      </c>
      <c r="D309" s="178" t="e">
        <f>#REF!</f>
        <v>#REF!</v>
      </c>
      <c r="E309" s="178" t="e">
        <f>#REF!</f>
        <v>#REF!</v>
      </c>
      <c r="F309" s="179" t="e">
        <f>#REF!</f>
        <v>#REF!</v>
      </c>
      <c r="G309" s="177" t="e">
        <f>#REF!</f>
        <v>#REF!</v>
      </c>
      <c r="H309" s="130" t="s">
        <v>179</v>
      </c>
      <c r="I309" s="198"/>
      <c r="J309" s="124" t="str">
        <f>'YARIŞMA BİLGİLERİ'!$F$21</f>
        <v>Genç Erkek - B</v>
      </c>
      <c r="K309" s="199" t="str">
        <f t="shared" si="5"/>
        <v>İZMİR-2018-2019 Öğretim Yılı Okullararası Puanlı  Atletizm Genç-B İl Birinciliği</v>
      </c>
      <c r="L309" s="128" t="e">
        <f>#REF!</f>
        <v>#REF!</v>
      </c>
      <c r="M309" s="128" t="s">
        <v>176</v>
      </c>
    </row>
    <row r="310" spans="1:13" ht="24.75" customHeight="1" x14ac:dyDescent="0.2">
      <c r="A310" s="122">
        <v>778</v>
      </c>
      <c r="B310" s="174" t="s">
        <v>186</v>
      </c>
      <c r="C310" s="176" t="e">
        <f>#REF!</f>
        <v>#REF!</v>
      </c>
      <c r="D310" s="178" t="e">
        <f>#REF!</f>
        <v>#REF!</v>
      </c>
      <c r="E310" s="178" t="e">
        <f>#REF!</f>
        <v>#REF!</v>
      </c>
      <c r="F310" s="179" t="e">
        <f>#REF!</f>
        <v>#REF!</v>
      </c>
      <c r="G310" s="177" t="e">
        <f>#REF!</f>
        <v>#REF!</v>
      </c>
      <c r="H310" s="130" t="s">
        <v>179</v>
      </c>
      <c r="I310" s="198"/>
      <c r="J310" s="124" t="str">
        <f>'YARIŞMA BİLGİLERİ'!$F$21</f>
        <v>Genç Erkek - B</v>
      </c>
      <c r="K310" s="199" t="str">
        <f t="shared" si="5"/>
        <v>İZMİR-2018-2019 Öğretim Yılı Okullararası Puanlı  Atletizm Genç-B İl Birinciliği</v>
      </c>
      <c r="L310" s="128" t="e">
        <f>#REF!</f>
        <v>#REF!</v>
      </c>
      <c r="M310" s="128" t="s">
        <v>176</v>
      </c>
    </row>
    <row r="311" spans="1:13" ht="24.75" customHeight="1" x14ac:dyDescent="0.2">
      <c r="A311" s="122">
        <v>779</v>
      </c>
      <c r="B311" s="174" t="s">
        <v>186</v>
      </c>
      <c r="C311" s="176" t="e">
        <f>#REF!</f>
        <v>#REF!</v>
      </c>
      <c r="D311" s="178" t="e">
        <f>#REF!</f>
        <v>#REF!</v>
      </c>
      <c r="E311" s="178" t="e">
        <f>#REF!</f>
        <v>#REF!</v>
      </c>
      <c r="F311" s="179" t="e">
        <f>#REF!</f>
        <v>#REF!</v>
      </c>
      <c r="G311" s="177" t="e">
        <f>#REF!</f>
        <v>#REF!</v>
      </c>
      <c r="H311" s="130" t="s">
        <v>179</v>
      </c>
      <c r="I311" s="198"/>
      <c r="J311" s="124" t="str">
        <f>'YARIŞMA BİLGİLERİ'!$F$21</f>
        <v>Genç Erkek - B</v>
      </c>
      <c r="K311" s="199" t="str">
        <f t="shared" si="5"/>
        <v>İZMİR-2018-2019 Öğretim Yılı Okullararası Puanlı  Atletizm Genç-B İl Birinciliği</v>
      </c>
      <c r="L311" s="128" t="e">
        <f>#REF!</f>
        <v>#REF!</v>
      </c>
      <c r="M311" s="128" t="s">
        <v>176</v>
      </c>
    </row>
    <row r="312" spans="1:13" ht="24.75" customHeight="1" x14ac:dyDescent="0.2">
      <c r="A312" s="122">
        <v>780</v>
      </c>
      <c r="B312" s="174" t="s">
        <v>186</v>
      </c>
      <c r="C312" s="176" t="e">
        <f>#REF!</f>
        <v>#REF!</v>
      </c>
      <c r="D312" s="178" t="e">
        <f>#REF!</f>
        <v>#REF!</v>
      </c>
      <c r="E312" s="178" t="e">
        <f>#REF!</f>
        <v>#REF!</v>
      </c>
      <c r="F312" s="179" t="e">
        <f>#REF!</f>
        <v>#REF!</v>
      </c>
      <c r="G312" s="177" t="e">
        <f>#REF!</f>
        <v>#REF!</v>
      </c>
      <c r="H312" s="130" t="s">
        <v>179</v>
      </c>
      <c r="I312" s="198"/>
      <c r="J312" s="124" t="str">
        <f>'YARIŞMA BİLGİLERİ'!$F$21</f>
        <v>Genç Erkek - B</v>
      </c>
      <c r="K312" s="199" t="str">
        <f t="shared" si="5"/>
        <v>İZMİR-2018-2019 Öğretim Yılı Okullararası Puanlı  Atletizm Genç-B İl Birinciliği</v>
      </c>
      <c r="L312" s="128" t="e">
        <f>#REF!</f>
        <v>#REF!</v>
      </c>
      <c r="M312" s="128" t="s">
        <v>176</v>
      </c>
    </row>
    <row r="313" spans="1:13" ht="24.75" customHeight="1" x14ac:dyDescent="0.2">
      <c r="A313" s="122">
        <v>781</v>
      </c>
      <c r="B313" s="174" t="s">
        <v>186</v>
      </c>
      <c r="C313" s="176" t="e">
        <f>#REF!</f>
        <v>#REF!</v>
      </c>
      <c r="D313" s="178" t="e">
        <f>#REF!</f>
        <v>#REF!</v>
      </c>
      <c r="E313" s="178" t="e">
        <f>#REF!</f>
        <v>#REF!</v>
      </c>
      <c r="F313" s="179" t="e">
        <f>#REF!</f>
        <v>#REF!</v>
      </c>
      <c r="G313" s="177" t="e">
        <f>#REF!</f>
        <v>#REF!</v>
      </c>
      <c r="H313" s="130" t="s">
        <v>179</v>
      </c>
      <c r="I313" s="198"/>
      <c r="J313" s="124" t="str">
        <f>'YARIŞMA BİLGİLERİ'!$F$21</f>
        <v>Genç Erkek - B</v>
      </c>
      <c r="K313" s="199" t="str">
        <f t="shared" si="5"/>
        <v>İZMİR-2018-2019 Öğretim Yılı Okullararası Puanlı  Atletizm Genç-B İl Birinciliği</v>
      </c>
      <c r="L313" s="128" t="e">
        <f>#REF!</f>
        <v>#REF!</v>
      </c>
      <c r="M313" s="128" t="s">
        <v>176</v>
      </c>
    </row>
    <row r="314" spans="1:13" ht="24.75" customHeight="1" x14ac:dyDescent="0.2">
      <c r="A314" s="122">
        <v>782</v>
      </c>
      <c r="B314" s="174" t="s">
        <v>186</v>
      </c>
      <c r="C314" s="176" t="e">
        <f>#REF!</f>
        <v>#REF!</v>
      </c>
      <c r="D314" s="178" t="e">
        <f>#REF!</f>
        <v>#REF!</v>
      </c>
      <c r="E314" s="178" t="e">
        <f>#REF!</f>
        <v>#REF!</v>
      </c>
      <c r="F314" s="179" t="e">
        <f>#REF!</f>
        <v>#REF!</v>
      </c>
      <c r="G314" s="177" t="e">
        <f>#REF!</f>
        <v>#REF!</v>
      </c>
      <c r="H314" s="130" t="s">
        <v>179</v>
      </c>
      <c r="I314" s="198"/>
      <c r="J314" s="124" t="str">
        <f>'YARIŞMA BİLGİLERİ'!$F$21</f>
        <v>Genç Erkek - B</v>
      </c>
      <c r="K314" s="199" t="str">
        <f t="shared" si="5"/>
        <v>İZMİR-2018-2019 Öğretim Yılı Okullararası Puanlı  Atletizm Genç-B İl Birinciliği</v>
      </c>
      <c r="L314" s="128" t="e">
        <f>#REF!</f>
        <v>#REF!</v>
      </c>
      <c r="M314" s="128" t="s">
        <v>176</v>
      </c>
    </row>
    <row r="315" spans="1:13" ht="24.75" customHeight="1" x14ac:dyDescent="0.2">
      <c r="A315" s="122">
        <v>783</v>
      </c>
      <c r="B315" s="174" t="s">
        <v>186</v>
      </c>
      <c r="C315" s="176" t="e">
        <f>#REF!</f>
        <v>#REF!</v>
      </c>
      <c r="D315" s="178" t="e">
        <f>#REF!</f>
        <v>#REF!</v>
      </c>
      <c r="E315" s="178" t="e">
        <f>#REF!</f>
        <v>#REF!</v>
      </c>
      <c r="F315" s="179" t="e">
        <f>#REF!</f>
        <v>#REF!</v>
      </c>
      <c r="G315" s="177" t="e">
        <f>#REF!</f>
        <v>#REF!</v>
      </c>
      <c r="H315" s="130" t="s">
        <v>179</v>
      </c>
      <c r="I315" s="198"/>
      <c r="J315" s="124" t="str">
        <f>'YARIŞMA BİLGİLERİ'!$F$21</f>
        <v>Genç Erkek - B</v>
      </c>
      <c r="K315" s="199" t="str">
        <f t="shared" si="5"/>
        <v>İZMİR-2018-2019 Öğretim Yılı Okullararası Puanlı  Atletizm Genç-B İl Birinciliği</v>
      </c>
      <c r="L315" s="128" t="e">
        <f>#REF!</f>
        <v>#REF!</v>
      </c>
      <c r="M315" s="128" t="s">
        <v>176</v>
      </c>
    </row>
    <row r="316" spans="1:13" ht="24.75" customHeight="1" x14ac:dyDescent="0.2">
      <c r="A316" s="122">
        <v>784</v>
      </c>
      <c r="B316" s="174" t="s">
        <v>186</v>
      </c>
      <c r="C316" s="176" t="e">
        <f>#REF!</f>
        <v>#REF!</v>
      </c>
      <c r="D316" s="178" t="e">
        <f>#REF!</f>
        <v>#REF!</v>
      </c>
      <c r="E316" s="178" t="e">
        <f>#REF!</f>
        <v>#REF!</v>
      </c>
      <c r="F316" s="179" t="e">
        <f>#REF!</f>
        <v>#REF!</v>
      </c>
      <c r="G316" s="177" t="e">
        <f>#REF!</f>
        <v>#REF!</v>
      </c>
      <c r="H316" s="130" t="s">
        <v>179</v>
      </c>
      <c r="I316" s="198"/>
      <c r="J316" s="124" t="str">
        <f>'YARIŞMA BİLGİLERİ'!$F$21</f>
        <v>Genç Erkek - B</v>
      </c>
      <c r="K316" s="199" t="str">
        <f t="shared" si="5"/>
        <v>İZMİR-2018-2019 Öğretim Yılı Okullararası Puanlı  Atletizm Genç-B İl Birinciliği</v>
      </c>
      <c r="L316" s="128" t="e">
        <f>#REF!</f>
        <v>#REF!</v>
      </c>
      <c r="M316" s="128" t="s">
        <v>176</v>
      </c>
    </row>
    <row r="317" spans="1:13" ht="24.75" customHeight="1" x14ac:dyDescent="0.2">
      <c r="A317" s="122">
        <v>785</v>
      </c>
      <c r="B317" s="174" t="s">
        <v>186</v>
      </c>
      <c r="C317" s="176" t="e">
        <f>#REF!</f>
        <v>#REF!</v>
      </c>
      <c r="D317" s="178" t="e">
        <f>#REF!</f>
        <v>#REF!</v>
      </c>
      <c r="E317" s="178" t="e">
        <f>#REF!</f>
        <v>#REF!</v>
      </c>
      <c r="F317" s="179" t="e">
        <f>#REF!</f>
        <v>#REF!</v>
      </c>
      <c r="G317" s="177" t="e">
        <f>#REF!</f>
        <v>#REF!</v>
      </c>
      <c r="H317" s="130" t="s">
        <v>179</v>
      </c>
      <c r="I317" s="198"/>
      <c r="J317" s="124" t="str">
        <f>'YARIŞMA BİLGİLERİ'!$F$21</f>
        <v>Genç Erkek - B</v>
      </c>
      <c r="K317" s="199" t="str">
        <f t="shared" si="5"/>
        <v>İZMİR-2018-2019 Öğretim Yılı Okullararası Puanlı  Atletizm Genç-B İl Birinciliği</v>
      </c>
      <c r="L317" s="128" t="e">
        <f>#REF!</f>
        <v>#REF!</v>
      </c>
      <c r="M317" s="128" t="s">
        <v>176</v>
      </c>
    </row>
    <row r="318" spans="1:13" ht="57.75" customHeight="1" x14ac:dyDescent="0.2">
      <c r="A318" s="122">
        <v>786</v>
      </c>
      <c r="B318" s="132" t="s">
        <v>185</v>
      </c>
      <c r="C318" s="123" t="e">
        <f>#REF!</f>
        <v>#REF!</v>
      </c>
      <c r="D318" s="127" t="e">
        <f>#REF!</f>
        <v>#REF!</v>
      </c>
      <c r="E318" s="127" t="e">
        <f>#REF!</f>
        <v>#REF!</v>
      </c>
      <c r="F318" s="151" t="e">
        <f>#REF!</f>
        <v>#REF!</v>
      </c>
      <c r="G318" s="130" t="e">
        <f>#REF!</f>
        <v>#REF!</v>
      </c>
      <c r="H318" s="130" t="s">
        <v>185</v>
      </c>
      <c r="I318" s="130"/>
      <c r="J318" s="124" t="str">
        <f>'YARIŞMA BİLGİLERİ'!$F$21</f>
        <v>Genç Erkek - B</v>
      </c>
      <c r="K318" s="127" t="str">
        <f t="shared" si="5"/>
        <v>İZMİR-2018-2019 Öğretim Yılı Okullararası Puanlı  Atletizm Genç-B İl Birinciliği</v>
      </c>
      <c r="L318" s="128" t="e">
        <f>#REF!</f>
        <v>#REF!</v>
      </c>
      <c r="M318" s="128" t="s">
        <v>176</v>
      </c>
    </row>
    <row r="319" spans="1:13" ht="57.75" customHeight="1" x14ac:dyDescent="0.2">
      <c r="A319" s="122">
        <v>787</v>
      </c>
      <c r="B319" s="132" t="s">
        <v>185</v>
      </c>
      <c r="C319" s="123" t="e">
        <f>#REF!</f>
        <v>#REF!</v>
      </c>
      <c r="D319" s="127" t="e">
        <f>#REF!</f>
        <v>#REF!</v>
      </c>
      <c r="E319" s="127" t="e">
        <f>#REF!</f>
        <v>#REF!</v>
      </c>
      <c r="F319" s="151" t="e">
        <f>#REF!</f>
        <v>#REF!</v>
      </c>
      <c r="G319" s="130" t="e">
        <f>#REF!</f>
        <v>#REF!</v>
      </c>
      <c r="H319" s="130" t="s">
        <v>185</v>
      </c>
      <c r="I319" s="130"/>
      <c r="J319" s="124" t="str">
        <f>'YARIŞMA BİLGİLERİ'!$F$21</f>
        <v>Genç Erkek - B</v>
      </c>
      <c r="K319" s="127" t="str">
        <f t="shared" si="5"/>
        <v>İZMİR-2018-2019 Öğretim Yılı Okullararası Puanlı  Atletizm Genç-B İl Birinciliği</v>
      </c>
      <c r="L319" s="128" t="e">
        <f>#REF!</f>
        <v>#REF!</v>
      </c>
      <c r="M319" s="128" t="s">
        <v>176</v>
      </c>
    </row>
    <row r="320" spans="1:13" ht="57.75" customHeight="1" x14ac:dyDescent="0.2">
      <c r="A320" s="122">
        <v>788</v>
      </c>
      <c r="B320" s="132" t="s">
        <v>185</v>
      </c>
      <c r="C320" s="123" t="e">
        <f>#REF!</f>
        <v>#REF!</v>
      </c>
      <c r="D320" s="127" t="e">
        <f>#REF!</f>
        <v>#REF!</v>
      </c>
      <c r="E320" s="127" t="e">
        <f>#REF!</f>
        <v>#REF!</v>
      </c>
      <c r="F320" s="151" t="e">
        <f>#REF!</f>
        <v>#REF!</v>
      </c>
      <c r="G320" s="130" t="e">
        <f>#REF!</f>
        <v>#REF!</v>
      </c>
      <c r="H320" s="130" t="s">
        <v>185</v>
      </c>
      <c r="I320" s="130"/>
      <c r="J320" s="124" t="str">
        <f>'YARIŞMA BİLGİLERİ'!$F$21</f>
        <v>Genç Erkek - B</v>
      </c>
      <c r="K320" s="127" t="str">
        <f t="shared" si="5"/>
        <v>İZMİR-2018-2019 Öğretim Yılı Okullararası Puanlı  Atletizm Genç-B İl Birinciliği</v>
      </c>
      <c r="L320" s="128" t="e">
        <f>#REF!</f>
        <v>#REF!</v>
      </c>
      <c r="M320" s="128" t="s">
        <v>176</v>
      </c>
    </row>
    <row r="321" spans="1:13" ht="57.75" customHeight="1" x14ac:dyDescent="0.2">
      <c r="A321" s="122">
        <v>789</v>
      </c>
      <c r="B321" s="132" t="s">
        <v>185</v>
      </c>
      <c r="C321" s="123" t="e">
        <f>#REF!</f>
        <v>#REF!</v>
      </c>
      <c r="D321" s="127" t="e">
        <f>#REF!</f>
        <v>#REF!</v>
      </c>
      <c r="E321" s="127" t="e">
        <f>#REF!</f>
        <v>#REF!</v>
      </c>
      <c r="F321" s="151" t="e">
        <f>#REF!</f>
        <v>#REF!</v>
      </c>
      <c r="G321" s="130" t="e">
        <f>#REF!</f>
        <v>#REF!</v>
      </c>
      <c r="H321" s="130" t="s">
        <v>185</v>
      </c>
      <c r="I321" s="130"/>
      <c r="J321" s="124" t="str">
        <f>'YARIŞMA BİLGİLERİ'!$F$21</f>
        <v>Genç Erkek - B</v>
      </c>
      <c r="K321" s="127" t="str">
        <f t="shared" si="5"/>
        <v>İZMİR-2018-2019 Öğretim Yılı Okullararası Puanlı  Atletizm Genç-B İl Birinciliği</v>
      </c>
      <c r="L321" s="128" t="e">
        <f>#REF!</f>
        <v>#REF!</v>
      </c>
      <c r="M321" s="128" t="s">
        <v>176</v>
      </c>
    </row>
    <row r="322" spans="1:13" ht="57.75" customHeight="1" x14ac:dyDescent="0.2">
      <c r="A322" s="122">
        <v>790</v>
      </c>
      <c r="B322" s="132" t="s">
        <v>185</v>
      </c>
      <c r="C322" s="123" t="e">
        <f>#REF!</f>
        <v>#REF!</v>
      </c>
      <c r="D322" s="127" t="e">
        <f>#REF!</f>
        <v>#REF!</v>
      </c>
      <c r="E322" s="127" t="e">
        <f>#REF!</f>
        <v>#REF!</v>
      </c>
      <c r="F322" s="151" t="e">
        <f>#REF!</f>
        <v>#REF!</v>
      </c>
      <c r="G322" s="130" t="e">
        <f>#REF!</f>
        <v>#REF!</v>
      </c>
      <c r="H322" s="130" t="s">
        <v>185</v>
      </c>
      <c r="I322" s="130"/>
      <c r="J322" s="124" t="str">
        <f>'YARIŞMA BİLGİLERİ'!$F$21</f>
        <v>Genç Erkek - B</v>
      </c>
      <c r="K322" s="127" t="str">
        <f t="shared" si="5"/>
        <v>İZMİR-2018-2019 Öğretim Yılı Okullararası Puanlı  Atletizm Genç-B İl Birinciliği</v>
      </c>
      <c r="L322" s="128" t="e">
        <f>#REF!</f>
        <v>#REF!</v>
      </c>
      <c r="M322" s="128" t="s">
        <v>176</v>
      </c>
    </row>
    <row r="323" spans="1:13" ht="57.75" customHeight="1" x14ac:dyDescent="0.2">
      <c r="A323" s="122">
        <v>791</v>
      </c>
      <c r="B323" s="132" t="s">
        <v>185</v>
      </c>
      <c r="C323" s="123" t="e">
        <f>#REF!</f>
        <v>#REF!</v>
      </c>
      <c r="D323" s="127" t="e">
        <f>#REF!</f>
        <v>#REF!</v>
      </c>
      <c r="E323" s="127" t="e">
        <f>#REF!</f>
        <v>#REF!</v>
      </c>
      <c r="F323" s="151" t="e">
        <f>#REF!</f>
        <v>#REF!</v>
      </c>
      <c r="G323" s="130" t="e">
        <f>#REF!</f>
        <v>#REF!</v>
      </c>
      <c r="H323" s="130" t="s">
        <v>185</v>
      </c>
      <c r="I323" s="130"/>
      <c r="J323" s="124" t="str">
        <f>'YARIŞMA BİLGİLERİ'!$F$21</f>
        <v>Genç Erkek - B</v>
      </c>
      <c r="K323" s="127" t="str">
        <f t="shared" si="5"/>
        <v>İZMİR-2018-2019 Öğretim Yılı Okullararası Puanlı  Atletizm Genç-B İl Birinciliği</v>
      </c>
      <c r="L323" s="128" t="e">
        <f>#REF!</f>
        <v>#REF!</v>
      </c>
      <c r="M323" s="128" t="s">
        <v>176</v>
      </c>
    </row>
    <row r="324" spans="1:13" ht="57.75" customHeight="1" x14ac:dyDescent="0.2">
      <c r="A324" s="122">
        <v>792</v>
      </c>
      <c r="B324" s="132" t="s">
        <v>185</v>
      </c>
      <c r="C324" s="123" t="e">
        <f>#REF!</f>
        <v>#REF!</v>
      </c>
      <c r="D324" s="127" t="e">
        <f>#REF!</f>
        <v>#REF!</v>
      </c>
      <c r="E324" s="127" t="e">
        <f>#REF!</f>
        <v>#REF!</v>
      </c>
      <c r="F324" s="151" t="e">
        <f>#REF!</f>
        <v>#REF!</v>
      </c>
      <c r="G324" s="130" t="e">
        <f>#REF!</f>
        <v>#REF!</v>
      </c>
      <c r="H324" s="130" t="s">
        <v>185</v>
      </c>
      <c r="I324" s="130"/>
      <c r="J324" s="124" t="str">
        <f>'YARIŞMA BİLGİLERİ'!$F$21</f>
        <v>Genç Erkek - B</v>
      </c>
      <c r="K324" s="127" t="str">
        <f t="shared" si="5"/>
        <v>İZMİR-2018-2019 Öğretim Yılı Okullararası Puanlı  Atletizm Genç-B İl Birinciliği</v>
      </c>
      <c r="L324" s="128" t="e">
        <f>#REF!</f>
        <v>#REF!</v>
      </c>
      <c r="M324" s="128" t="s">
        <v>176</v>
      </c>
    </row>
    <row r="325" spans="1:13" ht="57.75" customHeight="1" x14ac:dyDescent="0.2">
      <c r="A325" s="122">
        <v>793</v>
      </c>
      <c r="B325" s="132" t="s">
        <v>185</v>
      </c>
      <c r="C325" s="123" t="e">
        <f>#REF!</f>
        <v>#REF!</v>
      </c>
      <c r="D325" s="127" t="e">
        <f>#REF!</f>
        <v>#REF!</v>
      </c>
      <c r="E325" s="127" t="e">
        <f>#REF!</f>
        <v>#REF!</v>
      </c>
      <c r="F325" s="151" t="e">
        <f>#REF!</f>
        <v>#REF!</v>
      </c>
      <c r="G325" s="130" t="e">
        <f>#REF!</f>
        <v>#REF!</v>
      </c>
      <c r="H325" s="130" t="s">
        <v>185</v>
      </c>
      <c r="I325" s="130"/>
      <c r="J325" s="124" t="str">
        <f>'YARIŞMA BİLGİLERİ'!$F$21</f>
        <v>Genç Erkek - B</v>
      </c>
      <c r="K325" s="127" t="str">
        <f t="shared" si="5"/>
        <v>İZMİR-2018-2019 Öğretim Yılı Okullararası Puanlı  Atletizm Genç-B İl Birinciliği</v>
      </c>
      <c r="L325" s="128" t="e">
        <f>#REF!</f>
        <v>#REF!</v>
      </c>
      <c r="M325" s="128" t="s">
        <v>176</v>
      </c>
    </row>
    <row r="326" spans="1:13" ht="57.75" customHeight="1" x14ac:dyDescent="0.2">
      <c r="A326" s="122">
        <v>794</v>
      </c>
      <c r="B326" s="132" t="s">
        <v>185</v>
      </c>
      <c r="C326" s="123" t="e">
        <f>#REF!</f>
        <v>#REF!</v>
      </c>
      <c r="D326" s="127" t="e">
        <f>#REF!</f>
        <v>#REF!</v>
      </c>
      <c r="E326" s="127" t="e">
        <f>#REF!</f>
        <v>#REF!</v>
      </c>
      <c r="F326" s="151" t="e">
        <f>#REF!</f>
        <v>#REF!</v>
      </c>
      <c r="G326" s="130" t="e">
        <f>#REF!</f>
        <v>#REF!</v>
      </c>
      <c r="H326" s="130" t="s">
        <v>185</v>
      </c>
      <c r="I326" s="130"/>
      <c r="J326" s="124" t="str">
        <f>'YARIŞMA BİLGİLERİ'!$F$21</f>
        <v>Genç Erkek - B</v>
      </c>
      <c r="K326" s="127" t="str">
        <f t="shared" si="5"/>
        <v>İZMİR-2018-2019 Öğretim Yılı Okullararası Puanlı  Atletizm Genç-B İl Birinciliği</v>
      </c>
      <c r="L326" s="128" t="e">
        <f>#REF!</f>
        <v>#REF!</v>
      </c>
      <c r="M326" s="128" t="s">
        <v>176</v>
      </c>
    </row>
    <row r="327" spans="1:13" ht="57.75" customHeight="1" x14ac:dyDescent="0.2">
      <c r="A327" s="122">
        <v>795</v>
      </c>
      <c r="B327" s="132" t="s">
        <v>185</v>
      </c>
      <c r="C327" s="123" t="e">
        <f>#REF!</f>
        <v>#REF!</v>
      </c>
      <c r="D327" s="127" t="e">
        <f>#REF!</f>
        <v>#REF!</v>
      </c>
      <c r="E327" s="127" t="e">
        <f>#REF!</f>
        <v>#REF!</v>
      </c>
      <c r="F327" s="151" t="e">
        <f>#REF!</f>
        <v>#REF!</v>
      </c>
      <c r="G327" s="130" t="e">
        <f>#REF!</f>
        <v>#REF!</v>
      </c>
      <c r="H327" s="130" t="s">
        <v>185</v>
      </c>
      <c r="I327" s="130"/>
      <c r="J327" s="124" t="str">
        <f>'YARIŞMA BİLGİLERİ'!$F$21</f>
        <v>Genç Erkek - B</v>
      </c>
      <c r="K327" s="127" t="str">
        <f t="shared" si="5"/>
        <v>İZMİR-2018-2019 Öğretim Yılı Okullararası Puanlı  Atletizm Genç-B İl Birinciliği</v>
      </c>
      <c r="L327" s="128" t="e">
        <f>#REF!</f>
        <v>#REF!</v>
      </c>
      <c r="M327" s="128" t="s">
        <v>176</v>
      </c>
    </row>
    <row r="328" spans="1:13" ht="57.75" customHeight="1" x14ac:dyDescent="0.2">
      <c r="A328" s="122">
        <v>796</v>
      </c>
      <c r="B328" s="132" t="s">
        <v>185</v>
      </c>
      <c r="C328" s="123" t="e">
        <f>#REF!</f>
        <v>#REF!</v>
      </c>
      <c r="D328" s="127" t="e">
        <f>#REF!</f>
        <v>#REF!</v>
      </c>
      <c r="E328" s="127" t="e">
        <f>#REF!</f>
        <v>#REF!</v>
      </c>
      <c r="F328" s="151" t="e">
        <f>#REF!</f>
        <v>#REF!</v>
      </c>
      <c r="G328" s="130" t="e">
        <f>#REF!</f>
        <v>#REF!</v>
      </c>
      <c r="H328" s="130" t="s">
        <v>185</v>
      </c>
      <c r="I328" s="130"/>
      <c r="J328" s="124" t="str">
        <f>'YARIŞMA BİLGİLERİ'!$F$21</f>
        <v>Genç Erkek - B</v>
      </c>
      <c r="K328" s="127" t="str">
        <f t="shared" si="5"/>
        <v>İZMİR-2018-2019 Öğretim Yılı Okullararası Puanlı  Atletizm Genç-B İl Birinciliği</v>
      </c>
      <c r="L328" s="128" t="e">
        <f>#REF!</f>
        <v>#REF!</v>
      </c>
      <c r="M328" s="128" t="s">
        <v>176</v>
      </c>
    </row>
    <row r="329" spans="1:13" ht="57.75" customHeight="1" x14ac:dyDescent="0.2">
      <c r="A329" s="122">
        <v>797</v>
      </c>
      <c r="B329" s="132" t="s">
        <v>185</v>
      </c>
      <c r="C329" s="123" t="e">
        <f>#REF!</f>
        <v>#REF!</v>
      </c>
      <c r="D329" s="127" t="e">
        <f>#REF!</f>
        <v>#REF!</v>
      </c>
      <c r="E329" s="127" t="e">
        <f>#REF!</f>
        <v>#REF!</v>
      </c>
      <c r="F329" s="151" t="e">
        <f>#REF!</f>
        <v>#REF!</v>
      </c>
      <c r="G329" s="130" t="e">
        <f>#REF!</f>
        <v>#REF!</v>
      </c>
      <c r="H329" s="130" t="s">
        <v>185</v>
      </c>
      <c r="I329" s="130"/>
      <c r="J329" s="124" t="str">
        <f>'YARIŞMA BİLGİLERİ'!$F$21</f>
        <v>Genç Erkek - B</v>
      </c>
      <c r="K329" s="127" t="str">
        <f t="shared" si="5"/>
        <v>İZMİR-2018-2019 Öğretim Yılı Okullararası Puanlı  Atletizm Genç-B İl Birinciliği</v>
      </c>
      <c r="L329" s="128" t="e">
        <f>#REF!</f>
        <v>#REF!</v>
      </c>
      <c r="M329" s="128" t="s">
        <v>176</v>
      </c>
    </row>
    <row r="330" spans="1:13" ht="57.75" customHeight="1" x14ac:dyDescent="0.2">
      <c r="A330" s="122">
        <v>798</v>
      </c>
      <c r="B330" s="132" t="s">
        <v>185</v>
      </c>
      <c r="C330" s="123" t="e">
        <f>#REF!</f>
        <v>#REF!</v>
      </c>
      <c r="D330" s="127" t="e">
        <f>#REF!</f>
        <v>#REF!</v>
      </c>
      <c r="E330" s="127" t="e">
        <f>#REF!</f>
        <v>#REF!</v>
      </c>
      <c r="F330" s="151" t="e">
        <f>#REF!</f>
        <v>#REF!</v>
      </c>
      <c r="G330" s="130" t="e">
        <f>#REF!</f>
        <v>#REF!</v>
      </c>
      <c r="H330" s="130" t="s">
        <v>185</v>
      </c>
      <c r="I330" s="130"/>
      <c r="J330" s="124" t="str">
        <f>'YARIŞMA BİLGİLERİ'!$F$21</f>
        <v>Genç Erkek - B</v>
      </c>
      <c r="K330" s="127" t="str">
        <f t="shared" si="5"/>
        <v>İZMİR-2018-2019 Öğretim Yılı Okullararası Puanlı  Atletizm Genç-B İl Birinciliği</v>
      </c>
      <c r="L330" s="128" t="e">
        <f>#REF!</f>
        <v>#REF!</v>
      </c>
      <c r="M330" s="128" t="s">
        <v>176</v>
      </c>
    </row>
    <row r="331" spans="1:13" ht="57.75" customHeight="1" x14ac:dyDescent="0.2">
      <c r="A331" s="122">
        <v>799</v>
      </c>
      <c r="B331" s="132" t="s">
        <v>185</v>
      </c>
      <c r="C331" s="123" t="e">
        <f>#REF!</f>
        <v>#REF!</v>
      </c>
      <c r="D331" s="127" t="e">
        <f>#REF!</f>
        <v>#REF!</v>
      </c>
      <c r="E331" s="127" t="e">
        <f>#REF!</f>
        <v>#REF!</v>
      </c>
      <c r="F331" s="151" t="e">
        <f>#REF!</f>
        <v>#REF!</v>
      </c>
      <c r="G331" s="130" t="e">
        <f>#REF!</f>
        <v>#REF!</v>
      </c>
      <c r="H331" s="130" t="s">
        <v>185</v>
      </c>
      <c r="I331" s="130"/>
      <c r="J331" s="124" t="str">
        <f>'YARIŞMA BİLGİLERİ'!$F$21</f>
        <v>Genç Erkek - B</v>
      </c>
      <c r="K331" s="127" t="str">
        <f t="shared" si="5"/>
        <v>İZMİR-2018-2019 Öğretim Yılı Okullararası Puanlı  Atletizm Genç-B İl Birinciliği</v>
      </c>
      <c r="L331" s="128" t="e">
        <f>#REF!</f>
        <v>#REF!</v>
      </c>
      <c r="M331" s="128" t="s">
        <v>176</v>
      </c>
    </row>
    <row r="332" spans="1:13" ht="57.75" customHeight="1" x14ac:dyDescent="0.2">
      <c r="A332" s="122">
        <v>800</v>
      </c>
      <c r="B332" s="132" t="s">
        <v>185</v>
      </c>
      <c r="C332" s="123" t="e">
        <f>#REF!</f>
        <v>#REF!</v>
      </c>
      <c r="D332" s="127" t="e">
        <f>#REF!</f>
        <v>#REF!</v>
      </c>
      <c r="E332" s="127" t="e">
        <f>#REF!</f>
        <v>#REF!</v>
      </c>
      <c r="F332" s="151" t="e">
        <f>#REF!</f>
        <v>#REF!</v>
      </c>
      <c r="G332" s="130" t="e">
        <f>#REF!</f>
        <v>#REF!</v>
      </c>
      <c r="H332" s="130" t="s">
        <v>185</v>
      </c>
      <c r="I332" s="130"/>
      <c r="J332" s="124" t="str">
        <f>'YARIŞMA BİLGİLERİ'!$F$21</f>
        <v>Genç Erkek - B</v>
      </c>
      <c r="K332" s="127" t="str">
        <f t="shared" si="5"/>
        <v>İZMİR-2018-2019 Öğretim Yılı Okullararası Puanlı  Atletizm Genç-B İl Birinciliği</v>
      </c>
      <c r="L332" s="128" t="e">
        <f>#REF!</f>
        <v>#REF!</v>
      </c>
      <c r="M332" s="128" t="s">
        <v>176</v>
      </c>
    </row>
    <row r="333" spans="1:13" ht="57.75" customHeight="1" x14ac:dyDescent="0.2">
      <c r="A333" s="122">
        <v>801</v>
      </c>
      <c r="B333" s="132" t="s">
        <v>185</v>
      </c>
      <c r="C333" s="123" t="e">
        <f>#REF!</f>
        <v>#REF!</v>
      </c>
      <c r="D333" s="127" t="e">
        <f>#REF!</f>
        <v>#REF!</v>
      </c>
      <c r="E333" s="127" t="e">
        <f>#REF!</f>
        <v>#REF!</v>
      </c>
      <c r="F333" s="151" t="e">
        <f>#REF!</f>
        <v>#REF!</v>
      </c>
      <c r="G333" s="130" t="e">
        <f>#REF!</f>
        <v>#REF!</v>
      </c>
      <c r="H333" s="130" t="s">
        <v>185</v>
      </c>
      <c r="I333" s="130"/>
      <c r="J333" s="124" t="str">
        <f>'YARIŞMA BİLGİLERİ'!$F$21</f>
        <v>Genç Erkek - B</v>
      </c>
      <c r="K333" s="127" t="str">
        <f t="shared" si="5"/>
        <v>İZMİR-2018-2019 Öğretim Yılı Okullararası Puanlı  Atletizm Genç-B İl Birinciliği</v>
      </c>
      <c r="L333" s="128" t="e">
        <f>#REF!</f>
        <v>#REF!</v>
      </c>
      <c r="M333" s="128" t="s">
        <v>176</v>
      </c>
    </row>
    <row r="334" spans="1:13" ht="57.75" customHeight="1" x14ac:dyDescent="0.2">
      <c r="A334" s="122">
        <v>802</v>
      </c>
      <c r="B334" s="132" t="s">
        <v>185</v>
      </c>
      <c r="C334" s="123" t="e">
        <f>#REF!</f>
        <v>#REF!</v>
      </c>
      <c r="D334" s="127" t="e">
        <f>#REF!</f>
        <v>#REF!</v>
      </c>
      <c r="E334" s="127" t="e">
        <f>#REF!</f>
        <v>#REF!</v>
      </c>
      <c r="F334" s="151" t="e">
        <f>#REF!</f>
        <v>#REF!</v>
      </c>
      <c r="G334" s="130" t="e">
        <f>#REF!</f>
        <v>#REF!</v>
      </c>
      <c r="H334" s="130" t="s">
        <v>185</v>
      </c>
      <c r="I334" s="130"/>
      <c r="J334" s="124" t="str">
        <f>'YARIŞMA BİLGİLERİ'!$F$21</f>
        <v>Genç Erkek - B</v>
      </c>
      <c r="K334" s="127" t="str">
        <f t="shared" si="5"/>
        <v>İZMİR-2018-2019 Öğretim Yılı Okullararası Puanlı  Atletizm Genç-B İl Birinciliği</v>
      </c>
      <c r="L334" s="128" t="e">
        <f>#REF!</f>
        <v>#REF!</v>
      </c>
      <c r="M334" s="128" t="s">
        <v>176</v>
      </c>
    </row>
    <row r="335" spans="1:13" ht="57.75" customHeight="1" x14ac:dyDescent="0.2">
      <c r="A335" s="122">
        <v>803</v>
      </c>
      <c r="B335" s="132" t="s">
        <v>185</v>
      </c>
      <c r="C335" s="123" t="e">
        <f>#REF!</f>
        <v>#REF!</v>
      </c>
      <c r="D335" s="127" t="e">
        <f>#REF!</f>
        <v>#REF!</v>
      </c>
      <c r="E335" s="127" t="e">
        <f>#REF!</f>
        <v>#REF!</v>
      </c>
      <c r="F335" s="151" t="e">
        <f>#REF!</f>
        <v>#REF!</v>
      </c>
      <c r="G335" s="130" t="e">
        <f>#REF!</f>
        <v>#REF!</v>
      </c>
      <c r="H335" s="130" t="s">
        <v>185</v>
      </c>
      <c r="I335" s="130"/>
      <c r="J335" s="124" t="str">
        <f>'YARIŞMA BİLGİLERİ'!$F$21</f>
        <v>Genç Erkek - B</v>
      </c>
      <c r="K335" s="127" t="str">
        <f t="shared" si="5"/>
        <v>İZMİR-2018-2019 Öğretim Yılı Okullararası Puanlı  Atletizm Genç-B İl Birinciliği</v>
      </c>
      <c r="L335" s="128" t="e">
        <f>#REF!</f>
        <v>#REF!</v>
      </c>
      <c r="M335" s="128" t="s">
        <v>176</v>
      </c>
    </row>
    <row r="336" spans="1:13" ht="36" x14ac:dyDescent="0.2">
      <c r="A336" s="122">
        <v>804</v>
      </c>
      <c r="B336" s="132" t="s">
        <v>98</v>
      </c>
      <c r="C336" s="123" t="e">
        <f>'800m.'!#REF!</f>
        <v>#REF!</v>
      </c>
      <c r="D336" s="127" t="e">
        <f>'800m.'!#REF!</f>
        <v>#REF!</v>
      </c>
      <c r="E336" s="127" t="e">
        <f>'800m.'!#REF!</f>
        <v>#REF!</v>
      </c>
      <c r="F336" s="151" t="e">
        <f>'800m.'!#REF!</f>
        <v>#REF!</v>
      </c>
      <c r="G336" s="125" t="e">
        <f>'800m.'!#REF!</f>
        <v>#REF!</v>
      </c>
      <c r="H336" s="124" t="s">
        <v>98</v>
      </c>
      <c r="I336" s="130"/>
      <c r="J336" s="124" t="str">
        <f>'YARIŞMA BİLGİLERİ'!$F$21</f>
        <v>Genç Erkek - B</v>
      </c>
      <c r="K336" s="127" t="str">
        <f t="shared" si="5"/>
        <v>İZMİR-2018-2019 Öğretim Yılı Okullararası Puanlı  Atletizm Genç-B İl Birinciliği</v>
      </c>
      <c r="L336" s="128">
        <f>'800m.'!N$4</f>
        <v>43509.5</v>
      </c>
      <c r="M336" s="128" t="s">
        <v>176</v>
      </c>
    </row>
    <row r="337" spans="1:13" ht="36" x14ac:dyDescent="0.2">
      <c r="A337" s="122">
        <v>805</v>
      </c>
      <c r="B337" s="132" t="s">
        <v>98</v>
      </c>
      <c r="C337" s="123">
        <f>'800m.'!L8</f>
        <v>37935</v>
      </c>
      <c r="D337" s="127" t="str">
        <f>'800m.'!M8</f>
        <v>BEKİRCAN KIRIKÇI</v>
      </c>
      <c r="E337" s="127" t="str">
        <f>'800m.'!N8</f>
        <v>EMLAKBANK SÜLEYMAN DEMİREL ANADOLU LİSESİ</v>
      </c>
      <c r="F337" s="151">
        <f>'800m.'!O8</f>
        <v>21519</v>
      </c>
      <c r="G337" s="125">
        <f>'800m.'!J8</f>
        <v>1</v>
      </c>
      <c r="H337" s="124" t="s">
        <v>98</v>
      </c>
      <c r="I337" s="130"/>
      <c r="J337" s="124" t="str">
        <f>'YARIŞMA BİLGİLERİ'!$F$21</f>
        <v>Genç Erkek - B</v>
      </c>
      <c r="K337" s="127" t="str">
        <f t="shared" si="5"/>
        <v>İZMİR-2018-2019 Öğretim Yılı Okullararası Puanlı  Atletizm Genç-B İl Birinciliği</v>
      </c>
      <c r="L337" s="128">
        <f>'800m.'!N$4</f>
        <v>43509.5</v>
      </c>
      <c r="M337" s="128" t="s">
        <v>176</v>
      </c>
    </row>
    <row r="338" spans="1:13" ht="36" x14ac:dyDescent="0.2">
      <c r="A338" s="122">
        <v>806</v>
      </c>
      <c r="B338" s="132" t="s">
        <v>98</v>
      </c>
      <c r="C338" s="123">
        <f>'800m.'!L9</f>
        <v>38323</v>
      </c>
      <c r="D338" s="127" t="str">
        <f>'800m.'!M9</f>
        <v>MUHAMMET KASAR</v>
      </c>
      <c r="E338" s="127" t="str">
        <f>'800m.'!N9</f>
        <v>MAZHAR ZORLU MESLEKİ TEKNİK ANADOLU LİSESİ</v>
      </c>
      <c r="F338" s="151">
        <f>'800m.'!O9</f>
        <v>21734</v>
      </c>
      <c r="G338" s="125">
        <f>'800m.'!J9</f>
        <v>2</v>
      </c>
      <c r="H338" s="124" t="s">
        <v>98</v>
      </c>
      <c r="I338" s="130"/>
      <c r="J338" s="124" t="str">
        <f>'YARIŞMA BİLGİLERİ'!$F$21</f>
        <v>Genç Erkek - B</v>
      </c>
      <c r="K338" s="127" t="str">
        <f t="shared" si="5"/>
        <v>İZMİR-2018-2019 Öğretim Yılı Okullararası Puanlı  Atletizm Genç-B İl Birinciliği</v>
      </c>
      <c r="L338" s="128">
        <f>'800m.'!N$4</f>
        <v>43509.5</v>
      </c>
      <c r="M338" s="128" t="s">
        <v>176</v>
      </c>
    </row>
    <row r="339" spans="1:13" ht="36" x14ac:dyDescent="0.2">
      <c r="A339" s="122">
        <v>807</v>
      </c>
      <c r="B339" s="132" t="s">
        <v>98</v>
      </c>
      <c r="C339" s="123">
        <f>'800m.'!L10</f>
        <v>38202</v>
      </c>
      <c r="D339" s="127" t="str">
        <f>'800m.'!M10</f>
        <v>YUSUF DÖKME</v>
      </c>
      <c r="E339" s="127" t="str">
        <f>'800m.'!N10</f>
        <v>BUCA MESLEKİ VE TEKNİK ANADOLU LİSESİ</v>
      </c>
      <c r="F339" s="151">
        <f>'800m.'!O10</f>
        <v>22166</v>
      </c>
      <c r="G339" s="125">
        <f>'800m.'!J10</f>
        <v>3</v>
      </c>
      <c r="H339" s="124" t="s">
        <v>98</v>
      </c>
      <c r="I339" s="130"/>
      <c r="J339" s="124" t="str">
        <f>'YARIŞMA BİLGİLERİ'!$F$21</f>
        <v>Genç Erkek - B</v>
      </c>
      <c r="K339" s="127" t="str">
        <f t="shared" si="5"/>
        <v>İZMİR-2018-2019 Öğretim Yılı Okullararası Puanlı  Atletizm Genç-B İl Birinciliği</v>
      </c>
      <c r="L339" s="128">
        <f>'800m.'!N$4</f>
        <v>43509.5</v>
      </c>
      <c r="M339" s="128" t="s">
        <v>176</v>
      </c>
    </row>
    <row r="340" spans="1:13" ht="36" x14ac:dyDescent="0.2">
      <c r="A340" s="122">
        <v>808</v>
      </c>
      <c r="B340" s="132" t="s">
        <v>98</v>
      </c>
      <c r="C340" s="123">
        <f>'800m.'!L11</f>
        <v>0</v>
      </c>
      <c r="D340" s="127" t="str">
        <f>'800m.'!M11</f>
        <v>EMRE ALTINTEPE</v>
      </c>
      <c r="E340" s="127" t="str">
        <f>'800m.'!N11</f>
        <v>BEHÇET UZ</v>
      </c>
      <c r="F340" s="151">
        <f>'800m.'!O11</f>
        <v>22563</v>
      </c>
      <c r="G340" s="125">
        <f>'800m.'!J11</f>
        <v>4</v>
      </c>
      <c r="H340" s="124" t="s">
        <v>98</v>
      </c>
      <c r="I340" s="130"/>
      <c r="J340" s="124" t="str">
        <f>'YARIŞMA BİLGİLERİ'!$F$21</f>
        <v>Genç Erkek - B</v>
      </c>
      <c r="K340" s="127" t="str">
        <f t="shared" si="5"/>
        <v>İZMİR-2018-2019 Öğretim Yılı Okullararası Puanlı  Atletizm Genç-B İl Birinciliği</v>
      </c>
      <c r="L340" s="128">
        <f>'800m.'!N$4</f>
        <v>43509.5</v>
      </c>
      <c r="M340" s="128" t="s">
        <v>176</v>
      </c>
    </row>
    <row r="341" spans="1:13" ht="36" x14ac:dyDescent="0.2">
      <c r="A341" s="122">
        <v>809</v>
      </c>
      <c r="B341" s="132" t="s">
        <v>98</v>
      </c>
      <c r="C341" s="123">
        <f>'800m.'!L12</f>
        <v>0</v>
      </c>
      <c r="D341" s="127" t="str">
        <f>'800m.'!M12</f>
        <v>SERDAR ZENCİRCİ</v>
      </c>
      <c r="E341" s="127" t="str">
        <f>'800m.'!N12</f>
        <v>FOÇA CEMİL MİDİLLİ</v>
      </c>
      <c r="F341" s="151">
        <f>'800m.'!O12</f>
        <v>23113</v>
      </c>
      <c r="G341" s="125">
        <f>'800m.'!J12</f>
        <v>5</v>
      </c>
      <c r="H341" s="124" t="s">
        <v>98</v>
      </c>
      <c r="I341" s="130"/>
      <c r="J341" s="124" t="str">
        <f>'YARIŞMA BİLGİLERİ'!$F$21</f>
        <v>Genç Erkek - B</v>
      </c>
      <c r="K341" s="127" t="str">
        <f t="shared" si="5"/>
        <v>İZMİR-2018-2019 Öğretim Yılı Okullararası Puanlı  Atletizm Genç-B İl Birinciliği</v>
      </c>
      <c r="L341" s="128">
        <f>'800m.'!N$4</f>
        <v>43509.5</v>
      </c>
      <c r="M341" s="128" t="s">
        <v>176</v>
      </c>
    </row>
    <row r="342" spans="1:13" ht="36" x14ac:dyDescent="0.2">
      <c r="A342" s="122">
        <v>810</v>
      </c>
      <c r="B342" s="132" t="s">
        <v>98</v>
      </c>
      <c r="C342" s="123">
        <f>'800m.'!L13</f>
        <v>37956</v>
      </c>
      <c r="D342" s="127" t="str">
        <f>'800m.'!M13</f>
        <v>BERKE DEMİRCİ</v>
      </c>
      <c r="E342" s="127" t="str">
        <f>'800m.'!N13</f>
        <v>ÖZEL TED İZMİR ANADOLU LİSESİ</v>
      </c>
      <c r="F342" s="151">
        <f>'800m.'!O13</f>
        <v>23172</v>
      </c>
      <c r="G342" s="125">
        <f>'800m.'!J13</f>
        <v>6</v>
      </c>
      <c r="H342" s="124" t="s">
        <v>98</v>
      </c>
      <c r="I342" s="130"/>
      <c r="J342" s="124" t="str">
        <f>'YARIŞMA BİLGİLERİ'!$F$21</f>
        <v>Genç Erkek - B</v>
      </c>
      <c r="K342" s="127" t="str">
        <f t="shared" si="5"/>
        <v>İZMİR-2018-2019 Öğretim Yılı Okullararası Puanlı  Atletizm Genç-B İl Birinciliği</v>
      </c>
      <c r="L342" s="128">
        <f>'800m.'!N$4</f>
        <v>43509.5</v>
      </c>
      <c r="M342" s="128" t="s">
        <v>176</v>
      </c>
    </row>
    <row r="343" spans="1:13" ht="36" x14ac:dyDescent="0.2">
      <c r="A343" s="122">
        <v>811</v>
      </c>
      <c r="B343" s="132" t="s">
        <v>98</v>
      </c>
      <c r="C343" s="123">
        <f>'800m.'!L14</f>
        <v>38264</v>
      </c>
      <c r="D343" s="127" t="str">
        <f>'800m.'!M14</f>
        <v>ERDEM GÜLER</v>
      </c>
      <c r="E343" s="127" t="str">
        <f>'800m.'!N14</f>
        <v>Mordoğan F.E.K.Ç.P.A.LİSESİ</v>
      </c>
      <c r="F343" s="151">
        <f>'800m.'!O14</f>
        <v>24371</v>
      </c>
      <c r="G343" s="125">
        <f>'800m.'!J14</f>
        <v>7</v>
      </c>
      <c r="H343" s="124" t="s">
        <v>98</v>
      </c>
      <c r="I343" s="130"/>
      <c r="J343" s="124" t="str">
        <f>'YARIŞMA BİLGİLERİ'!$F$21</f>
        <v>Genç Erkek - B</v>
      </c>
      <c r="K343" s="127" t="str">
        <f t="shared" si="5"/>
        <v>İZMİR-2018-2019 Öğretim Yılı Okullararası Puanlı  Atletizm Genç-B İl Birinciliği</v>
      </c>
      <c r="L343" s="128">
        <f>'800m.'!N$4</f>
        <v>43509.5</v>
      </c>
      <c r="M343" s="128" t="s">
        <v>176</v>
      </c>
    </row>
    <row r="344" spans="1:13" ht="36" x14ac:dyDescent="0.2">
      <c r="A344" s="122">
        <v>812</v>
      </c>
      <c r="B344" s="132" t="s">
        <v>98</v>
      </c>
      <c r="C344" s="123">
        <f>'800m.'!L15</f>
        <v>37685</v>
      </c>
      <c r="D344" s="127" t="str">
        <f>'800m.'!M15</f>
        <v>MUSTAFA DURSUN</v>
      </c>
      <c r="E344" s="127" t="str">
        <f>'800m.'!N15</f>
        <v>Ş.SERHAT SIĞNAK MESLEKİ VE TEKNİK ANADOLU LİSESİ</v>
      </c>
      <c r="F344" s="151">
        <f>'800m.'!O15</f>
        <v>25115</v>
      </c>
      <c r="G344" s="125">
        <f>'800m.'!J15</f>
        <v>8</v>
      </c>
      <c r="H344" s="124" t="s">
        <v>98</v>
      </c>
      <c r="I344" s="130"/>
      <c r="J344" s="124" t="str">
        <f>'YARIŞMA BİLGİLERİ'!$F$21</f>
        <v>Genç Erkek - B</v>
      </c>
      <c r="K344" s="127" t="str">
        <f t="shared" si="5"/>
        <v>İZMİR-2018-2019 Öğretim Yılı Okullararası Puanlı  Atletizm Genç-B İl Birinciliği</v>
      </c>
      <c r="L344" s="128">
        <f>'800m.'!N$4</f>
        <v>43509.5</v>
      </c>
      <c r="M344" s="128" t="s">
        <v>176</v>
      </c>
    </row>
    <row r="345" spans="1:13" ht="36" x14ac:dyDescent="0.2">
      <c r="A345" s="122">
        <v>813</v>
      </c>
      <c r="B345" s="132" t="s">
        <v>98</v>
      </c>
      <c r="C345" s="123">
        <f>'800m.'!L16</f>
        <v>0</v>
      </c>
      <c r="D345" s="127" t="str">
        <f>'800m.'!M16</f>
        <v>BATUHAN GÜNAY</v>
      </c>
      <c r="E345" s="127" t="str">
        <f>'800m.'!N16</f>
        <v>ÖZEL TÜRK FEN</v>
      </c>
      <c r="F345" s="151" t="str">
        <f>'800m.'!O16</f>
        <v>DNS</v>
      </c>
      <c r="G345" s="125" t="str">
        <f>'800m.'!J16</f>
        <v>-</v>
      </c>
      <c r="H345" s="124" t="s">
        <v>98</v>
      </c>
      <c r="I345" s="130"/>
      <c r="J345" s="124" t="str">
        <f>'YARIŞMA BİLGİLERİ'!$F$21</f>
        <v>Genç Erkek - B</v>
      </c>
      <c r="K345" s="127" t="str">
        <f t="shared" si="5"/>
        <v>İZMİR-2018-2019 Öğretim Yılı Okullararası Puanlı  Atletizm Genç-B İl Birinciliği</v>
      </c>
      <c r="L345" s="128">
        <f>'800m.'!N$4</f>
        <v>43509.5</v>
      </c>
      <c r="M345" s="128" t="s">
        <v>176</v>
      </c>
    </row>
    <row r="346" spans="1:13" ht="36" x14ac:dyDescent="0.2">
      <c r="A346" s="122">
        <v>814</v>
      </c>
      <c r="B346" s="132" t="s">
        <v>98</v>
      </c>
      <c r="C346" s="123">
        <f>'800m.'!L17</f>
        <v>0</v>
      </c>
      <c r="D346" s="127">
        <f>'800m.'!M17</f>
        <v>0</v>
      </c>
      <c r="E346" s="127">
        <f>'800m.'!N17</f>
        <v>0</v>
      </c>
      <c r="F346" s="151">
        <f>'800m.'!O17</f>
        <v>0</v>
      </c>
      <c r="G346" s="125">
        <f>'800m.'!J17</f>
        <v>0</v>
      </c>
      <c r="H346" s="124" t="s">
        <v>98</v>
      </c>
      <c r="I346" s="130"/>
      <c r="J346" s="124" t="str">
        <f>'YARIŞMA BİLGİLERİ'!$F$21</f>
        <v>Genç Erkek - B</v>
      </c>
      <c r="K346" s="127" t="str">
        <f t="shared" si="5"/>
        <v>İZMİR-2018-2019 Öğretim Yılı Okullararası Puanlı  Atletizm Genç-B İl Birinciliği</v>
      </c>
      <c r="L346" s="128">
        <f>'800m.'!N$4</f>
        <v>43509.5</v>
      </c>
      <c r="M346" s="128" t="s">
        <v>176</v>
      </c>
    </row>
    <row r="347" spans="1:13" ht="36" x14ac:dyDescent="0.2">
      <c r="A347" s="122">
        <v>815</v>
      </c>
      <c r="B347" s="132" t="s">
        <v>98</v>
      </c>
      <c r="C347" s="123">
        <f>'800m.'!L18</f>
        <v>0</v>
      </c>
      <c r="D347" s="127">
        <f>'800m.'!M18</f>
        <v>0</v>
      </c>
      <c r="E347" s="127">
        <f>'800m.'!N18</f>
        <v>0</v>
      </c>
      <c r="F347" s="151">
        <f>'800m.'!O18</f>
        <v>0</v>
      </c>
      <c r="G347" s="125">
        <f>'800m.'!J18</f>
        <v>0</v>
      </c>
      <c r="H347" s="124" t="s">
        <v>98</v>
      </c>
      <c r="I347" s="130"/>
      <c r="J347" s="124" t="str">
        <f>'YARIŞMA BİLGİLERİ'!$F$21</f>
        <v>Genç Erkek - B</v>
      </c>
      <c r="K347" s="127" t="str">
        <f t="shared" ref="K347:K371" si="6">CONCATENATE(K$1,"-",A$1)</f>
        <v>İZMİR-2018-2019 Öğretim Yılı Okullararası Puanlı  Atletizm Genç-B İl Birinciliği</v>
      </c>
      <c r="L347" s="128">
        <f>'800m.'!N$4</f>
        <v>43509.5</v>
      </c>
      <c r="M347" s="128" t="s">
        <v>176</v>
      </c>
    </row>
    <row r="348" spans="1:13" ht="36" x14ac:dyDescent="0.2">
      <c r="A348" s="122">
        <v>816</v>
      </c>
      <c r="B348" s="132" t="s">
        <v>98</v>
      </c>
      <c r="C348" s="123">
        <f>'800m.'!L19</f>
        <v>0</v>
      </c>
      <c r="D348" s="127">
        <f>'800m.'!M19</f>
        <v>0</v>
      </c>
      <c r="E348" s="127">
        <f>'800m.'!N19</f>
        <v>0</v>
      </c>
      <c r="F348" s="151">
        <f>'800m.'!O19</f>
        <v>0</v>
      </c>
      <c r="G348" s="125">
        <f>'800m.'!J19</f>
        <v>0</v>
      </c>
      <c r="H348" s="124" t="s">
        <v>98</v>
      </c>
      <c r="I348" s="130"/>
      <c r="J348" s="124" t="str">
        <f>'YARIŞMA BİLGİLERİ'!$F$21</f>
        <v>Genç Erkek - B</v>
      </c>
      <c r="K348" s="127" t="str">
        <f t="shared" si="6"/>
        <v>İZMİR-2018-2019 Öğretim Yılı Okullararası Puanlı  Atletizm Genç-B İl Birinciliği</v>
      </c>
      <c r="L348" s="128">
        <f>'800m.'!N$4</f>
        <v>43509.5</v>
      </c>
      <c r="M348" s="128" t="s">
        <v>176</v>
      </c>
    </row>
    <row r="349" spans="1:13" ht="36" x14ac:dyDescent="0.2">
      <c r="A349" s="122">
        <v>817</v>
      </c>
      <c r="B349" s="132" t="s">
        <v>98</v>
      </c>
      <c r="C349" s="123">
        <f>'800m.'!L20</f>
        <v>0</v>
      </c>
      <c r="D349" s="127">
        <f>'800m.'!M20</f>
        <v>0</v>
      </c>
      <c r="E349" s="127">
        <f>'800m.'!N20</f>
        <v>0</v>
      </c>
      <c r="F349" s="151">
        <f>'800m.'!O20</f>
        <v>0</v>
      </c>
      <c r="G349" s="125">
        <f>'800m.'!J20</f>
        <v>0</v>
      </c>
      <c r="H349" s="124" t="s">
        <v>98</v>
      </c>
      <c r="I349" s="130"/>
      <c r="J349" s="124" t="str">
        <f>'YARIŞMA BİLGİLERİ'!$F$21</f>
        <v>Genç Erkek - B</v>
      </c>
      <c r="K349" s="127" t="str">
        <f t="shared" si="6"/>
        <v>İZMİR-2018-2019 Öğretim Yılı Okullararası Puanlı  Atletizm Genç-B İl Birinciliği</v>
      </c>
      <c r="L349" s="128">
        <f>'800m.'!N$4</f>
        <v>43509.5</v>
      </c>
      <c r="M349" s="128" t="s">
        <v>176</v>
      </c>
    </row>
    <row r="350" spans="1:13" ht="36" x14ac:dyDescent="0.2">
      <c r="A350" s="122">
        <v>818</v>
      </c>
      <c r="B350" s="132" t="s">
        <v>98</v>
      </c>
      <c r="C350" s="123">
        <f>'800m.'!L21</f>
        <v>0</v>
      </c>
      <c r="D350" s="127">
        <f>'800m.'!M21</f>
        <v>0</v>
      </c>
      <c r="E350" s="127">
        <f>'800m.'!N21</f>
        <v>0</v>
      </c>
      <c r="F350" s="151">
        <f>'800m.'!O21</f>
        <v>0</v>
      </c>
      <c r="G350" s="125">
        <f>'800m.'!J21</f>
        <v>0</v>
      </c>
      <c r="H350" s="124" t="s">
        <v>98</v>
      </c>
      <c r="I350" s="130"/>
      <c r="J350" s="124" t="str">
        <f>'YARIŞMA BİLGİLERİ'!$F$21</f>
        <v>Genç Erkek - B</v>
      </c>
      <c r="K350" s="127" t="str">
        <f t="shared" si="6"/>
        <v>İZMİR-2018-2019 Öğretim Yılı Okullararası Puanlı  Atletizm Genç-B İl Birinciliği</v>
      </c>
      <c r="L350" s="128">
        <f>'800m.'!N$4</f>
        <v>43509.5</v>
      </c>
      <c r="M350" s="128" t="s">
        <v>176</v>
      </c>
    </row>
    <row r="351" spans="1:13" ht="36" x14ac:dyDescent="0.2">
      <c r="A351" s="122">
        <v>819</v>
      </c>
      <c r="B351" s="132" t="s">
        <v>98</v>
      </c>
      <c r="C351" s="123">
        <f>'800m.'!L22</f>
        <v>0</v>
      </c>
      <c r="D351" s="127">
        <f>'800m.'!M22</f>
        <v>0</v>
      </c>
      <c r="E351" s="127">
        <f>'800m.'!N22</f>
        <v>0</v>
      </c>
      <c r="F351" s="151">
        <f>'800m.'!O22</f>
        <v>0</v>
      </c>
      <c r="G351" s="125">
        <f>'800m.'!J22</f>
        <v>0</v>
      </c>
      <c r="H351" s="124" t="s">
        <v>98</v>
      </c>
      <c r="I351" s="130"/>
      <c r="J351" s="124" t="str">
        <f>'YARIŞMA BİLGİLERİ'!$F$21</f>
        <v>Genç Erkek - B</v>
      </c>
      <c r="K351" s="127" t="str">
        <f t="shared" si="6"/>
        <v>İZMİR-2018-2019 Öğretim Yılı Okullararası Puanlı  Atletizm Genç-B İl Birinciliği</v>
      </c>
      <c r="L351" s="128">
        <f>'800m.'!N$4</f>
        <v>43509.5</v>
      </c>
      <c r="M351" s="128" t="s">
        <v>176</v>
      </c>
    </row>
    <row r="352" spans="1:13" ht="36" x14ac:dyDescent="0.2">
      <c r="A352" s="122">
        <v>832</v>
      </c>
      <c r="B352" s="174" t="s">
        <v>149</v>
      </c>
      <c r="C352" s="176" t="e">
        <f>#REF!</f>
        <v>#REF!</v>
      </c>
      <c r="D352" s="178" t="e">
        <f>#REF!</f>
        <v>#REF!</v>
      </c>
      <c r="E352" s="178" t="e">
        <f>#REF!</f>
        <v>#REF!</v>
      </c>
      <c r="F352" s="179" t="e">
        <f>#REF!</f>
        <v>#REF!</v>
      </c>
      <c r="G352" s="177" t="e">
        <f>#REF!</f>
        <v>#REF!</v>
      </c>
      <c r="H352" s="130" t="s">
        <v>149</v>
      </c>
      <c r="I352" s="130" t="e">
        <f>#REF!</f>
        <v>#REF!</v>
      </c>
      <c r="J352" s="124" t="str">
        <f>'YARIŞMA BİLGİLERİ'!$F$21</f>
        <v>Genç Erkek - B</v>
      </c>
      <c r="K352" s="199" t="str">
        <f t="shared" si="6"/>
        <v>İZMİR-2018-2019 Öğretim Yılı Okullararası Puanlı  Atletizm Genç-B İl Birinciliği</v>
      </c>
      <c r="L352" s="128" t="e">
        <f>#REF!</f>
        <v>#REF!</v>
      </c>
      <c r="M352" s="128" t="s">
        <v>176</v>
      </c>
    </row>
    <row r="353" spans="1:13" ht="36" x14ac:dyDescent="0.2">
      <c r="A353" s="122">
        <v>833</v>
      </c>
      <c r="B353" s="174" t="s">
        <v>149</v>
      </c>
      <c r="C353" s="176" t="e">
        <f>#REF!</f>
        <v>#REF!</v>
      </c>
      <c r="D353" s="178" t="e">
        <f>#REF!</f>
        <v>#REF!</v>
      </c>
      <c r="E353" s="178" t="e">
        <f>#REF!</f>
        <v>#REF!</v>
      </c>
      <c r="F353" s="179" t="e">
        <f>#REF!</f>
        <v>#REF!</v>
      </c>
      <c r="G353" s="177" t="e">
        <f>#REF!</f>
        <v>#REF!</v>
      </c>
      <c r="H353" s="130" t="s">
        <v>149</v>
      </c>
      <c r="I353" s="130" t="e">
        <f>#REF!</f>
        <v>#REF!</v>
      </c>
      <c r="J353" s="124" t="str">
        <f>'YARIŞMA BİLGİLERİ'!$F$21</f>
        <v>Genç Erkek - B</v>
      </c>
      <c r="K353" s="199" t="str">
        <f t="shared" si="6"/>
        <v>İZMİR-2018-2019 Öğretim Yılı Okullararası Puanlı  Atletizm Genç-B İl Birinciliği</v>
      </c>
      <c r="L353" s="128" t="e">
        <f>#REF!</f>
        <v>#REF!</v>
      </c>
      <c r="M353" s="128" t="s">
        <v>176</v>
      </c>
    </row>
    <row r="354" spans="1:13" ht="36" x14ac:dyDescent="0.2">
      <c r="A354" s="122">
        <v>834</v>
      </c>
      <c r="B354" s="174" t="s">
        <v>149</v>
      </c>
      <c r="C354" s="176" t="e">
        <f>#REF!</f>
        <v>#REF!</v>
      </c>
      <c r="D354" s="178" t="e">
        <f>#REF!</f>
        <v>#REF!</v>
      </c>
      <c r="E354" s="178" t="e">
        <f>#REF!</f>
        <v>#REF!</v>
      </c>
      <c r="F354" s="179" t="e">
        <f>#REF!</f>
        <v>#REF!</v>
      </c>
      <c r="G354" s="177" t="e">
        <f>#REF!</f>
        <v>#REF!</v>
      </c>
      <c r="H354" s="130" t="s">
        <v>149</v>
      </c>
      <c r="I354" s="130" t="e">
        <f>#REF!</f>
        <v>#REF!</v>
      </c>
      <c r="J354" s="124" t="str">
        <f>'YARIŞMA BİLGİLERİ'!$F$21</f>
        <v>Genç Erkek - B</v>
      </c>
      <c r="K354" s="199" t="str">
        <f t="shared" si="6"/>
        <v>İZMİR-2018-2019 Öğretim Yılı Okullararası Puanlı  Atletizm Genç-B İl Birinciliği</v>
      </c>
      <c r="L354" s="128" t="e">
        <f>#REF!</f>
        <v>#REF!</v>
      </c>
      <c r="M354" s="128" t="s">
        <v>176</v>
      </c>
    </row>
    <row r="355" spans="1:13" ht="36" x14ac:dyDescent="0.2">
      <c r="A355" s="122">
        <v>835</v>
      </c>
      <c r="B355" s="174" t="s">
        <v>149</v>
      </c>
      <c r="C355" s="176" t="e">
        <f>#REF!</f>
        <v>#REF!</v>
      </c>
      <c r="D355" s="178" t="e">
        <f>#REF!</f>
        <v>#REF!</v>
      </c>
      <c r="E355" s="178" t="e">
        <f>#REF!</f>
        <v>#REF!</v>
      </c>
      <c r="F355" s="179" t="e">
        <f>#REF!</f>
        <v>#REF!</v>
      </c>
      <c r="G355" s="177" t="e">
        <f>#REF!</f>
        <v>#REF!</v>
      </c>
      <c r="H355" s="130" t="s">
        <v>149</v>
      </c>
      <c r="I355" s="130" t="e">
        <f>#REF!</f>
        <v>#REF!</v>
      </c>
      <c r="J355" s="124" t="str">
        <f>'YARIŞMA BİLGİLERİ'!$F$21</f>
        <v>Genç Erkek - B</v>
      </c>
      <c r="K355" s="199" t="str">
        <f t="shared" si="6"/>
        <v>İZMİR-2018-2019 Öğretim Yılı Okullararası Puanlı  Atletizm Genç-B İl Birinciliği</v>
      </c>
      <c r="L355" s="128" t="e">
        <f>#REF!</f>
        <v>#REF!</v>
      </c>
      <c r="M355" s="128" t="s">
        <v>176</v>
      </c>
    </row>
    <row r="356" spans="1:13" ht="36" x14ac:dyDescent="0.2">
      <c r="A356" s="122">
        <v>836</v>
      </c>
      <c r="B356" s="174" t="s">
        <v>149</v>
      </c>
      <c r="C356" s="176" t="e">
        <f>#REF!</f>
        <v>#REF!</v>
      </c>
      <c r="D356" s="178" t="e">
        <f>#REF!</f>
        <v>#REF!</v>
      </c>
      <c r="E356" s="178" t="e">
        <f>#REF!</f>
        <v>#REF!</v>
      </c>
      <c r="F356" s="179" t="e">
        <f>#REF!</f>
        <v>#REF!</v>
      </c>
      <c r="G356" s="177" t="e">
        <f>#REF!</f>
        <v>#REF!</v>
      </c>
      <c r="H356" s="130" t="s">
        <v>149</v>
      </c>
      <c r="I356" s="130" t="e">
        <f>#REF!</f>
        <v>#REF!</v>
      </c>
      <c r="J356" s="124" t="str">
        <f>'YARIŞMA BİLGİLERİ'!$F$21</f>
        <v>Genç Erkek - B</v>
      </c>
      <c r="K356" s="199" t="str">
        <f t="shared" si="6"/>
        <v>İZMİR-2018-2019 Öğretim Yılı Okullararası Puanlı  Atletizm Genç-B İl Birinciliği</v>
      </c>
      <c r="L356" s="128" t="e">
        <f>#REF!</f>
        <v>#REF!</v>
      </c>
      <c r="M356" s="128" t="s">
        <v>176</v>
      </c>
    </row>
    <row r="357" spans="1:13" ht="36" x14ac:dyDescent="0.2">
      <c r="A357" s="122">
        <v>837</v>
      </c>
      <c r="B357" s="174" t="s">
        <v>149</v>
      </c>
      <c r="C357" s="176" t="e">
        <f>#REF!</f>
        <v>#REF!</v>
      </c>
      <c r="D357" s="178" t="e">
        <f>#REF!</f>
        <v>#REF!</v>
      </c>
      <c r="E357" s="178" t="e">
        <f>#REF!</f>
        <v>#REF!</v>
      </c>
      <c r="F357" s="179" t="e">
        <f>#REF!</f>
        <v>#REF!</v>
      </c>
      <c r="G357" s="177" t="e">
        <f>#REF!</f>
        <v>#REF!</v>
      </c>
      <c r="H357" s="130" t="s">
        <v>149</v>
      </c>
      <c r="I357" s="130" t="e">
        <f>#REF!</f>
        <v>#REF!</v>
      </c>
      <c r="J357" s="124" t="str">
        <f>'YARIŞMA BİLGİLERİ'!$F$21</f>
        <v>Genç Erkek - B</v>
      </c>
      <c r="K357" s="199" t="str">
        <f t="shared" si="6"/>
        <v>İZMİR-2018-2019 Öğretim Yılı Okullararası Puanlı  Atletizm Genç-B İl Birinciliği</v>
      </c>
      <c r="L357" s="128" t="e">
        <f>#REF!</f>
        <v>#REF!</v>
      </c>
      <c r="M357" s="128" t="s">
        <v>176</v>
      </c>
    </row>
    <row r="358" spans="1:13" ht="36" x14ac:dyDescent="0.2">
      <c r="A358" s="122">
        <v>838</v>
      </c>
      <c r="B358" s="174" t="s">
        <v>149</v>
      </c>
      <c r="C358" s="176" t="e">
        <f>#REF!</f>
        <v>#REF!</v>
      </c>
      <c r="D358" s="178" t="e">
        <f>#REF!</f>
        <v>#REF!</v>
      </c>
      <c r="E358" s="178" t="e">
        <f>#REF!</f>
        <v>#REF!</v>
      </c>
      <c r="F358" s="179" t="e">
        <f>#REF!</f>
        <v>#REF!</v>
      </c>
      <c r="G358" s="177" t="e">
        <f>#REF!</f>
        <v>#REF!</v>
      </c>
      <c r="H358" s="130" t="s">
        <v>149</v>
      </c>
      <c r="I358" s="130" t="e">
        <f>#REF!</f>
        <v>#REF!</v>
      </c>
      <c r="J358" s="124" t="str">
        <f>'YARIŞMA BİLGİLERİ'!$F$21</f>
        <v>Genç Erkek - B</v>
      </c>
      <c r="K358" s="199" t="str">
        <f t="shared" si="6"/>
        <v>İZMİR-2018-2019 Öğretim Yılı Okullararası Puanlı  Atletizm Genç-B İl Birinciliği</v>
      </c>
      <c r="L358" s="128" t="e">
        <f>#REF!</f>
        <v>#REF!</v>
      </c>
      <c r="M358" s="128" t="s">
        <v>176</v>
      </c>
    </row>
    <row r="359" spans="1:13" ht="36" x14ac:dyDescent="0.2">
      <c r="A359" s="122">
        <v>839</v>
      </c>
      <c r="B359" s="174" t="s">
        <v>149</v>
      </c>
      <c r="C359" s="176" t="e">
        <f>#REF!</f>
        <v>#REF!</v>
      </c>
      <c r="D359" s="178" t="e">
        <f>#REF!</f>
        <v>#REF!</v>
      </c>
      <c r="E359" s="178" t="e">
        <f>#REF!</f>
        <v>#REF!</v>
      </c>
      <c r="F359" s="179" t="e">
        <f>#REF!</f>
        <v>#REF!</v>
      </c>
      <c r="G359" s="177" t="e">
        <f>#REF!</f>
        <v>#REF!</v>
      </c>
      <c r="H359" s="130" t="s">
        <v>149</v>
      </c>
      <c r="I359" s="130" t="e">
        <f>#REF!</f>
        <v>#REF!</v>
      </c>
      <c r="J359" s="124" t="str">
        <f>'YARIŞMA BİLGİLERİ'!$F$21</f>
        <v>Genç Erkek - B</v>
      </c>
      <c r="K359" s="199" t="str">
        <f t="shared" si="6"/>
        <v>İZMİR-2018-2019 Öğretim Yılı Okullararası Puanlı  Atletizm Genç-B İl Birinciliği</v>
      </c>
      <c r="L359" s="128" t="e">
        <f>#REF!</f>
        <v>#REF!</v>
      </c>
      <c r="M359" s="128" t="s">
        <v>176</v>
      </c>
    </row>
    <row r="360" spans="1:13" ht="36" x14ac:dyDescent="0.2">
      <c r="A360" s="122">
        <v>840</v>
      </c>
      <c r="B360" s="174" t="s">
        <v>149</v>
      </c>
      <c r="C360" s="176" t="e">
        <f>#REF!</f>
        <v>#REF!</v>
      </c>
      <c r="D360" s="178" t="e">
        <f>#REF!</f>
        <v>#REF!</v>
      </c>
      <c r="E360" s="178" t="e">
        <f>#REF!</f>
        <v>#REF!</v>
      </c>
      <c r="F360" s="179" t="e">
        <f>#REF!</f>
        <v>#REF!</v>
      </c>
      <c r="G360" s="177" t="e">
        <f>#REF!</f>
        <v>#REF!</v>
      </c>
      <c r="H360" s="130" t="s">
        <v>149</v>
      </c>
      <c r="I360" s="130" t="e">
        <f>#REF!</f>
        <v>#REF!</v>
      </c>
      <c r="J360" s="124" t="str">
        <f>'YARIŞMA BİLGİLERİ'!$F$21</f>
        <v>Genç Erkek - B</v>
      </c>
      <c r="K360" s="199" t="str">
        <f t="shared" si="6"/>
        <v>İZMİR-2018-2019 Öğretim Yılı Okullararası Puanlı  Atletizm Genç-B İl Birinciliği</v>
      </c>
      <c r="L360" s="128" t="e">
        <f>#REF!</f>
        <v>#REF!</v>
      </c>
      <c r="M360" s="128" t="s">
        <v>176</v>
      </c>
    </row>
    <row r="361" spans="1:13" ht="36" x14ac:dyDescent="0.2">
      <c r="A361" s="122">
        <v>841</v>
      </c>
      <c r="B361" s="174" t="s">
        <v>149</v>
      </c>
      <c r="C361" s="176" t="e">
        <f>#REF!</f>
        <v>#REF!</v>
      </c>
      <c r="D361" s="178" t="e">
        <f>#REF!</f>
        <v>#REF!</v>
      </c>
      <c r="E361" s="178" t="e">
        <f>#REF!</f>
        <v>#REF!</v>
      </c>
      <c r="F361" s="179" t="e">
        <f>#REF!</f>
        <v>#REF!</v>
      </c>
      <c r="G361" s="177" t="e">
        <f>#REF!</f>
        <v>#REF!</v>
      </c>
      <c r="H361" s="130" t="s">
        <v>149</v>
      </c>
      <c r="I361" s="130" t="e">
        <f>#REF!</f>
        <v>#REF!</v>
      </c>
      <c r="J361" s="124" t="str">
        <f>'YARIŞMA BİLGİLERİ'!$F$21</f>
        <v>Genç Erkek - B</v>
      </c>
      <c r="K361" s="199" t="str">
        <f t="shared" si="6"/>
        <v>İZMİR-2018-2019 Öğretim Yılı Okullararası Puanlı  Atletizm Genç-B İl Birinciliği</v>
      </c>
      <c r="L361" s="128" t="e">
        <f>#REF!</f>
        <v>#REF!</v>
      </c>
      <c r="M361" s="128" t="s">
        <v>176</v>
      </c>
    </row>
    <row r="362" spans="1:13" ht="36" x14ac:dyDescent="0.2">
      <c r="A362" s="122">
        <v>857</v>
      </c>
      <c r="B362" s="174" t="s">
        <v>148</v>
      </c>
      <c r="C362" s="176" t="e">
        <f>#REF!</f>
        <v>#REF!</v>
      </c>
      <c r="D362" s="178" t="e">
        <f>#REF!</f>
        <v>#REF!</v>
      </c>
      <c r="E362" s="178" t="e">
        <f>#REF!</f>
        <v>#REF!</v>
      </c>
      <c r="F362" s="179" t="e">
        <f>#REF!</f>
        <v>#REF!</v>
      </c>
      <c r="G362" s="177" t="e">
        <f>#REF!</f>
        <v>#REF!</v>
      </c>
      <c r="H362" s="130" t="s">
        <v>148</v>
      </c>
      <c r="I362" s="130" t="e">
        <f>#REF!</f>
        <v>#REF!</v>
      </c>
      <c r="J362" s="124" t="str">
        <f>'YARIŞMA BİLGİLERİ'!$F$21</f>
        <v>Genç Erkek - B</v>
      </c>
      <c r="K362" s="199" t="str">
        <f t="shared" si="6"/>
        <v>İZMİR-2018-2019 Öğretim Yılı Okullararası Puanlı  Atletizm Genç-B İl Birinciliği</v>
      </c>
      <c r="L362" s="128" t="e">
        <f>#REF!</f>
        <v>#REF!</v>
      </c>
      <c r="M362" s="128" t="s">
        <v>176</v>
      </c>
    </row>
    <row r="363" spans="1:13" ht="36" x14ac:dyDescent="0.2">
      <c r="A363" s="122">
        <v>858</v>
      </c>
      <c r="B363" s="174" t="s">
        <v>148</v>
      </c>
      <c r="C363" s="176" t="e">
        <f>#REF!</f>
        <v>#REF!</v>
      </c>
      <c r="D363" s="178" t="e">
        <f>#REF!</f>
        <v>#REF!</v>
      </c>
      <c r="E363" s="178" t="e">
        <f>#REF!</f>
        <v>#REF!</v>
      </c>
      <c r="F363" s="179" t="e">
        <f>#REF!</f>
        <v>#REF!</v>
      </c>
      <c r="G363" s="177" t="e">
        <f>#REF!</f>
        <v>#REF!</v>
      </c>
      <c r="H363" s="130" t="s">
        <v>148</v>
      </c>
      <c r="I363" s="130" t="e">
        <f>#REF!</f>
        <v>#REF!</v>
      </c>
      <c r="J363" s="124" t="str">
        <f>'YARIŞMA BİLGİLERİ'!$F$21</f>
        <v>Genç Erkek - B</v>
      </c>
      <c r="K363" s="199" t="str">
        <f t="shared" si="6"/>
        <v>İZMİR-2018-2019 Öğretim Yılı Okullararası Puanlı  Atletizm Genç-B İl Birinciliği</v>
      </c>
      <c r="L363" s="128" t="e">
        <f>#REF!</f>
        <v>#REF!</v>
      </c>
      <c r="M363" s="128" t="s">
        <v>176</v>
      </c>
    </row>
    <row r="364" spans="1:13" ht="36" x14ac:dyDescent="0.2">
      <c r="A364" s="122">
        <v>859</v>
      </c>
      <c r="B364" s="174" t="s">
        <v>148</v>
      </c>
      <c r="C364" s="176" t="e">
        <f>#REF!</f>
        <v>#REF!</v>
      </c>
      <c r="D364" s="178" t="e">
        <f>#REF!</f>
        <v>#REF!</v>
      </c>
      <c r="E364" s="178" t="e">
        <f>#REF!</f>
        <v>#REF!</v>
      </c>
      <c r="F364" s="179" t="e">
        <f>#REF!</f>
        <v>#REF!</v>
      </c>
      <c r="G364" s="177" t="e">
        <f>#REF!</f>
        <v>#REF!</v>
      </c>
      <c r="H364" s="130" t="s">
        <v>148</v>
      </c>
      <c r="I364" s="130" t="e">
        <f>#REF!</f>
        <v>#REF!</v>
      </c>
      <c r="J364" s="124" t="str">
        <f>'YARIŞMA BİLGİLERİ'!$F$21</f>
        <v>Genç Erkek - B</v>
      </c>
      <c r="K364" s="199" t="str">
        <f t="shared" si="6"/>
        <v>İZMİR-2018-2019 Öğretim Yılı Okullararası Puanlı  Atletizm Genç-B İl Birinciliği</v>
      </c>
      <c r="L364" s="128" t="e">
        <f>#REF!</f>
        <v>#REF!</v>
      </c>
      <c r="M364" s="128" t="s">
        <v>176</v>
      </c>
    </row>
    <row r="365" spans="1:13" ht="36" x14ac:dyDescent="0.2">
      <c r="A365" s="122">
        <v>860</v>
      </c>
      <c r="B365" s="174" t="s">
        <v>148</v>
      </c>
      <c r="C365" s="176" t="e">
        <f>#REF!</f>
        <v>#REF!</v>
      </c>
      <c r="D365" s="178" t="e">
        <f>#REF!</f>
        <v>#REF!</v>
      </c>
      <c r="E365" s="178" t="e">
        <f>#REF!</f>
        <v>#REF!</v>
      </c>
      <c r="F365" s="179" t="e">
        <f>#REF!</f>
        <v>#REF!</v>
      </c>
      <c r="G365" s="177" t="e">
        <f>#REF!</f>
        <v>#REF!</v>
      </c>
      <c r="H365" s="130" t="s">
        <v>148</v>
      </c>
      <c r="I365" s="130" t="e">
        <f>#REF!</f>
        <v>#REF!</v>
      </c>
      <c r="J365" s="124" t="str">
        <f>'YARIŞMA BİLGİLERİ'!$F$21</f>
        <v>Genç Erkek - B</v>
      </c>
      <c r="K365" s="199" t="str">
        <f t="shared" si="6"/>
        <v>İZMİR-2018-2019 Öğretim Yılı Okullararası Puanlı  Atletizm Genç-B İl Birinciliği</v>
      </c>
      <c r="L365" s="128" t="e">
        <f>#REF!</f>
        <v>#REF!</v>
      </c>
      <c r="M365" s="128" t="s">
        <v>176</v>
      </c>
    </row>
    <row r="366" spans="1:13" ht="36" x14ac:dyDescent="0.2">
      <c r="A366" s="122">
        <v>861</v>
      </c>
      <c r="B366" s="174" t="s">
        <v>148</v>
      </c>
      <c r="C366" s="176" t="e">
        <f>#REF!</f>
        <v>#REF!</v>
      </c>
      <c r="D366" s="178" t="e">
        <f>#REF!</f>
        <v>#REF!</v>
      </c>
      <c r="E366" s="178" t="e">
        <f>#REF!</f>
        <v>#REF!</v>
      </c>
      <c r="F366" s="179" t="e">
        <f>#REF!</f>
        <v>#REF!</v>
      </c>
      <c r="G366" s="177" t="e">
        <f>#REF!</f>
        <v>#REF!</v>
      </c>
      <c r="H366" s="130" t="s">
        <v>148</v>
      </c>
      <c r="I366" s="130" t="e">
        <f>#REF!</f>
        <v>#REF!</v>
      </c>
      <c r="J366" s="124" t="str">
        <f>'YARIŞMA BİLGİLERİ'!$F$21</f>
        <v>Genç Erkek - B</v>
      </c>
      <c r="K366" s="199" t="str">
        <f t="shared" si="6"/>
        <v>İZMİR-2018-2019 Öğretim Yılı Okullararası Puanlı  Atletizm Genç-B İl Birinciliği</v>
      </c>
      <c r="L366" s="128" t="e">
        <f>#REF!</f>
        <v>#REF!</v>
      </c>
      <c r="M366" s="128" t="s">
        <v>176</v>
      </c>
    </row>
    <row r="367" spans="1:13" ht="36" x14ac:dyDescent="0.2">
      <c r="A367" s="122">
        <v>862</v>
      </c>
      <c r="B367" s="174" t="s">
        <v>148</v>
      </c>
      <c r="C367" s="176" t="e">
        <f>#REF!</f>
        <v>#REF!</v>
      </c>
      <c r="D367" s="178" t="e">
        <f>#REF!</f>
        <v>#REF!</v>
      </c>
      <c r="E367" s="178" t="e">
        <f>#REF!</f>
        <v>#REF!</v>
      </c>
      <c r="F367" s="179" t="e">
        <f>#REF!</f>
        <v>#REF!</v>
      </c>
      <c r="G367" s="177" t="e">
        <f>#REF!</f>
        <v>#REF!</v>
      </c>
      <c r="H367" s="130" t="s">
        <v>148</v>
      </c>
      <c r="I367" s="130" t="e">
        <f>#REF!</f>
        <v>#REF!</v>
      </c>
      <c r="J367" s="124" t="str">
        <f>'YARIŞMA BİLGİLERİ'!$F$21</f>
        <v>Genç Erkek - B</v>
      </c>
      <c r="K367" s="199" t="str">
        <f t="shared" si="6"/>
        <v>İZMİR-2018-2019 Öğretim Yılı Okullararası Puanlı  Atletizm Genç-B İl Birinciliği</v>
      </c>
      <c r="L367" s="128" t="e">
        <f>#REF!</f>
        <v>#REF!</v>
      </c>
      <c r="M367" s="128" t="s">
        <v>176</v>
      </c>
    </row>
    <row r="368" spans="1:13" ht="36" x14ac:dyDescent="0.2">
      <c r="A368" s="122">
        <v>863</v>
      </c>
      <c r="B368" s="174" t="s">
        <v>148</v>
      </c>
      <c r="C368" s="176" t="e">
        <f>#REF!</f>
        <v>#REF!</v>
      </c>
      <c r="D368" s="178" t="e">
        <f>#REF!</f>
        <v>#REF!</v>
      </c>
      <c r="E368" s="178" t="e">
        <f>#REF!</f>
        <v>#REF!</v>
      </c>
      <c r="F368" s="179" t="e">
        <f>#REF!</f>
        <v>#REF!</v>
      </c>
      <c r="G368" s="177" t="e">
        <f>#REF!</f>
        <v>#REF!</v>
      </c>
      <c r="H368" s="130" t="s">
        <v>148</v>
      </c>
      <c r="I368" s="130" t="e">
        <f>#REF!</f>
        <v>#REF!</v>
      </c>
      <c r="J368" s="124" t="str">
        <f>'YARIŞMA BİLGİLERİ'!$F$21</f>
        <v>Genç Erkek - B</v>
      </c>
      <c r="K368" s="199" t="str">
        <f t="shared" si="6"/>
        <v>İZMİR-2018-2019 Öğretim Yılı Okullararası Puanlı  Atletizm Genç-B İl Birinciliği</v>
      </c>
      <c r="L368" s="128" t="e">
        <f>#REF!</f>
        <v>#REF!</v>
      </c>
      <c r="M368" s="128" t="s">
        <v>176</v>
      </c>
    </row>
    <row r="369" spans="1:13" ht="36" x14ac:dyDescent="0.2">
      <c r="A369" s="122">
        <v>864</v>
      </c>
      <c r="B369" s="174" t="s">
        <v>148</v>
      </c>
      <c r="C369" s="176" t="e">
        <f>#REF!</f>
        <v>#REF!</v>
      </c>
      <c r="D369" s="178" t="e">
        <f>#REF!</f>
        <v>#REF!</v>
      </c>
      <c r="E369" s="178" t="e">
        <f>#REF!</f>
        <v>#REF!</v>
      </c>
      <c r="F369" s="179" t="e">
        <f>#REF!</f>
        <v>#REF!</v>
      </c>
      <c r="G369" s="177" t="e">
        <f>#REF!</f>
        <v>#REF!</v>
      </c>
      <c r="H369" s="130" t="s">
        <v>148</v>
      </c>
      <c r="I369" s="130" t="e">
        <f>#REF!</f>
        <v>#REF!</v>
      </c>
      <c r="J369" s="124" t="str">
        <f>'YARIŞMA BİLGİLERİ'!$F$21</f>
        <v>Genç Erkek - B</v>
      </c>
      <c r="K369" s="199" t="str">
        <f t="shared" si="6"/>
        <v>İZMİR-2018-2019 Öğretim Yılı Okullararası Puanlı  Atletizm Genç-B İl Birinciliği</v>
      </c>
      <c r="L369" s="128" t="e">
        <f>#REF!</f>
        <v>#REF!</v>
      </c>
      <c r="M369" s="128" t="s">
        <v>176</v>
      </c>
    </row>
    <row r="370" spans="1:13" ht="36" x14ac:dyDescent="0.2">
      <c r="A370" s="122">
        <v>865</v>
      </c>
      <c r="B370" s="174" t="s">
        <v>148</v>
      </c>
      <c r="C370" s="176" t="e">
        <f>#REF!</f>
        <v>#REF!</v>
      </c>
      <c r="D370" s="178" t="e">
        <f>#REF!</f>
        <v>#REF!</v>
      </c>
      <c r="E370" s="178" t="e">
        <f>#REF!</f>
        <v>#REF!</v>
      </c>
      <c r="F370" s="179" t="e">
        <f>#REF!</f>
        <v>#REF!</v>
      </c>
      <c r="G370" s="177" t="e">
        <f>#REF!</f>
        <v>#REF!</v>
      </c>
      <c r="H370" s="130" t="s">
        <v>148</v>
      </c>
      <c r="I370" s="130" t="e">
        <f>#REF!</f>
        <v>#REF!</v>
      </c>
      <c r="J370" s="124" t="str">
        <f>'YARIŞMA BİLGİLERİ'!$F$21</f>
        <v>Genç Erkek - B</v>
      </c>
      <c r="K370" s="199" t="str">
        <f t="shared" si="6"/>
        <v>İZMİR-2018-2019 Öğretim Yılı Okullararası Puanlı  Atletizm Genç-B İl Birinciliği</v>
      </c>
      <c r="L370" s="128" t="e">
        <f>#REF!</f>
        <v>#REF!</v>
      </c>
      <c r="M370" s="128" t="s">
        <v>176</v>
      </c>
    </row>
    <row r="371" spans="1:13" ht="36" x14ac:dyDescent="0.2">
      <c r="A371" s="122">
        <v>866</v>
      </c>
      <c r="B371" s="174" t="s">
        <v>148</v>
      </c>
      <c r="C371" s="176" t="e">
        <f>#REF!</f>
        <v>#REF!</v>
      </c>
      <c r="D371" s="178" t="e">
        <f>#REF!</f>
        <v>#REF!</v>
      </c>
      <c r="E371" s="178" t="e">
        <f>#REF!</f>
        <v>#REF!</v>
      </c>
      <c r="F371" s="179" t="e">
        <f>#REF!</f>
        <v>#REF!</v>
      </c>
      <c r="G371" s="177" t="e">
        <f>#REF!</f>
        <v>#REF!</v>
      </c>
      <c r="H371" s="130" t="s">
        <v>148</v>
      </c>
      <c r="I371" s="130" t="e">
        <f>#REF!</f>
        <v>#REF!</v>
      </c>
      <c r="J371" s="124" t="str">
        <f>'YARIŞMA BİLGİLERİ'!$F$21</f>
        <v>Genç Erkek - B</v>
      </c>
      <c r="K371" s="199" t="str">
        <f t="shared" si="6"/>
        <v>İZMİR-2018-2019 Öğretim Yılı Okullararası Puanlı  Atletizm Genç-B İl Birinciliği</v>
      </c>
      <c r="L371" s="128" t="e">
        <f>#REF!</f>
        <v>#REF!</v>
      </c>
      <c r="M371" s="128" t="s">
        <v>176</v>
      </c>
    </row>
    <row r="372" spans="1:13" ht="36" x14ac:dyDescent="0.2">
      <c r="A372" s="122">
        <v>882</v>
      </c>
      <c r="B372" s="132" t="s">
        <v>44</v>
      </c>
      <c r="C372" s="123" t="str">
        <f>Uzun!D8</f>
        <v/>
      </c>
      <c r="D372" s="127" t="str">
        <f>Uzun!E8</f>
        <v/>
      </c>
      <c r="E372" s="127" t="str">
        <f>Uzun!F8</f>
        <v/>
      </c>
      <c r="F372" s="150">
        <f>Uzun!N8</f>
        <v>0</v>
      </c>
      <c r="G372" s="125">
        <f>Uzun!A8</f>
        <v>0</v>
      </c>
      <c r="H372" s="124" t="s">
        <v>44</v>
      </c>
      <c r="I372" s="130"/>
      <c r="J372" s="124" t="str">
        <f>'YARIŞMA BİLGİLERİ'!$F$21</f>
        <v>Genç Erkek - B</v>
      </c>
      <c r="K372" s="127" t="str">
        <f t="shared" ref="K372:K391" si="7">CONCATENATE(K$1,"-",A$1)</f>
        <v>İZMİR-2018-2019 Öğretim Yılı Okullararası Puanlı  Atletizm Genç-B İl Birinciliği</v>
      </c>
      <c r="L372" s="128">
        <f>Uzun!M$4</f>
        <v>43509.5</v>
      </c>
      <c r="M372" s="128" t="s">
        <v>176</v>
      </c>
    </row>
    <row r="373" spans="1:13" ht="36" x14ac:dyDescent="0.2">
      <c r="A373" s="122">
        <v>883</v>
      </c>
      <c r="B373" s="132" t="s">
        <v>44</v>
      </c>
      <c r="C373" s="123">
        <f>Uzun!D9</f>
        <v>0</v>
      </c>
      <c r="D373" s="127" t="str">
        <f>Uzun!E9</f>
        <v>YASİN ÖZTÜRK</v>
      </c>
      <c r="E373" s="127" t="str">
        <f>Uzun!F9</f>
        <v>ATATÜRK SPOR LİSESİ</v>
      </c>
      <c r="F373" s="150">
        <f>Uzun!N9</f>
        <v>592</v>
      </c>
      <c r="G373" s="125">
        <f>Uzun!A9</f>
        <v>1</v>
      </c>
      <c r="H373" s="124" t="s">
        <v>44</v>
      </c>
      <c r="I373" s="130"/>
      <c r="J373" s="124" t="str">
        <f>'YARIŞMA BİLGİLERİ'!$F$21</f>
        <v>Genç Erkek - B</v>
      </c>
      <c r="K373" s="127" t="str">
        <f t="shared" si="7"/>
        <v>İZMİR-2018-2019 Öğretim Yılı Okullararası Puanlı  Atletizm Genç-B İl Birinciliği</v>
      </c>
      <c r="L373" s="128">
        <f>Uzun!M$4</f>
        <v>43509.5</v>
      </c>
      <c r="M373" s="128" t="s">
        <v>176</v>
      </c>
    </row>
    <row r="374" spans="1:13" ht="36" x14ac:dyDescent="0.2">
      <c r="A374" s="122">
        <v>884</v>
      </c>
      <c r="B374" s="132" t="s">
        <v>44</v>
      </c>
      <c r="C374" s="123">
        <f>Uzun!D10</f>
        <v>0</v>
      </c>
      <c r="D374" s="127" t="str">
        <f>Uzun!E10</f>
        <v>DAĞLAR DURMAZ</v>
      </c>
      <c r="E374" s="127" t="str">
        <f>Uzun!F10</f>
        <v>ÖZEL ÇAKABEY OKULLARI</v>
      </c>
      <c r="F374" s="150">
        <f>Uzun!N10</f>
        <v>496</v>
      </c>
      <c r="G374" s="125">
        <f>Uzun!A10</f>
        <v>2</v>
      </c>
      <c r="H374" s="124" t="s">
        <v>44</v>
      </c>
      <c r="I374" s="130"/>
      <c r="J374" s="124" t="str">
        <f>'YARIŞMA BİLGİLERİ'!$F$21</f>
        <v>Genç Erkek - B</v>
      </c>
      <c r="K374" s="127" t="str">
        <f t="shared" si="7"/>
        <v>İZMİR-2018-2019 Öğretim Yılı Okullararası Puanlı  Atletizm Genç-B İl Birinciliği</v>
      </c>
      <c r="L374" s="128">
        <f>Uzun!M$4</f>
        <v>43509.5</v>
      </c>
      <c r="M374" s="128" t="s">
        <v>176</v>
      </c>
    </row>
    <row r="375" spans="1:13" ht="36" x14ac:dyDescent="0.2">
      <c r="A375" s="122">
        <v>885</v>
      </c>
      <c r="B375" s="132" t="s">
        <v>44</v>
      </c>
      <c r="C375" s="123">
        <f>Uzun!D11</f>
        <v>0</v>
      </c>
      <c r="D375" s="127" t="str">
        <f>Uzun!E14</f>
        <v>YUSUF ŞAŞMAZ</v>
      </c>
      <c r="E375" s="127" t="str">
        <f>Uzun!F14</f>
        <v>Mordoğan F.E.K.Ç.P.A.LİSESİ</v>
      </c>
      <c r="F375" s="150">
        <f>Uzun!N11</f>
        <v>470</v>
      </c>
      <c r="G375" s="125">
        <f>Uzun!A11</f>
        <v>3</v>
      </c>
      <c r="H375" s="124" t="s">
        <v>44</v>
      </c>
      <c r="I375" s="130"/>
      <c r="J375" s="124" t="str">
        <f>'YARIŞMA BİLGİLERİ'!$F$21</f>
        <v>Genç Erkek - B</v>
      </c>
      <c r="K375" s="127" t="str">
        <f t="shared" si="7"/>
        <v>İZMİR-2018-2019 Öğretim Yılı Okullararası Puanlı  Atletizm Genç-B İl Birinciliği</v>
      </c>
      <c r="L375" s="128">
        <f>Uzun!M$4</f>
        <v>43509.5</v>
      </c>
      <c r="M375" s="128" t="s">
        <v>176</v>
      </c>
    </row>
    <row r="376" spans="1:13" ht="36" x14ac:dyDescent="0.2">
      <c r="A376" s="122">
        <v>886</v>
      </c>
      <c r="B376" s="132" t="s">
        <v>44</v>
      </c>
      <c r="C376" s="123">
        <f>Uzun!D12</f>
        <v>0</v>
      </c>
      <c r="D376" s="127" t="str">
        <f>Uzun!E11</f>
        <v>SERKAN HATUNANA</v>
      </c>
      <c r="E376" s="127" t="str">
        <f>Uzun!F11</f>
        <v>BUCA MESLEKİ VE TEKNİK ANADOLU LİSESİ</v>
      </c>
      <c r="F376" s="150">
        <f>Uzun!N12</f>
        <v>465</v>
      </c>
      <c r="G376" s="125">
        <f>Uzun!A12</f>
        <v>4</v>
      </c>
      <c r="H376" s="124" t="s">
        <v>44</v>
      </c>
      <c r="I376" s="130"/>
      <c r="J376" s="124" t="str">
        <f>'YARIŞMA BİLGİLERİ'!$F$21</f>
        <v>Genç Erkek - B</v>
      </c>
      <c r="K376" s="127" t="str">
        <f t="shared" si="7"/>
        <v>İZMİR-2018-2019 Öğretim Yılı Okullararası Puanlı  Atletizm Genç-B İl Birinciliği</v>
      </c>
      <c r="L376" s="128">
        <f>Uzun!M$4</f>
        <v>43509.5</v>
      </c>
      <c r="M376" s="128" t="s">
        <v>176</v>
      </c>
    </row>
    <row r="377" spans="1:13" ht="36" x14ac:dyDescent="0.2">
      <c r="A377" s="122">
        <v>887</v>
      </c>
      <c r="B377" s="132" t="s">
        <v>44</v>
      </c>
      <c r="C377" s="123">
        <f>Uzun!D13</f>
        <v>0</v>
      </c>
      <c r="D377" s="127" t="e">
        <f>Uzun!#REF!</f>
        <v>#REF!</v>
      </c>
      <c r="E377" s="127" t="e">
        <f>Uzun!#REF!</f>
        <v>#REF!</v>
      </c>
      <c r="F377" s="150">
        <f>Uzun!N13</f>
        <v>428</v>
      </c>
      <c r="G377" s="125">
        <f>Uzun!A13</f>
        <v>5</v>
      </c>
      <c r="H377" s="124" t="s">
        <v>44</v>
      </c>
      <c r="I377" s="130"/>
      <c r="J377" s="124" t="str">
        <f>'YARIŞMA BİLGİLERİ'!$F$21</f>
        <v>Genç Erkek - B</v>
      </c>
      <c r="K377" s="127" t="str">
        <f t="shared" si="7"/>
        <v>İZMİR-2018-2019 Öğretim Yılı Okullararası Puanlı  Atletizm Genç-B İl Birinciliği</v>
      </c>
      <c r="L377" s="128">
        <f>Uzun!M$4</f>
        <v>43509.5</v>
      </c>
      <c r="M377" s="128" t="s">
        <v>176</v>
      </c>
    </row>
    <row r="378" spans="1:13" ht="36" x14ac:dyDescent="0.2">
      <c r="A378" s="122">
        <v>888</v>
      </c>
      <c r="B378" s="132" t="s">
        <v>44</v>
      </c>
      <c r="C378" s="123">
        <f>Uzun!D14</f>
        <v>0</v>
      </c>
      <c r="D378" s="127" t="e">
        <f>Uzun!#REF!</f>
        <v>#REF!</v>
      </c>
      <c r="E378" s="127" t="e">
        <f>Uzun!#REF!</f>
        <v>#REF!</v>
      </c>
      <c r="F378" s="150">
        <f>Uzun!N14</f>
        <v>409</v>
      </c>
      <c r="G378" s="125">
        <f>Uzun!A14</f>
        <v>6</v>
      </c>
      <c r="H378" s="124" t="s">
        <v>44</v>
      </c>
      <c r="I378" s="130"/>
      <c r="J378" s="124" t="str">
        <f>'YARIŞMA BİLGİLERİ'!$F$21</f>
        <v>Genç Erkek - B</v>
      </c>
      <c r="K378" s="127" t="str">
        <f t="shared" si="7"/>
        <v>İZMİR-2018-2019 Öğretim Yılı Okullararası Puanlı  Atletizm Genç-B İl Birinciliği</v>
      </c>
      <c r="L378" s="128">
        <f>Uzun!M$4</f>
        <v>43509.5</v>
      </c>
      <c r="M378" s="128" t="s">
        <v>176</v>
      </c>
    </row>
    <row r="379" spans="1:13" ht="36" x14ac:dyDescent="0.2">
      <c r="A379" s="122">
        <v>889</v>
      </c>
      <c r="B379" s="132" t="s">
        <v>44</v>
      </c>
      <c r="C379" s="123">
        <f>Uzun!D15</f>
        <v>0</v>
      </c>
      <c r="D379" s="127" t="str">
        <f>Uzun!E15</f>
        <v/>
      </c>
      <c r="E379" s="127" t="str">
        <f>Uzun!F15</f>
        <v/>
      </c>
      <c r="F379" s="150">
        <f>Uzun!N15</f>
        <v>0</v>
      </c>
      <c r="G379" s="125">
        <f>Uzun!A15</f>
        <v>0</v>
      </c>
      <c r="H379" s="124" t="s">
        <v>44</v>
      </c>
      <c r="I379" s="130"/>
      <c r="J379" s="124" t="str">
        <f>'YARIŞMA BİLGİLERİ'!$F$21</f>
        <v>Genç Erkek - B</v>
      </c>
      <c r="K379" s="127" t="str">
        <f t="shared" si="7"/>
        <v>İZMİR-2018-2019 Öğretim Yılı Okullararası Puanlı  Atletizm Genç-B İl Birinciliği</v>
      </c>
      <c r="L379" s="128">
        <f>Uzun!M$4</f>
        <v>43509.5</v>
      </c>
      <c r="M379" s="128" t="s">
        <v>176</v>
      </c>
    </row>
    <row r="380" spans="1:13" ht="36" x14ac:dyDescent="0.2">
      <c r="A380" s="122">
        <v>890</v>
      </c>
      <c r="B380" s="132" t="s">
        <v>44</v>
      </c>
      <c r="C380" s="123">
        <f>Uzun!D16</f>
        <v>0</v>
      </c>
      <c r="D380" s="127" t="str">
        <f>Uzun!E16</f>
        <v/>
      </c>
      <c r="E380" s="127" t="str">
        <f>Uzun!F16</f>
        <v/>
      </c>
      <c r="F380" s="150">
        <f>Uzun!N16</f>
        <v>3209</v>
      </c>
      <c r="G380" s="125">
        <f>Uzun!A16</f>
        <v>0</v>
      </c>
      <c r="H380" s="124" t="s">
        <v>44</v>
      </c>
      <c r="I380" s="130"/>
      <c r="J380" s="124" t="str">
        <f>'YARIŞMA BİLGİLERİ'!$F$21</f>
        <v>Genç Erkek - B</v>
      </c>
      <c r="K380" s="127" t="str">
        <f t="shared" si="7"/>
        <v>İZMİR-2018-2019 Öğretim Yılı Okullararası Puanlı  Atletizm Genç-B İl Birinciliği</v>
      </c>
      <c r="L380" s="128">
        <f>Uzun!M$4</f>
        <v>43509.5</v>
      </c>
      <c r="M380" s="128" t="s">
        <v>176</v>
      </c>
    </row>
    <row r="381" spans="1:13" ht="36" x14ac:dyDescent="0.2">
      <c r="A381" s="122">
        <v>891</v>
      </c>
      <c r="B381" s="132" t="s">
        <v>44</v>
      </c>
      <c r="C381" s="123">
        <f>Uzun!D17</f>
        <v>0</v>
      </c>
      <c r="D381" s="127" t="str">
        <f>Uzun!E13</f>
        <v>HÜSEYİN EKİNCİ</v>
      </c>
      <c r="E381" s="127" t="str">
        <f>Uzun!F13</f>
        <v>FOÇA CEMİL MİDİLLİ M.T.A.L</v>
      </c>
      <c r="F381" s="150">
        <f>Uzun!N17</f>
        <v>3209</v>
      </c>
      <c r="G381" s="125">
        <f>Uzun!A17</f>
        <v>0</v>
      </c>
      <c r="H381" s="124" t="s">
        <v>44</v>
      </c>
      <c r="I381" s="130"/>
      <c r="J381" s="124" t="str">
        <f>'YARIŞMA BİLGİLERİ'!$F$21</f>
        <v>Genç Erkek - B</v>
      </c>
      <c r="K381" s="127" t="str">
        <f t="shared" si="7"/>
        <v>İZMİR-2018-2019 Öğretim Yılı Okullararası Puanlı  Atletizm Genç-B İl Birinciliği</v>
      </c>
      <c r="L381" s="128">
        <f>Uzun!M$4</f>
        <v>43509.5</v>
      </c>
      <c r="M381" s="128" t="s">
        <v>176</v>
      </c>
    </row>
    <row r="382" spans="1:13" ht="36" x14ac:dyDescent="0.2">
      <c r="A382" s="122">
        <v>907</v>
      </c>
      <c r="B382" s="132" t="s">
        <v>45</v>
      </c>
      <c r="C382" s="123">
        <f>Yüksek!D8</f>
        <v>38173</v>
      </c>
      <c r="D382" s="127" t="str">
        <f>Yüksek!E8</f>
        <v>VEDAT GÖKOĞLU</v>
      </c>
      <c r="E382" s="127" t="str">
        <f>Yüksek!F8</f>
        <v>BUCA MESLEKİ VE TEKNİK ANADOLU LİSESİ</v>
      </c>
      <c r="F382" s="150">
        <f>Yüksek!BO8</f>
        <v>145</v>
      </c>
      <c r="G382" s="125">
        <f>Yüksek!A8</f>
        <v>1</v>
      </c>
      <c r="H382" s="124" t="s">
        <v>45</v>
      </c>
      <c r="I382" s="130"/>
      <c r="J382" s="124" t="str">
        <f>'YARIŞMA BİLGİLERİ'!$F$21</f>
        <v>Genç Erkek - B</v>
      </c>
      <c r="K382" s="127" t="str">
        <f t="shared" si="7"/>
        <v>İZMİR-2018-2019 Öğretim Yılı Okullararası Puanlı  Atletizm Genç-B İl Birinciliği</v>
      </c>
      <c r="L382" s="128">
        <f>Yüksek!BC$4</f>
        <v>43509.5</v>
      </c>
      <c r="M382" s="128" t="s">
        <v>176</v>
      </c>
    </row>
    <row r="383" spans="1:13" ht="36" x14ac:dyDescent="0.2">
      <c r="A383" s="122">
        <v>908</v>
      </c>
      <c r="B383" s="132" t="s">
        <v>45</v>
      </c>
      <c r="C383" s="123">
        <f>Yüksek!D9</f>
        <v>38008</v>
      </c>
      <c r="D383" s="127" t="str">
        <f>Yüksek!E9</f>
        <v>Ramazan Ant Gürbüz</v>
      </c>
      <c r="E383" s="127" t="str">
        <f>Yüksek!F9</f>
        <v>Özel İzmir Bornova Türk Ortaokuolu</v>
      </c>
      <c r="F383" s="150" t="str">
        <f>Yüksek!BO9</f>
        <v>NM</v>
      </c>
      <c r="G383" s="125" t="str">
        <f>Yüksek!A9</f>
        <v>-</v>
      </c>
      <c r="H383" s="124" t="s">
        <v>45</v>
      </c>
      <c r="I383" s="130"/>
      <c r="J383" s="124" t="str">
        <f>'YARIŞMA BİLGİLERİ'!$F$21</f>
        <v>Genç Erkek - B</v>
      </c>
      <c r="K383" s="127" t="str">
        <f t="shared" si="7"/>
        <v>İZMİR-2018-2019 Öğretim Yılı Okullararası Puanlı  Atletizm Genç-B İl Birinciliği</v>
      </c>
      <c r="L383" s="128">
        <f>Yüksek!BC$4</f>
        <v>43509.5</v>
      </c>
      <c r="M383" s="128" t="s">
        <v>176</v>
      </c>
    </row>
    <row r="384" spans="1:13" ht="36" x14ac:dyDescent="0.2">
      <c r="A384" s="122">
        <v>909</v>
      </c>
      <c r="B384" s="132" t="s">
        <v>45</v>
      </c>
      <c r="C384" s="123">
        <f>Yüksek!D10</f>
        <v>37808</v>
      </c>
      <c r="D384" s="127" t="str">
        <f>Yüksek!E10</f>
        <v>MUSTFA TAŞKIN</v>
      </c>
      <c r="E384" s="127" t="str">
        <f>Yüksek!F10</f>
        <v>FOÇA MTAL</v>
      </c>
      <c r="F384" s="150" t="str">
        <f>Yüksek!BO10</f>
        <v>NM</v>
      </c>
      <c r="G384" s="125" t="str">
        <f>Yüksek!A10</f>
        <v>-</v>
      </c>
      <c r="H384" s="124" t="s">
        <v>45</v>
      </c>
      <c r="I384" s="130"/>
      <c r="J384" s="124" t="str">
        <f>'YARIŞMA BİLGİLERİ'!$F$21</f>
        <v>Genç Erkek - B</v>
      </c>
      <c r="K384" s="127" t="str">
        <f t="shared" si="7"/>
        <v>İZMİR-2018-2019 Öğretim Yılı Okullararası Puanlı  Atletizm Genç-B İl Birinciliği</v>
      </c>
      <c r="L384" s="128">
        <f>Yüksek!BC$4</f>
        <v>43509.5</v>
      </c>
      <c r="M384" s="128" t="s">
        <v>176</v>
      </c>
    </row>
    <row r="385" spans="1:13" ht="36" x14ac:dyDescent="0.2">
      <c r="A385" s="122">
        <v>910</v>
      </c>
      <c r="B385" s="132" t="s">
        <v>45</v>
      </c>
      <c r="C385" s="123" t="str">
        <f>Yüksek!D11</f>
        <v/>
      </c>
      <c r="D385" s="127" t="str">
        <f>Yüksek!E11</f>
        <v/>
      </c>
      <c r="E385" s="127" t="str">
        <f>Yüksek!F11</f>
        <v/>
      </c>
      <c r="F385" s="150">
        <f>Yüksek!BO11</f>
        <v>0</v>
      </c>
      <c r="G385" s="125">
        <f>Yüksek!A11</f>
        <v>0</v>
      </c>
      <c r="H385" s="124" t="s">
        <v>45</v>
      </c>
      <c r="I385" s="130"/>
      <c r="J385" s="124" t="str">
        <f>'YARIŞMA BİLGİLERİ'!$F$21</f>
        <v>Genç Erkek - B</v>
      </c>
      <c r="K385" s="127" t="str">
        <f t="shared" si="7"/>
        <v>İZMİR-2018-2019 Öğretim Yılı Okullararası Puanlı  Atletizm Genç-B İl Birinciliği</v>
      </c>
      <c r="L385" s="128">
        <f>Yüksek!BC$4</f>
        <v>43509.5</v>
      </c>
      <c r="M385" s="128" t="s">
        <v>176</v>
      </c>
    </row>
    <row r="386" spans="1:13" ht="36" x14ac:dyDescent="0.2">
      <c r="A386" s="122">
        <v>911</v>
      </c>
      <c r="B386" s="132" t="s">
        <v>45</v>
      </c>
      <c r="C386" s="123" t="str">
        <f>Yüksek!D12</f>
        <v/>
      </c>
      <c r="D386" s="127" t="str">
        <f>Yüksek!E12</f>
        <v/>
      </c>
      <c r="E386" s="127" t="str">
        <f>Yüksek!F12</f>
        <v/>
      </c>
      <c r="F386" s="150">
        <f>Yüksek!BO12</f>
        <v>0</v>
      </c>
      <c r="G386" s="125">
        <f>Yüksek!A12</f>
        <v>0</v>
      </c>
      <c r="H386" s="124" t="s">
        <v>45</v>
      </c>
      <c r="I386" s="130"/>
      <c r="J386" s="124" t="str">
        <f>'YARIŞMA BİLGİLERİ'!$F$21</f>
        <v>Genç Erkek - B</v>
      </c>
      <c r="K386" s="127" t="str">
        <f t="shared" si="7"/>
        <v>İZMİR-2018-2019 Öğretim Yılı Okullararası Puanlı  Atletizm Genç-B İl Birinciliği</v>
      </c>
      <c r="L386" s="128">
        <f>Yüksek!BC$4</f>
        <v>43509.5</v>
      </c>
      <c r="M386" s="128" t="s">
        <v>176</v>
      </c>
    </row>
    <row r="387" spans="1:13" ht="36" x14ac:dyDescent="0.2">
      <c r="A387" s="122">
        <v>912</v>
      </c>
      <c r="B387" s="132" t="s">
        <v>45</v>
      </c>
      <c r="C387" s="123" t="str">
        <f>Yüksek!D13</f>
        <v/>
      </c>
      <c r="D387" s="127" t="str">
        <f>Yüksek!E13</f>
        <v/>
      </c>
      <c r="E387" s="127" t="str">
        <f>Yüksek!F13</f>
        <v/>
      </c>
      <c r="F387" s="150">
        <f>Yüksek!BO13</f>
        <v>0</v>
      </c>
      <c r="G387" s="125">
        <f>Yüksek!A13</f>
        <v>0</v>
      </c>
      <c r="H387" s="124" t="s">
        <v>45</v>
      </c>
      <c r="I387" s="130"/>
      <c r="J387" s="124" t="str">
        <f>'YARIŞMA BİLGİLERİ'!$F$21</f>
        <v>Genç Erkek - B</v>
      </c>
      <c r="K387" s="127" t="str">
        <f t="shared" si="7"/>
        <v>İZMİR-2018-2019 Öğretim Yılı Okullararası Puanlı  Atletizm Genç-B İl Birinciliği</v>
      </c>
      <c r="L387" s="128">
        <f>Yüksek!BC$4</f>
        <v>43509.5</v>
      </c>
      <c r="M387" s="128" t="s">
        <v>176</v>
      </c>
    </row>
    <row r="388" spans="1:13" ht="36" x14ac:dyDescent="0.2">
      <c r="A388" s="122">
        <v>913</v>
      </c>
      <c r="B388" s="132" t="s">
        <v>45</v>
      </c>
      <c r="C388" s="123" t="str">
        <f>Yüksek!D19</f>
        <v/>
      </c>
      <c r="D388" s="127" t="str">
        <f>Yüksek!E19</f>
        <v/>
      </c>
      <c r="E388" s="127" t="str">
        <f>Yüksek!F19</f>
        <v/>
      </c>
      <c r="F388" s="150">
        <f>Yüksek!BO19</f>
        <v>0</v>
      </c>
      <c r="G388" s="125">
        <f>Yüksek!A19</f>
        <v>0</v>
      </c>
      <c r="H388" s="124" t="s">
        <v>45</v>
      </c>
      <c r="I388" s="130"/>
      <c r="J388" s="124" t="str">
        <f>'YARIŞMA BİLGİLERİ'!$F$21</f>
        <v>Genç Erkek - B</v>
      </c>
      <c r="K388" s="127" t="str">
        <f t="shared" si="7"/>
        <v>İZMİR-2018-2019 Öğretim Yılı Okullararası Puanlı  Atletizm Genç-B İl Birinciliği</v>
      </c>
      <c r="L388" s="128">
        <f>Yüksek!BC$4</f>
        <v>43509.5</v>
      </c>
      <c r="M388" s="128" t="s">
        <v>176</v>
      </c>
    </row>
    <row r="389" spans="1:13" ht="36" x14ac:dyDescent="0.2">
      <c r="A389" s="122">
        <v>914</v>
      </c>
      <c r="B389" s="132" t="s">
        <v>45</v>
      </c>
      <c r="C389" s="123" t="str">
        <f>Yüksek!D20</f>
        <v/>
      </c>
      <c r="D389" s="127" t="str">
        <f>Yüksek!E20</f>
        <v/>
      </c>
      <c r="E389" s="127" t="str">
        <f>Yüksek!F20</f>
        <v/>
      </c>
      <c r="F389" s="150">
        <f>Yüksek!BO20</f>
        <v>0</v>
      </c>
      <c r="G389" s="125">
        <f>Yüksek!A20</f>
        <v>0</v>
      </c>
      <c r="H389" s="124" t="s">
        <v>45</v>
      </c>
      <c r="I389" s="130"/>
      <c r="J389" s="124" t="str">
        <f>'YARIŞMA BİLGİLERİ'!$F$21</f>
        <v>Genç Erkek - B</v>
      </c>
      <c r="K389" s="127" t="str">
        <f t="shared" si="7"/>
        <v>İZMİR-2018-2019 Öğretim Yılı Okullararası Puanlı  Atletizm Genç-B İl Birinciliği</v>
      </c>
      <c r="L389" s="128">
        <f>Yüksek!BC$4</f>
        <v>43509.5</v>
      </c>
      <c r="M389" s="128" t="s">
        <v>176</v>
      </c>
    </row>
    <row r="390" spans="1:13" ht="36" x14ac:dyDescent="0.2">
      <c r="A390" s="122">
        <v>915</v>
      </c>
      <c r="B390" s="132" t="s">
        <v>45</v>
      </c>
      <c r="C390" s="123" t="e">
        <f>Yüksek!#REF!</f>
        <v>#REF!</v>
      </c>
      <c r="D390" s="127" t="e">
        <f>Yüksek!#REF!</f>
        <v>#REF!</v>
      </c>
      <c r="E390" s="127" t="e">
        <f>Yüksek!#REF!</f>
        <v>#REF!</v>
      </c>
      <c r="F390" s="150" t="e">
        <f>Yüksek!#REF!</f>
        <v>#REF!</v>
      </c>
      <c r="G390" s="125" t="e">
        <f>Yüksek!#REF!</f>
        <v>#REF!</v>
      </c>
      <c r="H390" s="124" t="s">
        <v>45</v>
      </c>
      <c r="I390" s="130"/>
      <c r="J390" s="124" t="str">
        <f>'YARIŞMA BİLGİLERİ'!$F$21</f>
        <v>Genç Erkek - B</v>
      </c>
      <c r="K390" s="127" t="str">
        <f t="shared" si="7"/>
        <v>İZMİR-2018-2019 Öğretim Yılı Okullararası Puanlı  Atletizm Genç-B İl Birinciliği</v>
      </c>
      <c r="L390" s="128">
        <f>Yüksek!BC$4</f>
        <v>43509.5</v>
      </c>
      <c r="M390" s="128" t="s">
        <v>176</v>
      </c>
    </row>
    <row r="391" spans="1:13" ht="36" x14ac:dyDescent="0.2">
      <c r="A391" s="122">
        <v>916</v>
      </c>
      <c r="B391" s="132" t="s">
        <v>45</v>
      </c>
      <c r="C391" s="123" t="e">
        <f>Yüksek!#REF!</f>
        <v>#REF!</v>
      </c>
      <c r="D391" s="127" t="e">
        <f>Yüksek!#REF!</f>
        <v>#REF!</v>
      </c>
      <c r="E391" s="127" t="e">
        <f>Yüksek!#REF!</f>
        <v>#REF!</v>
      </c>
      <c r="F391" s="150" t="e">
        <f>Yüksek!#REF!</f>
        <v>#REF!</v>
      </c>
      <c r="G391" s="125" t="e">
        <f>Yüksek!#REF!</f>
        <v>#REF!</v>
      </c>
      <c r="H391" s="124" t="s">
        <v>45</v>
      </c>
      <c r="I391" s="130"/>
      <c r="J391" s="124" t="str">
        <f>'YARIŞMA BİLGİLERİ'!$F$21</f>
        <v>Genç Erkek - B</v>
      </c>
      <c r="K391" s="127" t="str">
        <f t="shared" si="7"/>
        <v>İZMİR-2018-2019 Öğretim Yılı Okullararası Puanlı  Atletizm Genç-B İl Birinciliği</v>
      </c>
      <c r="L391" s="128">
        <f>Yüksek!BC$4</f>
        <v>43509.5</v>
      </c>
      <c r="M391" s="128" t="s">
        <v>176</v>
      </c>
    </row>
  </sheetData>
  <autoFilter ref="A2:M256"/>
  <mergeCells count="2">
    <mergeCell ref="L1:M1"/>
    <mergeCell ref="A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00B0F0"/>
  </sheetPr>
  <dimension ref="A1:M49"/>
  <sheetViews>
    <sheetView view="pageBreakPreview" topLeftCell="A9" zoomScale="70" zoomScaleNormal="78" zoomScaleSheetLayoutView="70" workbookViewId="0">
      <selection activeCell="C9" sqref="C9"/>
    </sheetView>
  </sheetViews>
  <sheetFormatPr defaultRowHeight="15.75" x14ac:dyDescent="0.2"/>
  <cols>
    <col min="1" max="1" width="8.42578125" style="79" customWidth="1"/>
    <col min="2" max="2" width="26.140625" style="96" bestFit="1" customWidth="1"/>
    <col min="3" max="3" width="31.85546875" style="79" customWidth="1"/>
    <col min="4" max="4" width="27" style="79" customWidth="1"/>
    <col min="5" max="5" width="41.140625" style="79" customWidth="1"/>
    <col min="6" max="6" width="4.42578125" style="79" customWidth="1"/>
    <col min="7" max="7" width="7.5703125" style="79" customWidth="1"/>
    <col min="8" max="8" width="119.85546875" style="79" customWidth="1"/>
    <col min="9" max="16384" width="9.140625" style="79"/>
  </cols>
  <sheetData>
    <row r="1" spans="1:13" ht="12" customHeight="1" x14ac:dyDescent="0.2">
      <c r="A1" s="77"/>
      <c r="B1" s="78"/>
      <c r="C1" s="77"/>
      <c r="D1" s="77"/>
      <c r="E1" s="77"/>
      <c r="F1" s="77"/>
      <c r="G1" s="75"/>
      <c r="H1" s="577" t="s">
        <v>94</v>
      </c>
    </row>
    <row r="2" spans="1:13" ht="51" customHeight="1" x14ac:dyDescent="0.2">
      <c r="A2" s="77"/>
      <c r="B2" s="586" t="str">
        <f>'YARIŞMA BİLGİLERİ'!F19</f>
        <v>2018-2019 Öğretim Yılı Okullararası Puanlı  Atletizm Genç-B İl Birinciliği</v>
      </c>
      <c r="C2" s="587"/>
      <c r="D2" s="587"/>
      <c r="E2" s="588"/>
      <c r="F2" s="77"/>
      <c r="H2" s="578"/>
      <c r="I2" s="76"/>
      <c r="J2" s="76"/>
      <c r="K2" s="76"/>
      <c r="L2" s="76"/>
      <c r="M2" s="80"/>
    </row>
    <row r="3" spans="1:13" ht="20.25" customHeight="1" x14ac:dyDescent="0.2">
      <c r="A3" s="77"/>
      <c r="B3" s="583" t="s">
        <v>19</v>
      </c>
      <c r="C3" s="584"/>
      <c r="D3" s="584"/>
      <c r="E3" s="585"/>
      <c r="F3" s="77"/>
      <c r="H3" s="578"/>
      <c r="I3" s="81"/>
      <c r="J3" s="81"/>
      <c r="K3" s="81"/>
      <c r="L3" s="81"/>
    </row>
    <row r="4" spans="1:13" ht="48" x14ac:dyDescent="0.2">
      <c r="A4" s="77"/>
      <c r="B4" s="589" t="s">
        <v>95</v>
      </c>
      <c r="C4" s="590"/>
      <c r="D4" s="590"/>
      <c r="E4" s="591"/>
      <c r="F4" s="77"/>
      <c r="H4" s="82" t="s">
        <v>82</v>
      </c>
      <c r="I4" s="83"/>
      <c r="J4" s="83"/>
      <c r="K4" s="83"/>
      <c r="L4" s="83"/>
    </row>
    <row r="5" spans="1:13" ht="45" customHeight="1" x14ac:dyDescent="0.2">
      <c r="A5" s="77"/>
      <c r="B5" s="579" t="str">
        <f>'YARIŞMA BİLGİLERİ'!F21</f>
        <v>Genç Erkek - B</v>
      </c>
      <c r="C5" s="580"/>
      <c r="D5" s="581"/>
      <c r="E5" s="582"/>
      <c r="F5" s="77"/>
      <c r="H5" s="82" t="s">
        <v>83</v>
      </c>
      <c r="I5" s="83"/>
      <c r="J5" s="83"/>
      <c r="K5" s="83"/>
      <c r="L5" s="83"/>
    </row>
    <row r="6" spans="1:13" ht="39.75" customHeight="1" x14ac:dyDescent="0.2">
      <c r="A6" s="77"/>
      <c r="B6" s="574" t="s">
        <v>273</v>
      </c>
      <c r="C6" s="575"/>
      <c r="D6" s="575"/>
      <c r="E6" s="576"/>
      <c r="F6" s="77"/>
      <c r="H6" s="82" t="s">
        <v>84</v>
      </c>
      <c r="I6" s="83"/>
      <c r="J6" s="83"/>
      <c r="K6" s="83"/>
      <c r="L6" s="83"/>
    </row>
    <row r="7" spans="1:13" s="87" customFormat="1" ht="41.25" customHeight="1" x14ac:dyDescent="0.2">
      <c r="A7" s="255"/>
      <c r="B7" s="112" t="s">
        <v>10</v>
      </c>
      <c r="C7" s="112" t="s">
        <v>11</v>
      </c>
      <c r="D7" s="112" t="s">
        <v>43</v>
      </c>
      <c r="E7" s="112" t="s">
        <v>67</v>
      </c>
      <c r="F7" s="84"/>
      <c r="H7" s="82" t="s">
        <v>85</v>
      </c>
      <c r="I7" s="83"/>
      <c r="J7" s="83"/>
      <c r="K7" s="83"/>
      <c r="L7" s="83"/>
    </row>
    <row r="8" spans="1:13" s="87" customFormat="1" ht="41.25" customHeight="1" x14ac:dyDescent="0.2">
      <c r="A8" s="255"/>
      <c r="B8" s="85">
        <v>43508.5</v>
      </c>
      <c r="C8" s="110" t="s">
        <v>104</v>
      </c>
      <c r="D8" s="160">
        <v>1200</v>
      </c>
      <c r="E8" s="86" t="s">
        <v>195</v>
      </c>
      <c r="F8" s="84"/>
      <c r="H8" s="82" t="s">
        <v>86</v>
      </c>
      <c r="I8" s="83"/>
      <c r="J8" s="83"/>
      <c r="K8" s="83"/>
      <c r="L8" s="83"/>
    </row>
    <row r="9" spans="1:13" s="87" customFormat="1" ht="41.25" customHeight="1" x14ac:dyDescent="0.2">
      <c r="A9" s="255"/>
      <c r="B9" s="85">
        <v>43508.5</v>
      </c>
      <c r="C9" s="110" t="s">
        <v>104</v>
      </c>
      <c r="D9" s="160">
        <v>1194</v>
      </c>
      <c r="E9" s="86" t="s">
        <v>195</v>
      </c>
      <c r="F9" s="84"/>
      <c r="H9" s="82"/>
      <c r="I9" s="83"/>
      <c r="J9" s="83"/>
      <c r="K9" s="83"/>
      <c r="L9" s="83"/>
    </row>
    <row r="10" spans="1:13" s="87" customFormat="1" ht="41.25" customHeight="1" x14ac:dyDescent="0.2">
      <c r="A10" s="255"/>
      <c r="B10" s="85">
        <v>43508.5</v>
      </c>
      <c r="C10" s="111" t="s">
        <v>437</v>
      </c>
      <c r="D10" s="160">
        <v>1200</v>
      </c>
      <c r="E10" s="86" t="s">
        <v>195</v>
      </c>
      <c r="F10" s="84"/>
      <c r="H10" s="82" t="s">
        <v>87</v>
      </c>
      <c r="I10" s="83"/>
      <c r="J10" s="83"/>
      <c r="K10" s="83"/>
      <c r="L10" s="83"/>
    </row>
    <row r="11" spans="1:13" s="87" customFormat="1" ht="41.25" customHeight="1" x14ac:dyDescent="0.2">
      <c r="A11" s="255"/>
      <c r="B11" s="85">
        <v>43508.5</v>
      </c>
      <c r="C11" s="110" t="s">
        <v>352</v>
      </c>
      <c r="D11" s="285">
        <v>42204</v>
      </c>
      <c r="E11" s="86" t="s">
        <v>195</v>
      </c>
      <c r="F11" s="84"/>
      <c r="H11" s="82" t="s">
        <v>88</v>
      </c>
      <c r="I11" s="83"/>
      <c r="J11" s="83"/>
      <c r="K11" s="83"/>
      <c r="L11" s="83"/>
    </row>
    <row r="12" spans="1:13" s="87" customFormat="1" ht="41.25" customHeight="1" x14ac:dyDescent="0.2">
      <c r="A12" s="255"/>
      <c r="B12" s="85">
        <v>43508.5</v>
      </c>
      <c r="C12" s="110" t="s">
        <v>272</v>
      </c>
      <c r="D12" s="160">
        <v>165</v>
      </c>
      <c r="E12" s="86" t="s">
        <v>195</v>
      </c>
      <c r="F12" s="84"/>
      <c r="H12" s="82" t="s">
        <v>89</v>
      </c>
      <c r="I12" s="83"/>
      <c r="J12" s="83"/>
      <c r="K12" s="83"/>
      <c r="L12" s="83"/>
    </row>
    <row r="13" spans="1:13" s="87" customFormat="1" ht="41.25" customHeight="1" x14ac:dyDescent="0.2">
      <c r="A13" s="255"/>
      <c r="B13" s="530"/>
      <c r="C13" s="531"/>
      <c r="D13" s="532"/>
      <c r="E13" s="533"/>
      <c r="F13" s="84"/>
      <c r="H13" s="82"/>
      <c r="I13" s="83"/>
      <c r="J13" s="83"/>
      <c r="K13" s="83"/>
      <c r="L13" s="83"/>
    </row>
    <row r="14" spans="1:13" s="87" customFormat="1" ht="41.25" customHeight="1" x14ac:dyDescent="0.2">
      <c r="A14" s="255"/>
      <c r="B14" s="574" t="s">
        <v>274</v>
      </c>
      <c r="C14" s="575"/>
      <c r="D14" s="575"/>
      <c r="E14" s="576"/>
      <c r="F14" s="84"/>
      <c r="H14" s="82" t="s">
        <v>90</v>
      </c>
      <c r="I14" s="83"/>
      <c r="J14" s="83"/>
      <c r="K14" s="83"/>
      <c r="L14" s="83"/>
    </row>
    <row r="15" spans="1:13" s="87" customFormat="1" ht="41.25" customHeight="1" x14ac:dyDescent="0.2">
      <c r="A15" s="255"/>
      <c r="B15" s="85">
        <v>43509.5</v>
      </c>
      <c r="C15" s="110" t="s">
        <v>354</v>
      </c>
      <c r="D15" s="160">
        <v>1764</v>
      </c>
      <c r="E15" s="86" t="s">
        <v>195</v>
      </c>
      <c r="F15" s="84"/>
      <c r="H15" s="82"/>
      <c r="I15" s="83"/>
      <c r="J15" s="83"/>
      <c r="K15" s="83"/>
      <c r="L15" s="83"/>
    </row>
    <row r="16" spans="1:13" s="87" customFormat="1" ht="41.25" customHeight="1" x14ac:dyDescent="0.2">
      <c r="A16" s="255"/>
      <c r="B16" s="85">
        <v>43509.5</v>
      </c>
      <c r="C16" s="110" t="s">
        <v>275</v>
      </c>
      <c r="D16" s="160">
        <v>570</v>
      </c>
      <c r="E16" s="86" t="s">
        <v>195</v>
      </c>
      <c r="F16" s="84"/>
      <c r="H16" s="82" t="s">
        <v>91</v>
      </c>
      <c r="I16" s="83"/>
      <c r="J16" s="83"/>
      <c r="K16" s="83"/>
      <c r="L16" s="83"/>
    </row>
    <row r="17" spans="1:12" s="87" customFormat="1" ht="42" customHeight="1" x14ac:dyDescent="0.2">
      <c r="A17" s="255"/>
      <c r="B17" s="85">
        <v>43509.5</v>
      </c>
      <c r="C17" s="110" t="s">
        <v>174</v>
      </c>
      <c r="D17" s="160">
        <v>4000</v>
      </c>
      <c r="E17" s="86" t="s">
        <v>195</v>
      </c>
      <c r="F17" s="84"/>
      <c r="H17" s="82" t="s">
        <v>92</v>
      </c>
      <c r="I17" s="83"/>
      <c r="J17" s="83"/>
      <c r="K17" s="83"/>
      <c r="L17" s="83"/>
    </row>
    <row r="18" spans="1:12" s="87" customFormat="1" ht="43.5" customHeight="1" x14ac:dyDescent="0.2">
      <c r="A18" s="255"/>
      <c r="B18" s="85">
        <v>43509.5</v>
      </c>
      <c r="C18" s="110" t="s">
        <v>354</v>
      </c>
      <c r="D18" s="160">
        <v>1764</v>
      </c>
      <c r="E18" s="86" t="s">
        <v>195</v>
      </c>
      <c r="F18" s="84"/>
      <c r="H18" s="82" t="s">
        <v>93</v>
      </c>
      <c r="I18" s="88"/>
      <c r="J18" s="88"/>
      <c r="K18" s="88"/>
      <c r="L18" s="88"/>
    </row>
    <row r="19" spans="1:12" s="87" customFormat="1" ht="43.5" customHeight="1" x14ac:dyDescent="0.2">
      <c r="A19" s="255"/>
      <c r="B19" s="85">
        <v>43509.5</v>
      </c>
      <c r="C19" s="110" t="s">
        <v>353</v>
      </c>
      <c r="D19" s="160">
        <v>2404</v>
      </c>
      <c r="E19" s="86" t="s">
        <v>195</v>
      </c>
      <c r="F19" s="84"/>
      <c r="H19" s="99" t="s">
        <v>40</v>
      </c>
      <c r="I19" s="88"/>
      <c r="J19" s="88"/>
      <c r="K19" s="88"/>
      <c r="L19" s="88"/>
    </row>
    <row r="20" spans="1:12" s="87" customFormat="1" ht="43.5" customHeight="1" x14ac:dyDescent="0.2">
      <c r="A20" s="255"/>
      <c r="B20" s="85">
        <v>43509.5</v>
      </c>
      <c r="C20" s="110" t="s">
        <v>105</v>
      </c>
      <c r="D20" s="285">
        <v>20504</v>
      </c>
      <c r="E20" s="86" t="s">
        <v>195</v>
      </c>
      <c r="F20" s="84"/>
      <c r="H20" s="98" t="s">
        <v>36</v>
      </c>
      <c r="I20" s="88"/>
      <c r="J20" s="88"/>
      <c r="K20" s="88"/>
      <c r="L20" s="88"/>
    </row>
    <row r="21" spans="1:12" s="87" customFormat="1" ht="43.5" customHeight="1" x14ac:dyDescent="0.2">
      <c r="A21" s="255"/>
      <c r="B21" s="85">
        <v>43509.5</v>
      </c>
      <c r="C21" s="110" t="s">
        <v>174</v>
      </c>
      <c r="D21" s="160">
        <v>4000</v>
      </c>
      <c r="E21" s="86" t="s">
        <v>195</v>
      </c>
      <c r="F21" s="84"/>
      <c r="H21" s="98" t="s">
        <v>37</v>
      </c>
      <c r="I21" s="88"/>
      <c r="J21" s="88"/>
      <c r="K21" s="88"/>
      <c r="L21" s="88"/>
    </row>
    <row r="22" spans="1:12" s="87" customFormat="1" ht="43.5" customHeight="1" x14ac:dyDescent="0.2">
      <c r="A22" s="255"/>
      <c r="B22" s="85">
        <v>43509.5</v>
      </c>
      <c r="C22" s="110" t="s">
        <v>277</v>
      </c>
      <c r="D22" s="285" t="s">
        <v>195</v>
      </c>
      <c r="E22" s="86" t="s">
        <v>195</v>
      </c>
      <c r="F22" s="84"/>
      <c r="H22" s="98" t="s">
        <v>38</v>
      </c>
      <c r="I22" s="90"/>
      <c r="J22" s="89"/>
      <c r="K22" s="89"/>
      <c r="L22" s="89"/>
    </row>
    <row r="23" spans="1:12" s="87" customFormat="1" ht="42" customHeight="1" x14ac:dyDescent="0.2">
      <c r="A23" s="255"/>
      <c r="B23" s="77"/>
      <c r="C23" s="77"/>
      <c r="D23" s="77"/>
      <c r="E23" s="77"/>
      <c r="F23" s="84"/>
      <c r="H23" s="98" t="s">
        <v>39</v>
      </c>
      <c r="I23" s="90"/>
      <c r="J23" s="89"/>
      <c r="K23" s="89"/>
      <c r="L23" s="89"/>
    </row>
    <row r="24" spans="1:12" s="87" customFormat="1" ht="42.75" customHeight="1" x14ac:dyDescent="0.2">
      <c r="A24" s="95"/>
      <c r="E24" s="92"/>
      <c r="F24" s="84"/>
      <c r="G24" s="80"/>
      <c r="H24" s="99" t="s">
        <v>42</v>
      </c>
      <c r="J24" s="91"/>
      <c r="K24" s="91"/>
      <c r="L24" s="91"/>
    </row>
    <row r="25" spans="1:12" s="87" customFormat="1" ht="46.5" customHeight="1" x14ac:dyDescent="0.2">
      <c r="A25" s="95"/>
      <c r="E25" s="92"/>
      <c r="F25" s="84"/>
      <c r="H25" s="97" t="s">
        <v>41</v>
      </c>
    </row>
    <row r="26" spans="1:12" s="87" customFormat="1" ht="39" customHeight="1" x14ac:dyDescent="0.2">
      <c r="A26" s="94"/>
      <c r="B26" s="92"/>
      <c r="C26" s="92"/>
      <c r="D26" s="92"/>
      <c r="E26" s="92"/>
      <c r="F26" s="84"/>
      <c r="H26" s="97" t="s">
        <v>246</v>
      </c>
    </row>
    <row r="27" spans="1:12" s="87" customFormat="1" ht="42" customHeight="1" x14ac:dyDescent="0.2">
      <c r="A27" s="94"/>
      <c r="B27" s="92"/>
      <c r="C27" s="92"/>
      <c r="D27" s="92"/>
      <c r="E27" s="94"/>
      <c r="F27" s="84"/>
      <c r="H27" s="97" t="s">
        <v>247</v>
      </c>
      <c r="I27" s="92"/>
      <c r="J27" s="92"/>
      <c r="K27" s="92"/>
      <c r="L27" s="92"/>
    </row>
    <row r="28" spans="1:12" s="92" customFormat="1" ht="44.25" customHeight="1" x14ac:dyDescent="0.2">
      <c r="A28" s="94"/>
      <c r="E28" s="94"/>
      <c r="F28" s="93"/>
    </row>
    <row r="29" spans="1:12" s="92" customFormat="1" ht="38.25" customHeight="1" x14ac:dyDescent="0.2">
      <c r="A29" s="94"/>
      <c r="E29" s="94"/>
      <c r="F29" s="95"/>
    </row>
    <row r="30" spans="1:12" s="92" customFormat="1" ht="52.5" customHeight="1" x14ac:dyDescent="0.2">
      <c r="A30" s="94"/>
      <c r="B30" s="94"/>
      <c r="C30" s="94"/>
      <c r="D30" s="94"/>
      <c r="E30" s="94"/>
      <c r="F30" s="95"/>
      <c r="H30" s="94"/>
      <c r="I30" s="94"/>
      <c r="J30" s="94"/>
      <c r="K30" s="94"/>
      <c r="L30" s="94"/>
    </row>
    <row r="31" spans="1:12" s="94" customFormat="1" ht="94.5" customHeight="1" x14ac:dyDescent="0.2"/>
    <row r="32" spans="1:12" s="94" customFormat="1" ht="34.5" customHeight="1" x14ac:dyDescent="0.2">
      <c r="A32" s="79"/>
    </row>
    <row r="33" spans="1:12" s="94" customFormat="1" ht="47.25" customHeight="1" x14ac:dyDescent="0.2">
      <c r="A33" s="79"/>
    </row>
    <row r="34" spans="1:12" s="94" customFormat="1" ht="36.75" customHeight="1" x14ac:dyDescent="0.2">
      <c r="A34" s="79"/>
    </row>
    <row r="35" spans="1:12" s="94" customFormat="1" ht="47.25" customHeight="1" x14ac:dyDescent="0.2">
      <c r="A35" s="79"/>
      <c r="E35" s="79"/>
    </row>
    <row r="36" spans="1:12" s="94" customFormat="1" ht="51" customHeight="1" x14ac:dyDescent="0.2">
      <c r="A36" s="79"/>
      <c r="E36" s="79"/>
    </row>
    <row r="37" spans="1:12" s="94" customFormat="1" ht="56.25" customHeight="1" x14ac:dyDescent="0.2">
      <c r="A37" s="79"/>
      <c r="E37" s="79"/>
      <c r="F37" s="79"/>
    </row>
    <row r="38" spans="1:12" s="94" customFormat="1" ht="49.5" customHeight="1" x14ac:dyDescent="0.2">
      <c r="A38" s="79"/>
      <c r="B38" s="96"/>
      <c r="C38" s="79"/>
      <c r="D38" s="79"/>
      <c r="E38" s="79"/>
      <c r="F38" s="79"/>
      <c r="H38" s="79"/>
      <c r="I38" s="79"/>
      <c r="J38" s="79"/>
      <c r="K38" s="79"/>
      <c r="L38" s="79"/>
    </row>
    <row r="39" spans="1:12" ht="34.5" customHeight="1" x14ac:dyDescent="0.2"/>
    <row r="40" spans="1:12" ht="34.5" customHeight="1" x14ac:dyDescent="0.2"/>
    <row r="41" spans="1:12" ht="34.5" customHeight="1" x14ac:dyDescent="0.2"/>
    <row r="42" spans="1:12" ht="34.5" customHeight="1" x14ac:dyDescent="0.2"/>
    <row r="43" spans="1:12" ht="34.5" customHeight="1" x14ac:dyDescent="0.2"/>
    <row r="44" spans="1:12" ht="34.5" customHeight="1" x14ac:dyDescent="0.2"/>
    <row r="45" spans="1:12" ht="34.5" customHeight="1" x14ac:dyDescent="0.2"/>
    <row r="46" spans="1:12" ht="34.5" customHeight="1" x14ac:dyDescent="0.2"/>
    <row r="47" spans="1:12" ht="34.5" customHeight="1" x14ac:dyDescent="0.2"/>
    <row r="48" spans="1:12" ht="34.5" customHeight="1" x14ac:dyDescent="0.2"/>
    <row r="49" ht="34.5" customHeight="1" x14ac:dyDescent="0.2"/>
  </sheetData>
  <mergeCells count="8">
    <mergeCell ref="B6:E6"/>
    <mergeCell ref="B14:E14"/>
    <mergeCell ref="H1:H3"/>
    <mergeCell ref="B5:C5"/>
    <mergeCell ref="D5:E5"/>
    <mergeCell ref="B3:E3"/>
    <mergeCell ref="B2:E2"/>
    <mergeCell ref="B4:E4"/>
  </mergeCells>
  <phoneticPr fontId="1" type="noConversion"/>
  <hyperlinks>
    <hyperlink ref="C20" location="'800m.'!A1" display="800 Metre"/>
    <hyperlink ref="C16" location="UZUN!A1" display="Uzun Atlama"/>
    <hyperlink ref="C21" location="'100m.'!C3" display="100 Metre"/>
    <hyperlink ref="C12" location="Yüksek!D3" display="Yüksek  Atlama"/>
    <hyperlink ref="C10" location="FırlatmaTopu!A1" display="Fırlatma Topu"/>
    <hyperlink ref="C17" location="'100m.'!C3" display="100 Metre"/>
  </hyperlinks>
  <printOptions horizontalCentered="1" verticalCentered="1"/>
  <pageMargins left="0.59055118110236227" right="0.15748031496062992" top="0.59055118110236227" bottom="0.43307086614173229" header="0.35433070866141736" footer="0.27559055118110237"/>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Y1085"/>
  <sheetViews>
    <sheetView view="pageBreakPreview" zoomScale="85" zoomScaleNormal="100" zoomScaleSheetLayoutView="85" workbookViewId="0">
      <pane ySplit="3" topLeftCell="A4" activePane="bottomLeft" state="frozen"/>
      <selection pane="bottomLeft" activeCell="G9" sqref="G9"/>
    </sheetView>
  </sheetViews>
  <sheetFormatPr defaultColWidth="6.140625" defaultRowHeight="15.75" x14ac:dyDescent="0.25"/>
  <cols>
    <col min="1" max="1" width="6.140625" style="106" customWidth="1"/>
    <col min="2" max="2" width="17.5703125" style="158" customWidth="1"/>
    <col min="3" max="3" width="8.7109375" style="143" customWidth="1"/>
    <col min="4" max="4" width="20" style="107" customWidth="1"/>
    <col min="5" max="5" width="21.140625" style="106" bestFit="1" customWidth="1"/>
    <col min="6" max="6" width="33.140625" style="103" customWidth="1"/>
    <col min="7" max="7" width="35.140625" style="159" customWidth="1"/>
    <col min="8" max="8" width="12.42578125" style="142" customWidth="1"/>
    <col min="9" max="10" width="9.5703125" style="108" customWidth="1"/>
    <col min="11" max="12" width="8.5703125" style="109" customWidth="1"/>
    <col min="13" max="13" width="10.7109375" style="107" customWidth="1"/>
    <col min="14" max="14" width="6.140625" style="103"/>
    <col min="15" max="15" width="2" style="256" customWidth="1"/>
    <col min="16" max="16" width="6.140625" style="103"/>
    <col min="17" max="17" width="30.42578125" style="103" customWidth="1"/>
    <col min="18" max="16384" width="6.140625" style="103"/>
  </cols>
  <sheetData>
    <row r="1" spans="1:15" ht="44.25" customHeight="1" x14ac:dyDescent="0.25">
      <c r="A1" s="592" t="str">
        <f>'YARIŞMA BİLGİLERİ'!F19</f>
        <v>2018-2019 Öğretim Yılı Okullararası Puanlı  Atletizm Genç-B İl Birinciliği</v>
      </c>
      <c r="B1" s="592"/>
      <c r="C1" s="592"/>
      <c r="D1" s="592"/>
      <c r="E1" s="592"/>
      <c r="F1" s="593"/>
      <c r="G1" s="593"/>
      <c r="H1" s="593"/>
      <c r="I1" s="593"/>
      <c r="J1" s="593"/>
      <c r="K1" s="592"/>
      <c r="L1" s="592"/>
      <c r="M1" s="592"/>
    </row>
    <row r="2" spans="1:15" ht="44.25" customHeight="1" x14ac:dyDescent="0.25">
      <c r="A2" s="594" t="str">
        <f>'YARIŞMA BİLGİLERİ'!F21</f>
        <v>Genç Erkek - B</v>
      </c>
      <c r="B2" s="594"/>
      <c r="C2" s="594"/>
      <c r="D2" s="594"/>
      <c r="E2" s="594"/>
      <c r="F2" s="594"/>
      <c r="G2" s="156" t="s">
        <v>74</v>
      </c>
      <c r="H2" s="145"/>
      <c r="I2" s="595">
        <f ca="1">NOW()</f>
        <v>43510.768203356478</v>
      </c>
      <c r="J2" s="595"/>
      <c r="K2" s="595"/>
      <c r="L2" s="595"/>
      <c r="M2" s="595"/>
    </row>
    <row r="3" spans="1:15" s="106" customFormat="1" ht="45" customHeight="1" x14ac:dyDescent="0.25">
      <c r="A3" s="104" t="s">
        <v>24</v>
      </c>
      <c r="B3" s="105" t="s">
        <v>28</v>
      </c>
      <c r="C3" s="105" t="s">
        <v>64</v>
      </c>
      <c r="D3" s="105" t="s">
        <v>96</v>
      </c>
      <c r="E3" s="104" t="s">
        <v>20</v>
      </c>
      <c r="F3" s="104" t="s">
        <v>7</v>
      </c>
      <c r="G3" s="104" t="s">
        <v>191</v>
      </c>
      <c r="H3" s="141" t="s">
        <v>102</v>
      </c>
      <c r="I3" s="284" t="s">
        <v>227</v>
      </c>
      <c r="J3" s="284" t="s">
        <v>228</v>
      </c>
      <c r="K3" s="139" t="s">
        <v>99</v>
      </c>
      <c r="L3" s="139" t="s">
        <v>100</v>
      </c>
      <c r="M3" s="140" t="s">
        <v>101</v>
      </c>
      <c r="O3" s="257"/>
    </row>
    <row r="4" spans="1:15" s="339" customFormat="1" ht="31.5" customHeight="1" x14ac:dyDescent="0.2">
      <c r="A4" s="380">
        <v>1</v>
      </c>
      <c r="B4" s="329" t="str">
        <f t="shared" ref="B4:B8" si="0">CONCATENATE(H4,"-",K4,"-",L4)</f>
        <v>100M-1-2</v>
      </c>
      <c r="C4" s="330">
        <v>909</v>
      </c>
      <c r="D4" s="491">
        <v>10271953974</v>
      </c>
      <c r="E4" s="492">
        <v>38292</v>
      </c>
      <c r="F4" s="493" t="s">
        <v>461</v>
      </c>
      <c r="G4" s="486" t="s">
        <v>462</v>
      </c>
      <c r="H4" s="335" t="s">
        <v>278</v>
      </c>
      <c r="I4" s="336"/>
      <c r="J4" s="336"/>
      <c r="K4" s="337" t="s">
        <v>527</v>
      </c>
      <c r="L4" s="337" t="s">
        <v>528</v>
      </c>
      <c r="M4" s="338">
        <v>1</v>
      </c>
      <c r="O4" s="340"/>
    </row>
    <row r="5" spans="1:15" s="339" customFormat="1" ht="31.5" customHeight="1" x14ac:dyDescent="0.2">
      <c r="A5" s="380"/>
      <c r="B5" s="329" t="str">
        <f t="shared" si="0"/>
        <v>110M.ENG-1-2</v>
      </c>
      <c r="C5" s="330"/>
      <c r="D5" s="477"/>
      <c r="E5" s="478"/>
      <c r="F5" s="487"/>
      <c r="G5" s="486"/>
      <c r="H5" s="335" t="s">
        <v>403</v>
      </c>
      <c r="I5" s="336"/>
      <c r="J5" s="336"/>
      <c r="K5" s="337" t="s">
        <v>527</v>
      </c>
      <c r="L5" s="337" t="s">
        <v>528</v>
      </c>
      <c r="M5" s="338">
        <v>1</v>
      </c>
      <c r="O5" s="340"/>
    </row>
    <row r="6" spans="1:15" s="339" customFormat="1" ht="31.5" customHeight="1" x14ac:dyDescent="0.2">
      <c r="A6" s="380">
        <v>2</v>
      </c>
      <c r="B6" s="329" t="str">
        <f t="shared" si="0"/>
        <v>1500 M-1-2</v>
      </c>
      <c r="C6" s="330">
        <v>910</v>
      </c>
      <c r="D6" s="494">
        <v>10344128384</v>
      </c>
      <c r="E6" s="492">
        <v>38264</v>
      </c>
      <c r="F6" s="491" t="s">
        <v>463</v>
      </c>
      <c r="G6" s="486" t="s">
        <v>462</v>
      </c>
      <c r="H6" s="335" t="s">
        <v>522</v>
      </c>
      <c r="I6" s="336"/>
      <c r="J6" s="336"/>
      <c r="K6" s="337" t="s">
        <v>527</v>
      </c>
      <c r="L6" s="337" t="s">
        <v>528</v>
      </c>
      <c r="M6" s="338">
        <v>1</v>
      </c>
      <c r="O6" s="340"/>
    </row>
    <row r="7" spans="1:15" s="339" customFormat="1" ht="31.5" customHeight="1" x14ac:dyDescent="0.2">
      <c r="A7" s="380">
        <v>3</v>
      </c>
      <c r="B7" s="329" t="str">
        <f t="shared" si="0"/>
        <v>200M-1-2</v>
      </c>
      <c r="C7" s="330">
        <v>909</v>
      </c>
      <c r="D7" s="491">
        <v>10271953974</v>
      </c>
      <c r="E7" s="492">
        <v>38292</v>
      </c>
      <c r="F7" s="494" t="s">
        <v>461</v>
      </c>
      <c r="G7" s="486" t="s">
        <v>462</v>
      </c>
      <c r="H7" s="335" t="s">
        <v>170</v>
      </c>
      <c r="I7" s="336"/>
      <c r="J7" s="336"/>
      <c r="K7" s="337" t="s">
        <v>527</v>
      </c>
      <c r="L7" s="337" t="s">
        <v>528</v>
      </c>
      <c r="M7" s="338">
        <v>1</v>
      </c>
      <c r="O7" s="340"/>
    </row>
    <row r="8" spans="1:15" s="339" customFormat="1" ht="31.5" customHeight="1" x14ac:dyDescent="0.2">
      <c r="A8" s="380">
        <v>4</v>
      </c>
      <c r="B8" s="329" t="str">
        <f t="shared" si="0"/>
        <v>800M-1-2</v>
      </c>
      <c r="C8" s="330">
        <v>910</v>
      </c>
      <c r="D8" s="494">
        <v>10344128384</v>
      </c>
      <c r="E8" s="492">
        <v>38264</v>
      </c>
      <c r="F8" s="491" t="s">
        <v>463</v>
      </c>
      <c r="G8" s="486" t="s">
        <v>462</v>
      </c>
      <c r="H8" s="335" t="s">
        <v>98</v>
      </c>
      <c r="I8" s="336"/>
      <c r="J8" s="336"/>
      <c r="K8" s="337" t="s">
        <v>527</v>
      </c>
      <c r="L8" s="337" t="s">
        <v>528</v>
      </c>
      <c r="M8" s="338">
        <v>1</v>
      </c>
      <c r="O8" s="340"/>
    </row>
    <row r="9" spans="1:15" s="339" customFormat="1" ht="31.5" customHeight="1" x14ac:dyDescent="0.2">
      <c r="A9" s="380">
        <v>5</v>
      </c>
      <c r="B9" s="329" t="str">
        <f t="shared" ref="B9:B13" si="1">CONCATENATE(H9,"-",M9)</f>
        <v>CİRİT-1</v>
      </c>
      <c r="C9" s="330"/>
      <c r="D9" s="477"/>
      <c r="E9" s="478"/>
      <c r="F9" s="487"/>
      <c r="G9" s="486"/>
      <c r="H9" s="335" t="s">
        <v>149</v>
      </c>
      <c r="I9" s="336"/>
      <c r="J9" s="336"/>
      <c r="K9" s="337" t="s">
        <v>527</v>
      </c>
      <c r="L9" s="337" t="s">
        <v>528</v>
      </c>
      <c r="M9" s="338">
        <v>1</v>
      </c>
      <c r="O9" s="340"/>
    </row>
    <row r="10" spans="1:15" s="339" customFormat="1" ht="31.5" customHeight="1" x14ac:dyDescent="0.2">
      <c r="A10" s="380">
        <v>6</v>
      </c>
      <c r="B10" s="329" t="str">
        <f t="shared" si="1"/>
        <v>GÜLLE-1</v>
      </c>
      <c r="C10" s="330"/>
      <c r="D10" s="477"/>
      <c r="E10" s="478"/>
      <c r="F10" s="487"/>
      <c r="G10" s="486"/>
      <c r="H10" s="335" t="s">
        <v>147</v>
      </c>
      <c r="I10" s="336"/>
      <c r="J10" s="336"/>
      <c r="K10" s="337" t="s">
        <v>527</v>
      </c>
      <c r="L10" s="337" t="s">
        <v>528</v>
      </c>
      <c r="M10" s="338">
        <v>1</v>
      </c>
      <c r="O10" s="340"/>
    </row>
    <row r="11" spans="1:15" s="339" customFormat="1" ht="31.5" customHeight="1" x14ac:dyDescent="0.2">
      <c r="A11" s="380">
        <v>8</v>
      </c>
      <c r="B11" s="329" t="str">
        <f t="shared" si="1"/>
        <v>UZUN-1</v>
      </c>
      <c r="C11" s="330">
        <v>912</v>
      </c>
      <c r="D11" s="494">
        <v>29482968356</v>
      </c>
      <c r="E11" s="492">
        <v>38117</v>
      </c>
      <c r="F11" s="491" t="s">
        <v>464</v>
      </c>
      <c r="G11" s="486" t="s">
        <v>462</v>
      </c>
      <c r="H11" s="335" t="s">
        <v>44</v>
      </c>
      <c r="I11" s="336"/>
      <c r="J11" s="336"/>
      <c r="K11" s="337" t="s">
        <v>527</v>
      </c>
      <c r="L11" s="337" t="s">
        <v>528</v>
      </c>
      <c r="M11" s="338">
        <v>1</v>
      </c>
      <c r="O11" s="340"/>
    </row>
    <row r="12" spans="1:15" s="339" customFormat="1" ht="31.5" customHeight="1" x14ac:dyDescent="0.2">
      <c r="A12" s="380">
        <v>9</v>
      </c>
      <c r="B12" s="329" t="str">
        <f t="shared" si="1"/>
        <v>ÜÇADIM-1</v>
      </c>
      <c r="C12" s="330"/>
      <c r="D12" s="495"/>
      <c r="E12" s="496"/>
      <c r="F12" s="495"/>
      <c r="G12" s="495"/>
      <c r="H12" s="335" t="s">
        <v>436</v>
      </c>
      <c r="I12" s="336"/>
      <c r="J12" s="336"/>
      <c r="K12" s="337" t="s">
        <v>527</v>
      </c>
      <c r="L12" s="337" t="s">
        <v>528</v>
      </c>
      <c r="M12" s="338">
        <v>1</v>
      </c>
      <c r="O12" s="340"/>
    </row>
    <row r="13" spans="1:15" s="339" customFormat="1" ht="31.5" customHeight="1" x14ac:dyDescent="0.2">
      <c r="A13" s="380">
        <v>10</v>
      </c>
      <c r="B13" s="329" t="str">
        <f t="shared" si="1"/>
        <v>YÜKSEK-1</v>
      </c>
      <c r="C13" s="330"/>
      <c r="D13" s="477"/>
      <c r="E13" s="478"/>
      <c r="F13" s="483"/>
      <c r="G13" s="484"/>
      <c r="H13" s="335" t="s">
        <v>45</v>
      </c>
      <c r="I13" s="336"/>
      <c r="J13" s="336"/>
      <c r="K13" s="337" t="s">
        <v>527</v>
      </c>
      <c r="L13" s="337" t="s">
        <v>528</v>
      </c>
      <c r="M13" s="338">
        <v>1</v>
      </c>
      <c r="O13" s="340"/>
    </row>
    <row r="14" spans="1:15" s="339" customFormat="1" ht="31.5" customHeight="1" x14ac:dyDescent="0.2">
      <c r="A14" s="380">
        <v>11</v>
      </c>
      <c r="B14" s="329" t="s">
        <v>309</v>
      </c>
      <c r="C14" s="330"/>
      <c r="D14" s="331"/>
      <c r="E14" s="332"/>
      <c r="F14" s="333"/>
      <c r="G14" s="334"/>
      <c r="H14" s="335" t="s">
        <v>287</v>
      </c>
      <c r="I14" s="336"/>
      <c r="J14" s="336"/>
      <c r="K14" s="337"/>
      <c r="L14" s="337"/>
      <c r="M14" s="338"/>
      <c r="O14" s="340"/>
    </row>
    <row r="15" spans="1:15" s="339" customFormat="1" ht="31.5" customHeight="1" x14ac:dyDescent="0.2">
      <c r="A15" s="380">
        <v>12</v>
      </c>
      <c r="B15" s="329" t="s">
        <v>309</v>
      </c>
      <c r="C15" s="330"/>
      <c r="D15" s="331"/>
      <c r="E15" s="332"/>
      <c r="F15" s="333"/>
      <c r="G15" s="334"/>
      <c r="H15" s="335" t="s">
        <v>287</v>
      </c>
      <c r="I15" s="336"/>
      <c r="J15" s="336"/>
      <c r="K15" s="337"/>
      <c r="L15" s="337"/>
      <c r="M15" s="338"/>
      <c r="O15" s="340"/>
    </row>
    <row r="16" spans="1:15" s="339" customFormat="1" ht="31.5" customHeight="1" x14ac:dyDescent="0.2">
      <c r="A16" s="380">
        <v>13</v>
      </c>
      <c r="B16" s="329" t="s">
        <v>309</v>
      </c>
      <c r="C16" s="330"/>
      <c r="D16" s="331"/>
      <c r="E16" s="332"/>
      <c r="F16" s="333"/>
      <c r="G16" s="334"/>
      <c r="H16" s="335" t="s">
        <v>287</v>
      </c>
      <c r="I16" s="336"/>
      <c r="J16" s="336"/>
      <c r="K16" s="337"/>
      <c r="L16" s="337"/>
      <c r="M16" s="338"/>
      <c r="O16" s="340"/>
    </row>
    <row r="17" spans="1:15" s="339" customFormat="1" ht="31.5" customHeight="1" x14ac:dyDescent="0.2">
      <c r="A17" s="380">
        <v>14</v>
      </c>
      <c r="B17" s="329" t="s">
        <v>309</v>
      </c>
      <c r="C17" s="330"/>
      <c r="D17" s="331"/>
      <c r="E17" s="332"/>
      <c r="F17" s="333"/>
      <c r="G17" s="334"/>
      <c r="H17" s="335" t="s">
        <v>287</v>
      </c>
      <c r="I17" s="336"/>
      <c r="J17" s="336"/>
      <c r="K17" s="337"/>
      <c r="L17" s="337"/>
      <c r="M17" s="338"/>
      <c r="O17" s="340"/>
    </row>
    <row r="18" spans="1:15" s="339" customFormat="1" ht="31.5" customHeight="1" x14ac:dyDescent="0.2">
      <c r="A18" s="380">
        <v>15</v>
      </c>
      <c r="B18" s="329" t="s">
        <v>309</v>
      </c>
      <c r="C18" s="330"/>
      <c r="D18" s="331"/>
      <c r="E18" s="332"/>
      <c r="F18" s="333"/>
      <c r="G18" s="334"/>
      <c r="H18" s="335" t="s">
        <v>287</v>
      </c>
      <c r="I18" s="336"/>
      <c r="J18" s="336"/>
      <c r="K18" s="337"/>
      <c r="L18" s="337"/>
      <c r="M18" s="338"/>
      <c r="O18" s="340"/>
    </row>
    <row r="19" spans="1:15" s="339" customFormat="1" ht="31.5" customHeight="1" x14ac:dyDescent="0.2">
      <c r="A19" s="380">
        <v>16</v>
      </c>
      <c r="B19" s="329" t="s">
        <v>309</v>
      </c>
      <c r="C19" s="330"/>
      <c r="D19" s="331"/>
      <c r="E19" s="332"/>
      <c r="F19" s="333"/>
      <c r="G19" s="334"/>
      <c r="H19" s="335" t="s">
        <v>287</v>
      </c>
      <c r="I19" s="336"/>
      <c r="J19" s="336"/>
      <c r="K19" s="337"/>
      <c r="L19" s="337"/>
      <c r="M19" s="338"/>
      <c r="O19" s="340"/>
    </row>
    <row r="20" spans="1:15" s="339" customFormat="1" ht="93.75" customHeight="1" x14ac:dyDescent="0.2">
      <c r="A20" s="380">
        <v>17</v>
      </c>
      <c r="B20" s="329" t="str">
        <f t="shared" ref="B20:B25" si="2">CONCATENATE(H20,"-",K20,"-",L20)</f>
        <v>4X100M--</v>
      </c>
      <c r="C20" s="330"/>
      <c r="D20" s="331"/>
      <c r="E20" s="332"/>
      <c r="F20" s="333"/>
      <c r="G20" s="334"/>
      <c r="H20" s="335" t="s">
        <v>287</v>
      </c>
      <c r="I20" s="336"/>
      <c r="J20" s="336"/>
      <c r="K20" s="337"/>
      <c r="L20" s="337"/>
      <c r="M20" s="338"/>
      <c r="O20" s="340"/>
    </row>
    <row r="21" spans="1:15" s="351" customFormat="1" ht="31.5" customHeight="1" x14ac:dyDescent="0.2">
      <c r="A21" s="380">
        <v>18</v>
      </c>
      <c r="B21" s="341" t="str">
        <f t="shared" si="2"/>
        <v>100M--</v>
      </c>
      <c r="C21" s="342"/>
      <c r="D21" s="477"/>
      <c r="E21" s="478"/>
      <c r="F21" s="483"/>
      <c r="G21" s="484"/>
      <c r="H21" s="335" t="s">
        <v>278</v>
      </c>
      <c r="I21" s="348"/>
      <c r="J21" s="348"/>
      <c r="K21" s="349"/>
      <c r="L21" s="349"/>
      <c r="M21" s="350"/>
      <c r="O21" s="352"/>
    </row>
    <row r="22" spans="1:15" s="351" customFormat="1" ht="31.5" customHeight="1" x14ac:dyDescent="0.2">
      <c r="A22" s="380">
        <v>19</v>
      </c>
      <c r="B22" s="341" t="str">
        <f t="shared" si="2"/>
        <v>110M.ENG--</v>
      </c>
      <c r="C22" s="342"/>
      <c r="D22" s="477"/>
      <c r="E22" s="478"/>
      <c r="F22" s="483"/>
      <c r="G22" s="484"/>
      <c r="H22" s="335" t="s">
        <v>403</v>
      </c>
      <c r="I22" s="348"/>
      <c r="J22" s="348"/>
      <c r="K22" s="349"/>
      <c r="L22" s="349"/>
      <c r="M22" s="350"/>
      <c r="O22" s="352"/>
    </row>
    <row r="23" spans="1:15" s="351" customFormat="1" ht="31.5" customHeight="1" x14ac:dyDescent="0.2">
      <c r="A23" s="380">
        <v>20</v>
      </c>
      <c r="B23" s="341" t="str">
        <f t="shared" si="2"/>
        <v>1500 M--</v>
      </c>
      <c r="C23" s="342"/>
      <c r="D23" s="477"/>
      <c r="E23" s="478"/>
      <c r="F23" s="483"/>
      <c r="G23" s="484"/>
      <c r="H23" s="335" t="s">
        <v>522</v>
      </c>
      <c r="I23" s="348"/>
      <c r="J23" s="348"/>
      <c r="K23" s="349"/>
      <c r="L23" s="349"/>
      <c r="M23" s="350"/>
      <c r="O23" s="352"/>
    </row>
    <row r="24" spans="1:15" s="351" customFormat="1" ht="31.5" customHeight="1" x14ac:dyDescent="0.2">
      <c r="A24" s="380">
        <v>21</v>
      </c>
      <c r="B24" s="341" t="str">
        <f t="shared" si="2"/>
        <v>200M--</v>
      </c>
      <c r="C24" s="342"/>
      <c r="D24" s="477"/>
      <c r="E24" s="478"/>
      <c r="F24" s="483"/>
      <c r="G24" s="484"/>
      <c r="H24" s="335" t="s">
        <v>170</v>
      </c>
      <c r="I24" s="348"/>
      <c r="J24" s="348"/>
      <c r="K24" s="349"/>
      <c r="L24" s="349"/>
      <c r="M24" s="350"/>
      <c r="O24" s="352"/>
    </row>
    <row r="25" spans="1:15" s="351" customFormat="1" ht="31.5" customHeight="1" x14ac:dyDescent="0.2">
      <c r="A25" s="380">
        <v>22</v>
      </c>
      <c r="B25" s="341" t="str">
        <f t="shared" si="2"/>
        <v>800M--</v>
      </c>
      <c r="C25" s="342"/>
      <c r="D25" s="477"/>
      <c r="E25" s="478"/>
      <c r="F25" s="483"/>
      <c r="G25" s="484"/>
      <c r="H25" s="335" t="s">
        <v>98</v>
      </c>
      <c r="I25" s="348"/>
      <c r="J25" s="348"/>
      <c r="K25" s="349"/>
      <c r="L25" s="349"/>
      <c r="M25" s="350"/>
      <c r="O25" s="352"/>
    </row>
    <row r="26" spans="1:15" s="351" customFormat="1" ht="31.5" customHeight="1" x14ac:dyDescent="0.2">
      <c r="A26" s="380">
        <v>23</v>
      </c>
      <c r="B26" s="329" t="str">
        <f t="shared" ref="B26:B30" si="3">CONCATENATE(H26,"-",M26)</f>
        <v>CİRİT-</v>
      </c>
      <c r="C26" s="342"/>
      <c r="D26" s="477"/>
      <c r="E26" s="478"/>
      <c r="F26" s="483"/>
      <c r="G26" s="484"/>
      <c r="H26" s="335" t="s">
        <v>149</v>
      </c>
      <c r="I26" s="348"/>
      <c r="J26" s="348"/>
      <c r="K26" s="349"/>
      <c r="L26" s="349"/>
      <c r="M26" s="350"/>
      <c r="O26" s="352"/>
    </row>
    <row r="27" spans="1:15" s="351" customFormat="1" ht="31.5" customHeight="1" x14ac:dyDescent="0.2">
      <c r="A27" s="380">
        <v>24</v>
      </c>
      <c r="B27" s="329" t="str">
        <f t="shared" si="3"/>
        <v>GÜLLE-</v>
      </c>
      <c r="C27" s="342"/>
      <c r="D27" s="477"/>
      <c r="E27" s="478"/>
      <c r="F27" s="483"/>
      <c r="G27" s="484"/>
      <c r="H27" s="335" t="s">
        <v>147</v>
      </c>
      <c r="I27" s="348"/>
      <c r="J27" s="348"/>
      <c r="K27" s="349"/>
      <c r="L27" s="349"/>
      <c r="M27" s="350"/>
      <c r="O27" s="352"/>
    </row>
    <row r="28" spans="1:15" s="351" customFormat="1" ht="31.5" customHeight="1" x14ac:dyDescent="0.2">
      <c r="A28" s="380">
        <v>25</v>
      </c>
      <c r="B28" s="329" t="str">
        <f t="shared" si="3"/>
        <v>UZUN-</v>
      </c>
      <c r="C28" s="342"/>
      <c r="D28" s="502"/>
      <c r="E28" s="488"/>
      <c r="F28" s="490"/>
      <c r="G28" s="489"/>
      <c r="H28" s="335" t="s">
        <v>44</v>
      </c>
      <c r="I28" s="348"/>
      <c r="J28" s="348"/>
      <c r="K28" s="349"/>
      <c r="L28" s="349"/>
      <c r="M28" s="350"/>
      <c r="O28" s="352"/>
    </row>
    <row r="29" spans="1:15" s="351" customFormat="1" ht="31.5" customHeight="1" x14ac:dyDescent="0.2">
      <c r="A29" s="380">
        <v>26</v>
      </c>
      <c r="B29" s="329" t="str">
        <f t="shared" si="3"/>
        <v>ÜÇADIM-</v>
      </c>
      <c r="C29" s="342"/>
      <c r="D29" s="503"/>
      <c r="E29" s="488"/>
      <c r="F29" s="490"/>
      <c r="G29" s="489"/>
      <c r="H29" s="335" t="s">
        <v>436</v>
      </c>
      <c r="I29" s="348"/>
      <c r="J29" s="348"/>
      <c r="K29" s="349"/>
      <c r="L29" s="349"/>
      <c r="M29" s="350"/>
      <c r="O29" s="352"/>
    </row>
    <row r="30" spans="1:15" s="351" customFormat="1" ht="31.5" customHeight="1" x14ac:dyDescent="0.2">
      <c r="A30" s="380">
        <v>27</v>
      </c>
      <c r="B30" s="329" t="str">
        <f t="shared" si="3"/>
        <v>YÜKSEK-</v>
      </c>
      <c r="C30" s="342"/>
      <c r="D30" s="503"/>
      <c r="E30" s="478"/>
      <c r="F30" s="483"/>
      <c r="G30" s="484"/>
      <c r="H30" s="335" t="s">
        <v>45</v>
      </c>
      <c r="I30" s="348"/>
      <c r="J30" s="348"/>
      <c r="K30" s="349"/>
      <c r="L30" s="349"/>
      <c r="M30" s="350"/>
      <c r="O30" s="352"/>
    </row>
    <row r="31" spans="1:15" s="351" customFormat="1" ht="31.5" customHeight="1" x14ac:dyDescent="0.2">
      <c r="A31" s="380">
        <v>28</v>
      </c>
      <c r="B31" s="341" t="str">
        <f t="shared" ref="B31:B42" si="4">CONCATENATE(H31,"-",K31,"-",L31)</f>
        <v>4X100M--</v>
      </c>
      <c r="C31" s="342"/>
      <c r="D31" s="343"/>
      <c r="E31" s="344"/>
      <c r="F31" s="345"/>
      <c r="G31" s="346"/>
      <c r="H31" s="335" t="s">
        <v>287</v>
      </c>
      <c r="I31" s="348"/>
      <c r="J31" s="348"/>
      <c r="K31" s="349"/>
      <c r="L31" s="349"/>
      <c r="M31" s="350"/>
      <c r="O31" s="352"/>
    </row>
    <row r="32" spans="1:15" s="351" customFormat="1" ht="31.5" customHeight="1" x14ac:dyDescent="0.2">
      <c r="A32" s="380">
        <v>29</v>
      </c>
      <c r="B32" s="341" t="str">
        <f t="shared" si="4"/>
        <v>4X100M--</v>
      </c>
      <c r="C32" s="342"/>
      <c r="D32" s="343"/>
      <c r="E32" s="344"/>
      <c r="F32" s="345"/>
      <c r="G32" s="346"/>
      <c r="H32" s="335" t="s">
        <v>287</v>
      </c>
      <c r="I32" s="348"/>
      <c r="J32" s="348"/>
      <c r="K32" s="349"/>
      <c r="L32" s="349"/>
      <c r="M32" s="350"/>
      <c r="O32" s="352"/>
    </row>
    <row r="33" spans="1:15" s="351" customFormat="1" ht="31.5" customHeight="1" x14ac:dyDescent="0.2">
      <c r="A33" s="380">
        <v>30</v>
      </c>
      <c r="B33" s="341" t="str">
        <f t="shared" si="4"/>
        <v>4X100M--</v>
      </c>
      <c r="C33" s="342"/>
      <c r="D33" s="343"/>
      <c r="E33" s="344"/>
      <c r="F33" s="345"/>
      <c r="G33" s="346"/>
      <c r="H33" s="335" t="s">
        <v>287</v>
      </c>
      <c r="I33" s="348"/>
      <c r="J33" s="348"/>
      <c r="K33" s="349"/>
      <c r="L33" s="349"/>
      <c r="M33" s="350"/>
      <c r="O33" s="352"/>
    </row>
    <row r="34" spans="1:15" s="351" customFormat="1" ht="31.5" customHeight="1" x14ac:dyDescent="0.2">
      <c r="A34" s="380">
        <v>31</v>
      </c>
      <c r="B34" s="341" t="str">
        <f t="shared" si="4"/>
        <v>4X100M--</v>
      </c>
      <c r="C34" s="342"/>
      <c r="D34" s="343"/>
      <c r="E34" s="344"/>
      <c r="F34" s="345"/>
      <c r="G34" s="346"/>
      <c r="H34" s="335" t="s">
        <v>287</v>
      </c>
      <c r="I34" s="348"/>
      <c r="J34" s="348"/>
      <c r="K34" s="349"/>
      <c r="L34" s="349"/>
      <c r="M34" s="350"/>
      <c r="O34" s="352"/>
    </row>
    <row r="35" spans="1:15" s="351" customFormat="1" ht="31.5" customHeight="1" x14ac:dyDescent="0.2">
      <c r="A35" s="380">
        <v>32</v>
      </c>
      <c r="B35" s="341" t="str">
        <f t="shared" si="4"/>
        <v>4X100M--</v>
      </c>
      <c r="C35" s="342"/>
      <c r="D35" s="343"/>
      <c r="E35" s="344"/>
      <c r="F35" s="345"/>
      <c r="G35" s="346"/>
      <c r="H35" s="335" t="s">
        <v>287</v>
      </c>
      <c r="I35" s="348"/>
      <c r="J35" s="348"/>
      <c r="K35" s="349"/>
      <c r="L35" s="349"/>
      <c r="M35" s="350"/>
      <c r="O35" s="352"/>
    </row>
    <row r="36" spans="1:15" s="351" customFormat="1" ht="31.5" customHeight="1" x14ac:dyDescent="0.2">
      <c r="A36" s="380">
        <v>33</v>
      </c>
      <c r="B36" s="341" t="str">
        <f t="shared" si="4"/>
        <v>4X100M--</v>
      </c>
      <c r="C36" s="342"/>
      <c r="D36" s="343"/>
      <c r="E36" s="344"/>
      <c r="F36" s="345"/>
      <c r="G36" s="346"/>
      <c r="H36" s="335" t="s">
        <v>287</v>
      </c>
      <c r="I36" s="348"/>
      <c r="J36" s="348"/>
      <c r="K36" s="349"/>
      <c r="L36" s="349"/>
      <c r="M36" s="350"/>
      <c r="O36" s="352"/>
    </row>
    <row r="37" spans="1:15" s="351" customFormat="1" ht="93.75" customHeight="1" x14ac:dyDescent="0.2">
      <c r="A37" s="380">
        <v>34</v>
      </c>
      <c r="B37" s="341" t="str">
        <f t="shared" si="4"/>
        <v>4X100M--</v>
      </c>
      <c r="C37" s="342"/>
      <c r="D37" s="343"/>
      <c r="E37" s="344"/>
      <c r="F37" s="345"/>
      <c r="G37" s="346"/>
      <c r="H37" s="335" t="s">
        <v>287</v>
      </c>
      <c r="I37" s="348"/>
      <c r="J37" s="348"/>
      <c r="K37" s="349"/>
      <c r="L37" s="349"/>
      <c r="M37" s="350"/>
      <c r="O37" s="352"/>
    </row>
    <row r="38" spans="1:15" s="339" customFormat="1" ht="31.5" customHeight="1" x14ac:dyDescent="0.25">
      <c r="A38" s="380">
        <v>35</v>
      </c>
      <c r="B38" s="329" t="str">
        <f t="shared" si="4"/>
        <v>100M-1-3</v>
      </c>
      <c r="C38" s="330">
        <v>913</v>
      </c>
      <c r="D38" s="497">
        <v>57190018360</v>
      </c>
      <c r="E38" s="498">
        <v>2004</v>
      </c>
      <c r="F38" s="497" t="s">
        <v>465</v>
      </c>
      <c r="G38" s="499" t="s">
        <v>466</v>
      </c>
      <c r="H38" s="335" t="s">
        <v>278</v>
      </c>
      <c r="I38" s="336"/>
      <c r="J38" s="336"/>
      <c r="K38" s="337" t="s">
        <v>527</v>
      </c>
      <c r="L38" s="337" t="s">
        <v>529</v>
      </c>
      <c r="M38" s="338">
        <v>2</v>
      </c>
      <c r="O38" s="340"/>
    </row>
    <row r="39" spans="1:15" s="339" customFormat="1" ht="31.5" customHeight="1" x14ac:dyDescent="0.25">
      <c r="A39" s="380">
        <v>36</v>
      </c>
      <c r="B39" s="329" t="str">
        <f t="shared" si="4"/>
        <v>110M.ENG-1-3</v>
      </c>
      <c r="C39" s="330">
        <v>915</v>
      </c>
      <c r="D39" s="497">
        <v>26602860156</v>
      </c>
      <c r="E39" s="498">
        <v>2004</v>
      </c>
      <c r="F39" s="497" t="s">
        <v>467</v>
      </c>
      <c r="G39" s="499" t="s">
        <v>466</v>
      </c>
      <c r="H39" s="335" t="s">
        <v>403</v>
      </c>
      <c r="I39" s="336"/>
      <c r="J39" s="336"/>
      <c r="K39" s="337" t="s">
        <v>527</v>
      </c>
      <c r="L39" s="337" t="s">
        <v>529</v>
      </c>
      <c r="M39" s="338">
        <v>2</v>
      </c>
      <c r="O39" s="340"/>
    </row>
    <row r="40" spans="1:15" s="339" customFormat="1" ht="31.5" customHeight="1" x14ac:dyDescent="0.25">
      <c r="A40" s="380">
        <v>37</v>
      </c>
      <c r="B40" s="329" t="str">
        <f t="shared" si="4"/>
        <v>1500 M-1-3</v>
      </c>
      <c r="C40" s="330">
        <v>937</v>
      </c>
      <c r="D40" s="497">
        <v>10985575998</v>
      </c>
      <c r="E40" s="498">
        <v>2004</v>
      </c>
      <c r="F40" s="497" t="s">
        <v>468</v>
      </c>
      <c r="G40" s="499" t="s">
        <v>466</v>
      </c>
      <c r="H40" s="335" t="s">
        <v>522</v>
      </c>
      <c r="I40" s="336"/>
      <c r="J40" s="336"/>
      <c r="K40" s="337" t="s">
        <v>527</v>
      </c>
      <c r="L40" s="337" t="s">
        <v>529</v>
      </c>
      <c r="M40" s="338">
        <v>2</v>
      </c>
      <c r="O40" s="340"/>
    </row>
    <row r="41" spans="1:15" s="339" customFormat="1" ht="31.5" customHeight="1" x14ac:dyDescent="0.25">
      <c r="A41" s="380">
        <v>38</v>
      </c>
      <c r="B41" s="329" t="str">
        <f t="shared" si="4"/>
        <v>200M-1-3</v>
      </c>
      <c r="C41" s="330">
        <v>937</v>
      </c>
      <c r="D41" s="497">
        <v>10985575998</v>
      </c>
      <c r="E41" s="498">
        <v>2004</v>
      </c>
      <c r="F41" s="497" t="s">
        <v>468</v>
      </c>
      <c r="G41" s="499" t="s">
        <v>466</v>
      </c>
      <c r="H41" s="335" t="s">
        <v>170</v>
      </c>
      <c r="I41" s="336"/>
      <c r="J41" s="336"/>
      <c r="K41" s="337" t="s">
        <v>527</v>
      </c>
      <c r="L41" s="337" t="s">
        <v>529</v>
      </c>
      <c r="M41" s="338">
        <v>2</v>
      </c>
      <c r="O41" s="340"/>
    </row>
    <row r="42" spans="1:15" s="339" customFormat="1" ht="31.5" customHeight="1" x14ac:dyDescent="0.2">
      <c r="A42" s="380">
        <v>39</v>
      </c>
      <c r="B42" s="329" t="str">
        <f t="shared" si="4"/>
        <v>800M-1-3</v>
      </c>
      <c r="C42" s="330"/>
      <c r="D42" s="477"/>
      <c r="E42" s="498"/>
      <c r="F42" s="483"/>
      <c r="G42" s="484"/>
      <c r="H42" s="335" t="s">
        <v>98</v>
      </c>
      <c r="I42" s="336"/>
      <c r="J42" s="336"/>
      <c r="K42" s="337" t="s">
        <v>527</v>
      </c>
      <c r="L42" s="337" t="s">
        <v>529</v>
      </c>
      <c r="M42" s="338">
        <v>2</v>
      </c>
      <c r="O42" s="340"/>
    </row>
    <row r="43" spans="1:15" s="339" customFormat="1" ht="31.5" customHeight="1" x14ac:dyDescent="0.2">
      <c r="A43" s="380">
        <v>40</v>
      </c>
      <c r="B43" s="329" t="str">
        <f t="shared" ref="B43:B47" si="5">CONCATENATE(H43,"-",M43)</f>
        <v>CİRİT-2</v>
      </c>
      <c r="C43" s="330"/>
      <c r="D43" s="477"/>
      <c r="E43" s="498"/>
      <c r="F43" s="483"/>
      <c r="G43" s="484"/>
      <c r="H43" s="335" t="s">
        <v>149</v>
      </c>
      <c r="I43" s="336"/>
      <c r="J43" s="336"/>
      <c r="K43" s="337" t="s">
        <v>527</v>
      </c>
      <c r="L43" s="337" t="s">
        <v>529</v>
      </c>
      <c r="M43" s="338">
        <v>2</v>
      </c>
      <c r="O43" s="340"/>
    </row>
    <row r="44" spans="1:15" s="339" customFormat="1" ht="31.5" customHeight="1" x14ac:dyDescent="0.2">
      <c r="A44" s="380">
        <v>41</v>
      </c>
      <c r="B44" s="329" t="str">
        <f t="shared" si="5"/>
        <v>GÜLLE-2</v>
      </c>
      <c r="C44" s="330"/>
      <c r="D44" s="477"/>
      <c r="E44" s="498"/>
      <c r="F44" s="483"/>
      <c r="G44" s="484"/>
      <c r="H44" s="335" t="s">
        <v>147</v>
      </c>
      <c r="I44" s="336"/>
      <c r="J44" s="336"/>
      <c r="K44" s="337" t="s">
        <v>527</v>
      </c>
      <c r="L44" s="337" t="s">
        <v>529</v>
      </c>
      <c r="M44" s="338">
        <v>2</v>
      </c>
      <c r="O44" s="340"/>
    </row>
    <row r="45" spans="1:15" s="339" customFormat="1" ht="31.5" customHeight="1" x14ac:dyDescent="0.2">
      <c r="A45" s="380">
        <v>42</v>
      </c>
      <c r="B45" s="329" t="str">
        <f t="shared" si="5"/>
        <v>UZUN-2</v>
      </c>
      <c r="C45" s="330"/>
      <c r="D45" s="489"/>
      <c r="E45" s="500"/>
      <c r="F45" s="490"/>
      <c r="G45" s="489"/>
      <c r="H45" s="335" t="s">
        <v>44</v>
      </c>
      <c r="I45" s="336"/>
      <c r="J45" s="336"/>
      <c r="K45" s="337" t="s">
        <v>527</v>
      </c>
      <c r="L45" s="337" t="s">
        <v>529</v>
      </c>
      <c r="M45" s="338">
        <v>2</v>
      </c>
      <c r="O45" s="340"/>
    </row>
    <row r="46" spans="1:15" s="339" customFormat="1" ht="31.5" customHeight="1" x14ac:dyDescent="0.2">
      <c r="A46" s="380">
        <v>43</v>
      </c>
      <c r="B46" s="329" t="str">
        <f t="shared" si="5"/>
        <v>ÜÇADIM-2</v>
      </c>
      <c r="C46" s="330">
        <v>936</v>
      </c>
      <c r="D46" s="489">
        <v>37429692912</v>
      </c>
      <c r="E46" s="500">
        <v>2003</v>
      </c>
      <c r="F46" s="490" t="s">
        <v>469</v>
      </c>
      <c r="G46" s="501" t="s">
        <v>466</v>
      </c>
      <c r="H46" s="335" t="s">
        <v>436</v>
      </c>
      <c r="I46" s="336"/>
      <c r="J46" s="336"/>
      <c r="K46" s="337" t="s">
        <v>527</v>
      </c>
      <c r="L46" s="337" t="s">
        <v>529</v>
      </c>
      <c r="M46" s="338">
        <v>2</v>
      </c>
      <c r="O46" s="340"/>
    </row>
    <row r="47" spans="1:15" s="339" customFormat="1" ht="31.5" customHeight="1" x14ac:dyDescent="0.2">
      <c r="A47" s="380">
        <v>44</v>
      </c>
      <c r="B47" s="329" t="str">
        <f t="shared" si="5"/>
        <v>YÜKSEK-2</v>
      </c>
      <c r="C47" s="330"/>
      <c r="D47" s="477"/>
      <c r="E47" s="498"/>
      <c r="F47" s="483"/>
      <c r="G47" s="484"/>
      <c r="H47" s="335" t="s">
        <v>45</v>
      </c>
      <c r="I47" s="336"/>
      <c r="J47" s="336"/>
      <c r="K47" s="337" t="s">
        <v>527</v>
      </c>
      <c r="L47" s="337" t="s">
        <v>529</v>
      </c>
      <c r="M47" s="338">
        <v>2</v>
      </c>
      <c r="O47" s="340"/>
    </row>
    <row r="48" spans="1:15" s="339" customFormat="1" ht="31.5" customHeight="1" x14ac:dyDescent="0.2">
      <c r="A48" s="380">
        <v>45</v>
      </c>
      <c r="B48" s="329" t="str">
        <f t="shared" ref="B48:B59" si="6">CONCATENATE(H48,"-",K48,"-",L48)</f>
        <v>4X100M--</v>
      </c>
      <c r="C48" s="330"/>
      <c r="D48" s="331"/>
      <c r="E48" s="332"/>
      <c r="F48" s="333"/>
      <c r="G48" s="334"/>
      <c r="H48" s="335" t="s">
        <v>287</v>
      </c>
      <c r="I48" s="336"/>
      <c r="J48" s="336"/>
      <c r="K48" s="337"/>
      <c r="L48" s="337"/>
      <c r="M48" s="338"/>
      <c r="O48" s="340"/>
    </row>
    <row r="49" spans="1:15" s="339" customFormat="1" ht="31.5" customHeight="1" x14ac:dyDescent="0.2">
      <c r="A49" s="380">
        <v>46</v>
      </c>
      <c r="B49" s="329" t="str">
        <f t="shared" si="6"/>
        <v>4X100M--</v>
      </c>
      <c r="C49" s="330"/>
      <c r="D49" s="331"/>
      <c r="E49" s="332"/>
      <c r="F49" s="333"/>
      <c r="G49" s="334"/>
      <c r="H49" s="335" t="s">
        <v>287</v>
      </c>
      <c r="I49" s="336"/>
      <c r="J49" s="336"/>
      <c r="K49" s="337"/>
      <c r="L49" s="337"/>
      <c r="M49" s="338"/>
      <c r="O49" s="340"/>
    </row>
    <row r="50" spans="1:15" s="339" customFormat="1" ht="31.5" customHeight="1" x14ac:dyDescent="0.2">
      <c r="A50" s="380">
        <v>47</v>
      </c>
      <c r="B50" s="329" t="str">
        <f t="shared" si="6"/>
        <v>4X100M--</v>
      </c>
      <c r="C50" s="330"/>
      <c r="D50" s="331"/>
      <c r="E50" s="332"/>
      <c r="F50" s="333"/>
      <c r="G50" s="334"/>
      <c r="H50" s="335" t="s">
        <v>287</v>
      </c>
      <c r="I50" s="336"/>
      <c r="J50" s="336"/>
      <c r="K50" s="337"/>
      <c r="L50" s="337"/>
      <c r="M50" s="338"/>
      <c r="O50" s="340"/>
    </row>
    <row r="51" spans="1:15" s="339" customFormat="1" ht="31.5" customHeight="1" x14ac:dyDescent="0.2">
      <c r="A51" s="380">
        <v>48</v>
      </c>
      <c r="B51" s="329" t="str">
        <f t="shared" si="6"/>
        <v>4X100M--</v>
      </c>
      <c r="C51" s="330"/>
      <c r="D51" s="331"/>
      <c r="E51" s="332"/>
      <c r="F51" s="333"/>
      <c r="G51" s="334"/>
      <c r="H51" s="335" t="s">
        <v>287</v>
      </c>
      <c r="I51" s="336"/>
      <c r="J51" s="336"/>
      <c r="K51" s="337"/>
      <c r="L51" s="337"/>
      <c r="M51" s="338"/>
      <c r="O51" s="340"/>
    </row>
    <row r="52" spans="1:15" s="339" customFormat="1" ht="31.5" customHeight="1" x14ac:dyDescent="0.2">
      <c r="A52" s="380">
        <v>49</v>
      </c>
      <c r="B52" s="329" t="str">
        <f t="shared" si="6"/>
        <v>4X100M--</v>
      </c>
      <c r="C52" s="330"/>
      <c r="D52" s="331"/>
      <c r="E52" s="332"/>
      <c r="F52" s="333"/>
      <c r="G52" s="334"/>
      <c r="H52" s="335" t="s">
        <v>287</v>
      </c>
      <c r="I52" s="336"/>
      <c r="J52" s="336"/>
      <c r="K52" s="337"/>
      <c r="L52" s="337"/>
      <c r="M52" s="338"/>
      <c r="O52" s="340"/>
    </row>
    <row r="53" spans="1:15" s="339" customFormat="1" ht="31.5" customHeight="1" x14ac:dyDescent="0.2">
      <c r="A53" s="380">
        <v>50</v>
      </c>
      <c r="B53" s="329" t="str">
        <f t="shared" si="6"/>
        <v>4X100M--</v>
      </c>
      <c r="C53" s="330"/>
      <c r="D53" s="331"/>
      <c r="E53" s="332"/>
      <c r="F53" s="333"/>
      <c r="G53" s="334"/>
      <c r="H53" s="335" t="s">
        <v>287</v>
      </c>
      <c r="I53" s="336"/>
      <c r="J53" s="336"/>
      <c r="K53" s="337"/>
      <c r="L53" s="337"/>
      <c r="M53" s="338"/>
      <c r="O53" s="340"/>
    </row>
    <row r="54" spans="1:15" s="339" customFormat="1" ht="93.75" customHeight="1" x14ac:dyDescent="0.2">
      <c r="A54" s="380">
        <v>51</v>
      </c>
      <c r="B54" s="329" t="str">
        <f t="shared" si="6"/>
        <v>4X100M--</v>
      </c>
      <c r="C54" s="330"/>
      <c r="D54" s="331"/>
      <c r="E54" s="332"/>
      <c r="F54" s="333"/>
      <c r="G54" s="334"/>
      <c r="H54" s="335" t="s">
        <v>287</v>
      </c>
      <c r="I54" s="336"/>
      <c r="J54" s="336"/>
      <c r="K54" s="337"/>
      <c r="L54" s="337"/>
      <c r="M54" s="338"/>
      <c r="O54" s="340"/>
    </row>
    <row r="55" spans="1:15" s="351" customFormat="1" ht="31.5" customHeight="1" x14ac:dyDescent="0.2">
      <c r="A55" s="380">
        <v>52</v>
      </c>
      <c r="B55" s="341" t="str">
        <f t="shared" si="6"/>
        <v>100M-1-4</v>
      </c>
      <c r="C55" s="342">
        <v>935</v>
      </c>
      <c r="D55" s="477">
        <v>27347043088</v>
      </c>
      <c r="E55" s="478">
        <v>37809</v>
      </c>
      <c r="F55" s="483" t="s">
        <v>470</v>
      </c>
      <c r="G55" s="484" t="s">
        <v>471</v>
      </c>
      <c r="H55" s="335" t="s">
        <v>278</v>
      </c>
      <c r="I55" s="348"/>
      <c r="J55" s="348"/>
      <c r="K55" s="349" t="s">
        <v>527</v>
      </c>
      <c r="L55" s="349" t="s">
        <v>530</v>
      </c>
      <c r="M55" s="350">
        <v>3</v>
      </c>
      <c r="O55" s="352"/>
    </row>
    <row r="56" spans="1:15" s="351" customFormat="1" ht="31.5" customHeight="1" x14ac:dyDescent="0.2">
      <c r="A56" s="380">
        <v>53</v>
      </c>
      <c r="B56" s="341" t="str">
        <f t="shared" si="6"/>
        <v>110M.ENG-1-4</v>
      </c>
      <c r="C56" s="342">
        <v>934</v>
      </c>
      <c r="D56" s="477">
        <v>53137153446</v>
      </c>
      <c r="E56" s="478">
        <v>38153</v>
      </c>
      <c r="F56" s="483" t="s">
        <v>472</v>
      </c>
      <c r="G56" s="484" t="s">
        <v>471</v>
      </c>
      <c r="H56" s="335" t="s">
        <v>403</v>
      </c>
      <c r="I56" s="348"/>
      <c r="J56" s="348"/>
      <c r="K56" s="349" t="s">
        <v>527</v>
      </c>
      <c r="L56" s="349" t="s">
        <v>530</v>
      </c>
      <c r="M56" s="350">
        <v>3</v>
      </c>
      <c r="O56" s="352"/>
    </row>
    <row r="57" spans="1:15" s="351" customFormat="1" ht="31.5" customHeight="1" x14ac:dyDescent="0.2">
      <c r="A57" s="380">
        <v>54</v>
      </c>
      <c r="B57" s="341" t="str">
        <f t="shared" si="6"/>
        <v>1500 M-1-4</v>
      </c>
      <c r="C57" s="342">
        <v>934</v>
      </c>
      <c r="D57" s="477">
        <v>53137153446</v>
      </c>
      <c r="E57" s="478">
        <v>38153</v>
      </c>
      <c r="F57" s="483" t="s">
        <v>472</v>
      </c>
      <c r="G57" s="484" t="s">
        <v>471</v>
      </c>
      <c r="H57" s="335" t="s">
        <v>522</v>
      </c>
      <c r="I57" s="348"/>
      <c r="J57" s="348"/>
      <c r="K57" s="349" t="s">
        <v>527</v>
      </c>
      <c r="L57" s="349" t="s">
        <v>530</v>
      </c>
      <c r="M57" s="350">
        <v>3</v>
      </c>
      <c r="O57" s="352"/>
    </row>
    <row r="58" spans="1:15" s="351" customFormat="1" ht="31.5" customHeight="1" x14ac:dyDescent="0.2">
      <c r="A58" s="380">
        <v>55</v>
      </c>
      <c r="B58" s="341" t="str">
        <f t="shared" si="6"/>
        <v>200M-1-4</v>
      </c>
      <c r="C58" s="342">
        <v>933</v>
      </c>
      <c r="D58" s="477">
        <v>14903427932</v>
      </c>
      <c r="E58" s="478">
        <v>38166</v>
      </c>
      <c r="F58" s="483" t="s">
        <v>473</v>
      </c>
      <c r="G58" s="484" t="s">
        <v>471</v>
      </c>
      <c r="H58" s="335" t="s">
        <v>170</v>
      </c>
      <c r="I58" s="348"/>
      <c r="J58" s="348"/>
      <c r="K58" s="349" t="s">
        <v>527</v>
      </c>
      <c r="L58" s="349" t="s">
        <v>530</v>
      </c>
      <c r="M58" s="350">
        <v>3</v>
      </c>
      <c r="O58" s="352"/>
    </row>
    <row r="59" spans="1:15" s="351" customFormat="1" ht="31.5" customHeight="1" x14ac:dyDescent="0.2">
      <c r="A59" s="380">
        <v>56</v>
      </c>
      <c r="B59" s="341" t="str">
        <f t="shared" si="6"/>
        <v>800M-1-4</v>
      </c>
      <c r="C59" s="342">
        <v>932</v>
      </c>
      <c r="D59" s="477">
        <v>53224150518</v>
      </c>
      <c r="E59" s="478">
        <v>38202</v>
      </c>
      <c r="F59" s="483" t="s">
        <v>474</v>
      </c>
      <c r="G59" s="484" t="s">
        <v>471</v>
      </c>
      <c r="H59" s="335" t="s">
        <v>98</v>
      </c>
      <c r="I59" s="348"/>
      <c r="J59" s="348"/>
      <c r="K59" s="349" t="s">
        <v>527</v>
      </c>
      <c r="L59" s="349" t="s">
        <v>530</v>
      </c>
      <c r="M59" s="350">
        <v>3</v>
      </c>
      <c r="O59" s="352"/>
    </row>
    <row r="60" spans="1:15" s="351" customFormat="1" ht="31.5" customHeight="1" x14ac:dyDescent="0.2">
      <c r="A60" s="380">
        <v>57</v>
      </c>
      <c r="B60" s="329" t="str">
        <f t="shared" ref="B60:B64" si="7">CONCATENATE(H60,"-",M60)</f>
        <v>CİRİT-3</v>
      </c>
      <c r="C60" s="342">
        <v>931</v>
      </c>
      <c r="D60" s="477">
        <v>10775565444</v>
      </c>
      <c r="E60" s="478">
        <v>38007</v>
      </c>
      <c r="F60" s="483" t="s">
        <v>475</v>
      </c>
      <c r="G60" s="484" t="s">
        <v>471</v>
      </c>
      <c r="H60" s="335" t="s">
        <v>149</v>
      </c>
      <c r="I60" s="348"/>
      <c r="J60" s="348"/>
      <c r="K60" s="349" t="s">
        <v>527</v>
      </c>
      <c r="L60" s="349" t="s">
        <v>530</v>
      </c>
      <c r="M60" s="350">
        <v>3</v>
      </c>
      <c r="O60" s="352"/>
    </row>
    <row r="61" spans="1:15" s="351" customFormat="1" ht="31.5" customHeight="1" x14ac:dyDescent="0.2">
      <c r="A61" s="380">
        <v>58</v>
      </c>
      <c r="B61" s="329" t="str">
        <f t="shared" si="7"/>
        <v>GÜLLE-3</v>
      </c>
      <c r="C61" s="342">
        <v>931</v>
      </c>
      <c r="D61" s="477">
        <v>10775565444</v>
      </c>
      <c r="E61" s="478">
        <v>38007</v>
      </c>
      <c r="F61" s="483" t="s">
        <v>475</v>
      </c>
      <c r="G61" s="484" t="s">
        <v>471</v>
      </c>
      <c r="H61" s="335" t="s">
        <v>147</v>
      </c>
      <c r="I61" s="348"/>
      <c r="J61" s="348"/>
      <c r="K61" s="349" t="s">
        <v>527</v>
      </c>
      <c r="L61" s="349" t="s">
        <v>530</v>
      </c>
      <c r="M61" s="350">
        <v>3</v>
      </c>
      <c r="O61" s="352"/>
    </row>
    <row r="62" spans="1:15" s="351" customFormat="1" ht="31.5" customHeight="1" x14ac:dyDescent="0.2">
      <c r="A62" s="380">
        <v>59</v>
      </c>
      <c r="B62" s="329" t="str">
        <f t="shared" si="7"/>
        <v>UZUN-3</v>
      </c>
      <c r="C62" s="342">
        <v>930</v>
      </c>
      <c r="D62" s="489">
        <v>17117354346</v>
      </c>
      <c r="E62" s="488">
        <v>38056</v>
      </c>
      <c r="F62" s="490" t="s">
        <v>476</v>
      </c>
      <c r="G62" s="489" t="s">
        <v>471</v>
      </c>
      <c r="H62" s="335" t="s">
        <v>44</v>
      </c>
      <c r="I62" s="348"/>
      <c r="J62" s="348"/>
      <c r="K62" s="349" t="s">
        <v>527</v>
      </c>
      <c r="L62" s="349" t="s">
        <v>530</v>
      </c>
      <c r="M62" s="350">
        <v>3</v>
      </c>
      <c r="O62" s="352"/>
    </row>
    <row r="63" spans="1:15" s="351" customFormat="1" ht="31.5" customHeight="1" x14ac:dyDescent="0.2">
      <c r="A63" s="380">
        <v>60</v>
      </c>
      <c r="B63" s="329" t="str">
        <f t="shared" si="7"/>
        <v>ÜÇADIM-3</v>
      </c>
      <c r="C63" s="342"/>
      <c r="D63" s="489"/>
      <c r="E63" s="488"/>
      <c r="F63" s="490"/>
      <c r="G63" s="489"/>
      <c r="H63" s="335" t="s">
        <v>436</v>
      </c>
      <c r="I63" s="348"/>
      <c r="J63" s="348"/>
      <c r="K63" s="349" t="s">
        <v>527</v>
      </c>
      <c r="L63" s="349" t="s">
        <v>530</v>
      </c>
      <c r="M63" s="350">
        <v>3</v>
      </c>
      <c r="O63" s="352"/>
    </row>
    <row r="64" spans="1:15" s="351" customFormat="1" ht="31.5" customHeight="1" x14ac:dyDescent="0.2">
      <c r="A64" s="380">
        <v>61</v>
      </c>
      <c r="B64" s="329" t="str">
        <f t="shared" si="7"/>
        <v>YÜKSEK-3</v>
      </c>
      <c r="C64" s="342">
        <v>929</v>
      </c>
      <c r="D64" s="477">
        <v>54400111354</v>
      </c>
      <c r="E64" s="478">
        <v>38173</v>
      </c>
      <c r="F64" s="483" t="s">
        <v>477</v>
      </c>
      <c r="G64" s="484" t="s">
        <v>471</v>
      </c>
      <c r="H64" s="335" t="s">
        <v>45</v>
      </c>
      <c r="I64" s="348"/>
      <c r="J64" s="348"/>
      <c r="K64" s="349" t="s">
        <v>527</v>
      </c>
      <c r="L64" s="349" t="s">
        <v>530</v>
      </c>
      <c r="M64" s="350">
        <v>3</v>
      </c>
      <c r="O64" s="352"/>
    </row>
    <row r="65" spans="1:15" s="351" customFormat="1" ht="31.5" customHeight="1" x14ac:dyDescent="0.2">
      <c r="A65" s="380">
        <v>62</v>
      </c>
      <c r="B65" s="341" t="str">
        <f t="shared" ref="B65:B76" si="8">CONCATENATE(H65,"-",K65,"-",L65)</f>
        <v>4X100M-1-4</v>
      </c>
      <c r="C65" s="342"/>
      <c r="D65" s="343"/>
      <c r="E65" s="344"/>
      <c r="F65" s="345"/>
      <c r="G65" s="346"/>
      <c r="H65" s="335" t="s">
        <v>287</v>
      </c>
      <c r="I65" s="348"/>
      <c r="J65" s="348"/>
      <c r="K65" s="349" t="s">
        <v>527</v>
      </c>
      <c r="L65" s="349" t="s">
        <v>530</v>
      </c>
      <c r="M65" s="350">
        <v>3</v>
      </c>
      <c r="O65" s="352"/>
    </row>
    <row r="66" spans="1:15" s="351" customFormat="1" ht="31.5" customHeight="1" x14ac:dyDescent="0.2">
      <c r="A66" s="380">
        <v>63</v>
      </c>
      <c r="B66" s="341" t="str">
        <f t="shared" si="8"/>
        <v>4X100M-1-4</v>
      </c>
      <c r="C66" s="342"/>
      <c r="D66" s="343"/>
      <c r="E66" s="344"/>
      <c r="F66" s="345"/>
      <c r="G66" s="346"/>
      <c r="H66" s="335" t="s">
        <v>287</v>
      </c>
      <c r="I66" s="348"/>
      <c r="J66" s="348"/>
      <c r="K66" s="349" t="s">
        <v>527</v>
      </c>
      <c r="L66" s="349" t="s">
        <v>530</v>
      </c>
      <c r="M66" s="350">
        <v>3</v>
      </c>
      <c r="O66" s="352"/>
    </row>
    <row r="67" spans="1:15" s="351" customFormat="1" ht="31.5" customHeight="1" x14ac:dyDescent="0.2">
      <c r="A67" s="380">
        <v>64</v>
      </c>
      <c r="B67" s="341" t="str">
        <f t="shared" si="8"/>
        <v>4X100M-1-4</v>
      </c>
      <c r="C67" s="342"/>
      <c r="D67" s="343"/>
      <c r="E67" s="344"/>
      <c r="F67" s="345"/>
      <c r="G67" s="346"/>
      <c r="H67" s="335" t="s">
        <v>287</v>
      </c>
      <c r="I67" s="348"/>
      <c r="J67" s="348"/>
      <c r="K67" s="349" t="s">
        <v>527</v>
      </c>
      <c r="L67" s="349" t="s">
        <v>530</v>
      </c>
      <c r="M67" s="350">
        <v>3</v>
      </c>
      <c r="O67" s="352"/>
    </row>
    <row r="68" spans="1:15" s="351" customFormat="1" ht="31.5" customHeight="1" x14ac:dyDescent="0.2">
      <c r="A68" s="380">
        <v>65</v>
      </c>
      <c r="B68" s="341" t="str">
        <f t="shared" si="8"/>
        <v>4X100M-1-4</v>
      </c>
      <c r="C68" s="342"/>
      <c r="D68" s="343"/>
      <c r="E68" s="344"/>
      <c r="F68" s="345"/>
      <c r="G68" s="346"/>
      <c r="H68" s="335" t="s">
        <v>287</v>
      </c>
      <c r="I68" s="348"/>
      <c r="J68" s="348"/>
      <c r="K68" s="349" t="s">
        <v>527</v>
      </c>
      <c r="L68" s="349" t="s">
        <v>530</v>
      </c>
      <c r="M68" s="350">
        <v>3</v>
      </c>
      <c r="O68" s="352"/>
    </row>
    <row r="69" spans="1:15" s="351" customFormat="1" ht="31.5" customHeight="1" x14ac:dyDescent="0.2">
      <c r="A69" s="380">
        <v>66</v>
      </c>
      <c r="B69" s="341" t="str">
        <f t="shared" si="8"/>
        <v>4X100M-1-4</v>
      </c>
      <c r="C69" s="342"/>
      <c r="D69" s="343"/>
      <c r="E69" s="344"/>
      <c r="F69" s="345"/>
      <c r="G69" s="346"/>
      <c r="H69" s="335" t="s">
        <v>287</v>
      </c>
      <c r="I69" s="348"/>
      <c r="J69" s="348"/>
      <c r="K69" s="349" t="s">
        <v>527</v>
      </c>
      <c r="L69" s="349" t="s">
        <v>530</v>
      </c>
      <c r="M69" s="350">
        <v>3</v>
      </c>
      <c r="O69" s="352"/>
    </row>
    <row r="70" spans="1:15" s="351" customFormat="1" ht="31.5" customHeight="1" x14ac:dyDescent="0.2">
      <c r="A70" s="380">
        <v>67</v>
      </c>
      <c r="B70" s="341" t="str">
        <f t="shared" si="8"/>
        <v>4X100M-1-4</v>
      </c>
      <c r="C70" s="342"/>
      <c r="D70" s="343"/>
      <c r="E70" s="344"/>
      <c r="F70" s="345"/>
      <c r="G70" s="346"/>
      <c r="H70" s="335" t="s">
        <v>287</v>
      </c>
      <c r="I70" s="348"/>
      <c r="J70" s="348"/>
      <c r="K70" s="349" t="s">
        <v>527</v>
      </c>
      <c r="L70" s="349" t="s">
        <v>530</v>
      </c>
      <c r="M70" s="350">
        <v>3</v>
      </c>
      <c r="O70" s="352"/>
    </row>
    <row r="71" spans="1:15" s="351" customFormat="1" ht="93.75" customHeight="1" x14ac:dyDescent="0.2">
      <c r="A71" s="380">
        <v>68</v>
      </c>
      <c r="B71" s="341" t="str">
        <f t="shared" si="8"/>
        <v>4X100M-1-4</v>
      </c>
      <c r="C71" s="342"/>
      <c r="D71" s="343"/>
      <c r="E71" s="344"/>
      <c r="F71" s="345"/>
      <c r="G71" s="346"/>
      <c r="H71" s="335" t="s">
        <v>287</v>
      </c>
      <c r="I71" s="348"/>
      <c r="J71" s="348"/>
      <c r="K71" s="349" t="s">
        <v>527</v>
      </c>
      <c r="L71" s="349" t="s">
        <v>530</v>
      </c>
      <c r="M71" s="350">
        <v>3</v>
      </c>
      <c r="O71" s="352"/>
    </row>
    <row r="72" spans="1:15" s="339" customFormat="1" ht="31.5" customHeight="1" x14ac:dyDescent="0.2">
      <c r="A72" s="380">
        <v>69</v>
      </c>
      <c r="B72" s="329" t="str">
        <f t="shared" si="8"/>
        <v>100M--</v>
      </c>
      <c r="C72" s="330">
        <v>928</v>
      </c>
      <c r="D72" s="508">
        <v>20582272480</v>
      </c>
      <c r="E72" s="478">
        <v>38084</v>
      </c>
      <c r="F72" s="483" t="s">
        <v>484</v>
      </c>
      <c r="G72" s="486" t="s">
        <v>485</v>
      </c>
      <c r="H72" s="335" t="s">
        <v>278</v>
      </c>
      <c r="I72" s="336"/>
      <c r="J72" s="336"/>
      <c r="K72" s="337"/>
      <c r="L72" s="337"/>
      <c r="M72" s="338"/>
      <c r="O72" s="340"/>
    </row>
    <row r="73" spans="1:15" s="339" customFormat="1" ht="31.5" customHeight="1" x14ac:dyDescent="0.2">
      <c r="A73" s="380">
        <v>70</v>
      </c>
      <c r="B73" s="329" t="str">
        <f t="shared" si="8"/>
        <v>110M.ENG--</v>
      </c>
      <c r="C73" s="330"/>
      <c r="D73" s="508"/>
      <c r="E73" s="478"/>
      <c r="F73" s="483"/>
      <c r="G73" s="484"/>
      <c r="H73" s="335" t="s">
        <v>403</v>
      </c>
      <c r="I73" s="336"/>
      <c r="J73" s="336"/>
      <c r="K73" s="337"/>
      <c r="L73" s="337"/>
      <c r="M73" s="338"/>
      <c r="O73" s="340"/>
    </row>
    <row r="74" spans="1:15" s="339" customFormat="1" ht="31.5" customHeight="1" x14ac:dyDescent="0.2">
      <c r="A74" s="380">
        <v>71</v>
      </c>
      <c r="B74" s="329" t="str">
        <f t="shared" si="8"/>
        <v>1500 M--</v>
      </c>
      <c r="C74" s="330">
        <v>927</v>
      </c>
      <c r="D74" s="508">
        <v>11885544534</v>
      </c>
      <c r="E74" s="478">
        <v>38150</v>
      </c>
      <c r="F74" s="483" t="s">
        <v>486</v>
      </c>
      <c r="G74" s="486" t="s">
        <v>485</v>
      </c>
      <c r="H74" s="335" t="s">
        <v>522</v>
      </c>
      <c r="I74" s="336"/>
      <c r="J74" s="336"/>
      <c r="K74" s="337"/>
      <c r="L74" s="337"/>
      <c r="M74" s="338"/>
      <c r="O74" s="340"/>
    </row>
    <row r="75" spans="1:15" s="339" customFormat="1" ht="31.5" customHeight="1" x14ac:dyDescent="0.2">
      <c r="A75" s="380">
        <v>72</v>
      </c>
      <c r="B75" s="329" t="str">
        <f t="shared" si="8"/>
        <v>200M--</v>
      </c>
      <c r="C75" s="330">
        <v>926</v>
      </c>
      <c r="D75" s="508">
        <v>20939232280</v>
      </c>
      <c r="E75" s="478">
        <v>37676</v>
      </c>
      <c r="F75" s="483" t="s">
        <v>487</v>
      </c>
      <c r="G75" s="486" t="s">
        <v>485</v>
      </c>
      <c r="H75" s="335" t="s">
        <v>170</v>
      </c>
      <c r="I75" s="336"/>
      <c r="J75" s="336"/>
      <c r="K75" s="337"/>
      <c r="L75" s="337"/>
      <c r="M75" s="338"/>
      <c r="O75" s="340"/>
    </row>
    <row r="76" spans="1:15" s="339" customFormat="1" ht="31.5" customHeight="1" x14ac:dyDescent="0.2">
      <c r="A76" s="380">
        <v>73</v>
      </c>
      <c r="B76" s="329" t="str">
        <f t="shared" si="8"/>
        <v>800M--</v>
      </c>
      <c r="C76" s="330"/>
      <c r="D76" s="508"/>
      <c r="E76" s="478"/>
      <c r="F76" s="483"/>
      <c r="G76" s="484"/>
      <c r="H76" s="335" t="s">
        <v>98</v>
      </c>
      <c r="I76" s="336"/>
      <c r="J76" s="336"/>
      <c r="K76" s="337"/>
      <c r="L76" s="337"/>
      <c r="M76" s="338"/>
      <c r="O76" s="340"/>
    </row>
    <row r="77" spans="1:15" s="339" customFormat="1" ht="31.5" customHeight="1" x14ac:dyDescent="0.2">
      <c r="A77" s="380">
        <v>74</v>
      </c>
      <c r="B77" s="329" t="str">
        <f t="shared" ref="B77:B81" si="9">CONCATENATE(H77,"-",M77)</f>
        <v>CİRİT-</v>
      </c>
      <c r="C77" s="330"/>
      <c r="D77" s="508"/>
      <c r="E77" s="478"/>
      <c r="F77" s="483"/>
      <c r="G77" s="484"/>
      <c r="H77" s="335" t="s">
        <v>149</v>
      </c>
      <c r="I77" s="336"/>
      <c r="J77" s="336"/>
      <c r="K77" s="337"/>
      <c r="L77" s="337"/>
      <c r="M77" s="338"/>
      <c r="O77" s="340"/>
    </row>
    <row r="78" spans="1:15" s="339" customFormat="1" ht="31.5" customHeight="1" x14ac:dyDescent="0.2">
      <c r="A78" s="380">
        <v>75</v>
      </c>
      <c r="B78" s="329" t="str">
        <f t="shared" si="9"/>
        <v>GÜLLE-</v>
      </c>
      <c r="C78" s="330"/>
      <c r="D78" s="508"/>
      <c r="E78" s="478"/>
      <c r="F78" s="483"/>
      <c r="G78" s="484"/>
      <c r="H78" s="335" t="s">
        <v>147</v>
      </c>
      <c r="I78" s="336"/>
      <c r="J78" s="336"/>
      <c r="K78" s="337"/>
      <c r="L78" s="337"/>
      <c r="M78" s="338"/>
      <c r="O78" s="340"/>
    </row>
    <row r="79" spans="1:15" s="339" customFormat="1" ht="31.5" customHeight="1" x14ac:dyDescent="0.2">
      <c r="A79" s="380">
        <v>76</v>
      </c>
      <c r="B79" s="329" t="str">
        <f t="shared" si="9"/>
        <v>UZUN-</v>
      </c>
      <c r="C79" s="330">
        <v>939</v>
      </c>
      <c r="D79" s="508">
        <v>10187618912</v>
      </c>
      <c r="E79" s="488">
        <v>38283</v>
      </c>
      <c r="F79" s="490" t="s">
        <v>488</v>
      </c>
      <c r="G79" s="508" t="s">
        <v>485</v>
      </c>
      <c r="H79" s="335" t="s">
        <v>44</v>
      </c>
      <c r="I79" s="336"/>
      <c r="J79" s="336"/>
      <c r="K79" s="337"/>
      <c r="L79" s="337"/>
      <c r="M79" s="338"/>
      <c r="O79" s="340"/>
    </row>
    <row r="80" spans="1:15" s="339" customFormat="1" ht="31.5" customHeight="1" x14ac:dyDescent="0.2">
      <c r="A80" s="380">
        <v>77</v>
      </c>
      <c r="B80" s="329" t="str">
        <f t="shared" si="9"/>
        <v>ÜÇADIM-</v>
      </c>
      <c r="C80" s="330"/>
      <c r="D80" s="508"/>
      <c r="E80" s="488"/>
      <c r="F80" s="490"/>
      <c r="G80" s="489"/>
      <c r="H80" s="335" t="s">
        <v>436</v>
      </c>
      <c r="I80" s="336"/>
      <c r="J80" s="336"/>
      <c r="K80" s="337"/>
      <c r="L80" s="337"/>
      <c r="M80" s="338"/>
      <c r="O80" s="340"/>
    </row>
    <row r="81" spans="1:15" s="339" customFormat="1" ht="31.5" customHeight="1" x14ac:dyDescent="0.2">
      <c r="A81" s="380">
        <v>78</v>
      </c>
      <c r="B81" s="329" t="str">
        <f t="shared" si="9"/>
        <v>YÜKSEK-</v>
      </c>
      <c r="C81" s="330"/>
      <c r="D81" s="508"/>
      <c r="E81" s="478"/>
      <c r="F81" s="483"/>
      <c r="G81" s="484"/>
      <c r="H81" s="335" t="s">
        <v>45</v>
      </c>
      <c r="I81" s="336"/>
      <c r="J81" s="336"/>
      <c r="K81" s="337"/>
      <c r="L81" s="337"/>
      <c r="M81" s="338"/>
      <c r="O81" s="340"/>
    </row>
    <row r="82" spans="1:15" s="339" customFormat="1" ht="31.5" customHeight="1" x14ac:dyDescent="0.2">
      <c r="A82" s="380">
        <v>79</v>
      </c>
      <c r="B82" s="329" t="str">
        <f t="shared" ref="B82:B93" si="10">CONCATENATE(H82,"-",K82,"-",L82)</f>
        <v>4X100M--</v>
      </c>
      <c r="C82" s="330"/>
      <c r="D82" s="331"/>
      <c r="E82" s="332"/>
      <c r="F82" s="333"/>
      <c r="G82" s="334"/>
      <c r="H82" s="335" t="s">
        <v>287</v>
      </c>
      <c r="I82" s="336"/>
      <c r="J82" s="336"/>
      <c r="K82" s="337"/>
      <c r="L82" s="337"/>
      <c r="M82" s="338"/>
      <c r="O82" s="340"/>
    </row>
    <row r="83" spans="1:15" s="339" customFormat="1" ht="31.5" customHeight="1" x14ac:dyDescent="0.2">
      <c r="A83" s="380">
        <v>80</v>
      </c>
      <c r="B83" s="329" t="str">
        <f t="shared" si="10"/>
        <v>4X100M--</v>
      </c>
      <c r="C83" s="330"/>
      <c r="D83" s="331"/>
      <c r="E83" s="332"/>
      <c r="F83" s="333"/>
      <c r="G83" s="334"/>
      <c r="H83" s="335" t="s">
        <v>287</v>
      </c>
      <c r="I83" s="336"/>
      <c r="J83" s="336"/>
      <c r="K83" s="337"/>
      <c r="L83" s="337"/>
      <c r="M83" s="338"/>
      <c r="O83" s="340"/>
    </row>
    <row r="84" spans="1:15" s="339" customFormat="1" ht="31.5" customHeight="1" x14ac:dyDescent="0.2">
      <c r="A84" s="380">
        <v>81</v>
      </c>
      <c r="B84" s="329" t="str">
        <f t="shared" si="10"/>
        <v>4X100M--</v>
      </c>
      <c r="C84" s="330"/>
      <c r="D84" s="331"/>
      <c r="E84" s="332"/>
      <c r="F84" s="333"/>
      <c r="G84" s="334"/>
      <c r="H84" s="335" t="s">
        <v>287</v>
      </c>
      <c r="I84" s="336"/>
      <c r="J84" s="336"/>
      <c r="K84" s="337"/>
      <c r="L84" s="337"/>
      <c r="M84" s="338"/>
      <c r="O84" s="340"/>
    </row>
    <row r="85" spans="1:15" s="339" customFormat="1" ht="31.5" customHeight="1" x14ac:dyDescent="0.2">
      <c r="A85" s="380">
        <v>82</v>
      </c>
      <c r="B85" s="329" t="str">
        <f t="shared" si="10"/>
        <v>4X100M--</v>
      </c>
      <c r="C85" s="330"/>
      <c r="D85" s="331"/>
      <c r="E85" s="332"/>
      <c r="F85" s="333"/>
      <c r="G85" s="334"/>
      <c r="H85" s="335" t="s">
        <v>287</v>
      </c>
      <c r="I85" s="336"/>
      <c r="J85" s="336"/>
      <c r="K85" s="337"/>
      <c r="L85" s="337"/>
      <c r="M85" s="338"/>
      <c r="O85" s="340"/>
    </row>
    <row r="86" spans="1:15" s="339" customFormat="1" ht="31.5" customHeight="1" x14ac:dyDescent="0.2">
      <c r="A86" s="380">
        <v>83</v>
      </c>
      <c r="B86" s="329" t="str">
        <f t="shared" si="10"/>
        <v>4X100M--</v>
      </c>
      <c r="C86" s="330"/>
      <c r="D86" s="331"/>
      <c r="E86" s="332"/>
      <c r="F86" s="333"/>
      <c r="G86" s="334"/>
      <c r="H86" s="335" t="s">
        <v>287</v>
      </c>
      <c r="I86" s="336"/>
      <c r="J86" s="336"/>
      <c r="K86" s="337"/>
      <c r="L86" s="337"/>
      <c r="M86" s="338"/>
      <c r="O86" s="340"/>
    </row>
    <row r="87" spans="1:15" s="339" customFormat="1" ht="31.5" customHeight="1" x14ac:dyDescent="0.2">
      <c r="A87" s="380">
        <v>84</v>
      </c>
      <c r="B87" s="329" t="str">
        <f t="shared" si="10"/>
        <v>4X100M--</v>
      </c>
      <c r="C87" s="330"/>
      <c r="D87" s="331"/>
      <c r="E87" s="332"/>
      <c r="F87" s="333"/>
      <c r="G87" s="334"/>
      <c r="H87" s="335" t="s">
        <v>287</v>
      </c>
      <c r="I87" s="336"/>
      <c r="J87" s="336"/>
      <c r="K87" s="337"/>
      <c r="L87" s="337"/>
      <c r="M87" s="338"/>
      <c r="O87" s="340"/>
    </row>
    <row r="88" spans="1:15" s="339" customFormat="1" ht="48" customHeight="1" x14ac:dyDescent="0.2">
      <c r="A88" s="380">
        <v>85</v>
      </c>
      <c r="B88" s="329" t="str">
        <f t="shared" si="10"/>
        <v>4X100M--</v>
      </c>
      <c r="C88" s="330"/>
      <c r="D88" s="331"/>
      <c r="E88" s="332"/>
      <c r="F88" s="333"/>
      <c r="G88" s="334"/>
      <c r="H88" s="335" t="s">
        <v>287</v>
      </c>
      <c r="I88" s="336"/>
      <c r="J88" s="336"/>
      <c r="K88" s="337"/>
      <c r="L88" s="337"/>
      <c r="M88" s="338"/>
      <c r="O88" s="340"/>
    </row>
    <row r="89" spans="1:15" s="351" customFormat="1" ht="31.5" customHeight="1" x14ac:dyDescent="0.2">
      <c r="A89" s="380">
        <v>86</v>
      </c>
      <c r="B89" s="341" t="str">
        <f t="shared" si="10"/>
        <v>100M-1-5</v>
      </c>
      <c r="C89" s="342">
        <v>940</v>
      </c>
      <c r="D89" s="477">
        <v>10565575554</v>
      </c>
      <c r="E89" s="478">
        <v>38122</v>
      </c>
      <c r="F89" s="483" t="s">
        <v>492</v>
      </c>
      <c r="G89" s="484" t="s">
        <v>493</v>
      </c>
      <c r="H89" s="335" t="s">
        <v>278</v>
      </c>
      <c r="I89" s="348"/>
      <c r="J89" s="348"/>
      <c r="K89" s="349" t="s">
        <v>527</v>
      </c>
      <c r="L89" s="349" t="s">
        <v>531</v>
      </c>
      <c r="M89" s="350">
        <v>4</v>
      </c>
      <c r="O89" s="352"/>
    </row>
    <row r="90" spans="1:15" s="351" customFormat="1" ht="31.5" customHeight="1" x14ac:dyDescent="0.2">
      <c r="A90" s="380">
        <v>87</v>
      </c>
      <c r="B90" s="341" t="str">
        <f t="shared" si="10"/>
        <v>110M.ENG-1-5</v>
      </c>
      <c r="C90" s="342">
        <v>945</v>
      </c>
      <c r="D90" s="477">
        <v>55315083842</v>
      </c>
      <c r="E90" s="478">
        <v>38154</v>
      </c>
      <c r="F90" s="483" t="s">
        <v>494</v>
      </c>
      <c r="G90" s="484" t="s">
        <v>493</v>
      </c>
      <c r="H90" s="335" t="s">
        <v>403</v>
      </c>
      <c r="I90" s="348"/>
      <c r="J90" s="348"/>
      <c r="K90" s="349" t="s">
        <v>527</v>
      </c>
      <c r="L90" s="349" t="s">
        <v>531</v>
      </c>
      <c r="M90" s="350">
        <v>4</v>
      </c>
      <c r="O90" s="352"/>
    </row>
    <row r="91" spans="1:15" s="351" customFormat="1" ht="31.5" customHeight="1" x14ac:dyDescent="0.2">
      <c r="A91" s="380">
        <v>88</v>
      </c>
      <c r="B91" s="341" t="str">
        <f t="shared" si="10"/>
        <v>1500 M-1-5</v>
      </c>
      <c r="C91" s="342">
        <v>946</v>
      </c>
      <c r="D91" s="477">
        <v>48511542022</v>
      </c>
      <c r="E91" s="478">
        <v>37636</v>
      </c>
      <c r="F91" s="483" t="s">
        <v>495</v>
      </c>
      <c r="G91" s="484" t="s">
        <v>493</v>
      </c>
      <c r="H91" s="335" t="s">
        <v>522</v>
      </c>
      <c r="I91" s="348"/>
      <c r="J91" s="348"/>
      <c r="K91" s="349" t="s">
        <v>527</v>
      </c>
      <c r="L91" s="349" t="s">
        <v>531</v>
      </c>
      <c r="M91" s="350">
        <v>4</v>
      </c>
      <c r="O91" s="352"/>
    </row>
    <row r="92" spans="1:15" s="351" customFormat="1" ht="31.5" customHeight="1" x14ac:dyDescent="0.2">
      <c r="A92" s="380">
        <v>89</v>
      </c>
      <c r="B92" s="341" t="str">
        <f t="shared" si="10"/>
        <v>200M-1-5</v>
      </c>
      <c r="C92" s="342">
        <v>947</v>
      </c>
      <c r="D92" s="477">
        <v>10565575554</v>
      </c>
      <c r="E92" s="478">
        <v>38122</v>
      </c>
      <c r="F92" s="483" t="s">
        <v>492</v>
      </c>
      <c r="G92" s="484" t="s">
        <v>493</v>
      </c>
      <c r="H92" s="335" t="s">
        <v>170</v>
      </c>
      <c r="I92" s="348"/>
      <c r="J92" s="348"/>
      <c r="K92" s="349" t="s">
        <v>527</v>
      </c>
      <c r="L92" s="349" t="s">
        <v>531</v>
      </c>
      <c r="M92" s="350">
        <v>4</v>
      </c>
      <c r="O92" s="352"/>
    </row>
    <row r="93" spans="1:15" s="351" customFormat="1" ht="31.5" customHeight="1" x14ac:dyDescent="0.2">
      <c r="A93" s="380">
        <v>90</v>
      </c>
      <c r="B93" s="341" t="str">
        <f t="shared" si="10"/>
        <v>800M-1-5</v>
      </c>
      <c r="C93" s="342">
        <v>948</v>
      </c>
      <c r="D93" s="477">
        <v>45244113352</v>
      </c>
      <c r="E93" s="478">
        <v>37779</v>
      </c>
      <c r="F93" s="483" t="s">
        <v>496</v>
      </c>
      <c r="G93" s="484" t="s">
        <v>493</v>
      </c>
      <c r="H93" s="335" t="s">
        <v>98</v>
      </c>
      <c r="I93" s="348"/>
      <c r="J93" s="348"/>
      <c r="K93" s="349" t="s">
        <v>527</v>
      </c>
      <c r="L93" s="349" t="s">
        <v>531</v>
      </c>
      <c r="M93" s="350">
        <v>4</v>
      </c>
      <c r="O93" s="352"/>
    </row>
    <row r="94" spans="1:15" s="351" customFormat="1" ht="31.5" customHeight="1" x14ac:dyDescent="0.2">
      <c r="A94" s="380">
        <v>91</v>
      </c>
      <c r="B94" s="329" t="str">
        <f t="shared" ref="B94:B98" si="11">CONCATENATE(H94,"-",M94)</f>
        <v>CİRİT-4</v>
      </c>
      <c r="C94" s="342">
        <v>949</v>
      </c>
      <c r="D94" s="477">
        <v>11395288300</v>
      </c>
      <c r="E94" s="478">
        <v>38154</v>
      </c>
      <c r="F94" s="483" t="s">
        <v>497</v>
      </c>
      <c r="G94" s="484" t="s">
        <v>493</v>
      </c>
      <c r="H94" s="335" t="s">
        <v>149</v>
      </c>
      <c r="I94" s="348"/>
      <c r="J94" s="348"/>
      <c r="K94" s="349" t="s">
        <v>527</v>
      </c>
      <c r="L94" s="349" t="s">
        <v>531</v>
      </c>
      <c r="M94" s="350">
        <v>4</v>
      </c>
      <c r="O94" s="352"/>
    </row>
    <row r="95" spans="1:15" s="351" customFormat="1" ht="31.5" customHeight="1" x14ac:dyDescent="0.2">
      <c r="A95" s="380">
        <v>92</v>
      </c>
      <c r="B95" s="329" t="str">
        <f t="shared" si="11"/>
        <v>GÜLLE-4</v>
      </c>
      <c r="C95" s="342">
        <v>950</v>
      </c>
      <c r="D95" s="477">
        <v>25253305870</v>
      </c>
      <c r="E95" s="478">
        <v>37784</v>
      </c>
      <c r="F95" s="483" t="s">
        <v>498</v>
      </c>
      <c r="G95" s="484" t="s">
        <v>493</v>
      </c>
      <c r="H95" s="335" t="s">
        <v>147</v>
      </c>
      <c r="I95" s="348"/>
      <c r="J95" s="348"/>
      <c r="K95" s="349" t="s">
        <v>527</v>
      </c>
      <c r="L95" s="349" t="s">
        <v>531</v>
      </c>
      <c r="M95" s="350">
        <v>4</v>
      </c>
      <c r="O95" s="352"/>
    </row>
    <row r="96" spans="1:15" s="351" customFormat="1" ht="31.5" customHeight="1" x14ac:dyDescent="0.2">
      <c r="A96" s="380">
        <v>93</v>
      </c>
      <c r="B96" s="329" t="str">
        <f t="shared" si="11"/>
        <v>UZUN-4</v>
      </c>
      <c r="C96" s="342">
        <v>946</v>
      </c>
      <c r="D96" s="477">
        <v>48511542022</v>
      </c>
      <c r="E96" s="478">
        <v>37636</v>
      </c>
      <c r="F96" s="483" t="s">
        <v>495</v>
      </c>
      <c r="G96" s="484" t="s">
        <v>493</v>
      </c>
      <c r="H96" s="335" t="s">
        <v>44</v>
      </c>
      <c r="I96" s="348"/>
      <c r="J96" s="348"/>
      <c r="K96" s="349" t="s">
        <v>527</v>
      </c>
      <c r="L96" s="349" t="s">
        <v>531</v>
      </c>
      <c r="M96" s="350">
        <v>4</v>
      </c>
      <c r="O96" s="352"/>
    </row>
    <row r="97" spans="1:15" s="351" customFormat="1" ht="31.5" customHeight="1" x14ac:dyDescent="0.2">
      <c r="A97" s="380">
        <v>94</v>
      </c>
      <c r="B97" s="329" t="str">
        <f t="shared" si="11"/>
        <v>ÜÇADIM-4</v>
      </c>
      <c r="C97" s="342"/>
      <c r="D97" s="489"/>
      <c r="E97" s="488"/>
      <c r="F97" s="490"/>
      <c r="G97" s="489"/>
      <c r="H97" s="335" t="s">
        <v>436</v>
      </c>
      <c r="I97" s="348"/>
      <c r="J97" s="348"/>
      <c r="K97" s="349" t="s">
        <v>527</v>
      </c>
      <c r="L97" s="349" t="s">
        <v>531</v>
      </c>
      <c r="M97" s="350">
        <v>4</v>
      </c>
      <c r="O97" s="352"/>
    </row>
    <row r="98" spans="1:15" s="351" customFormat="1" ht="31.5" customHeight="1" x14ac:dyDescent="0.2">
      <c r="A98" s="380">
        <v>95</v>
      </c>
      <c r="B98" s="329" t="str">
        <f t="shared" si="11"/>
        <v>YÜKSEK-4</v>
      </c>
      <c r="C98" s="342"/>
      <c r="D98" s="477"/>
      <c r="E98" s="478"/>
      <c r="F98" s="483"/>
      <c r="G98" s="484"/>
      <c r="H98" s="335" t="s">
        <v>45</v>
      </c>
      <c r="I98" s="348"/>
      <c r="J98" s="348"/>
      <c r="K98" s="349" t="s">
        <v>527</v>
      </c>
      <c r="L98" s="349" t="s">
        <v>531</v>
      </c>
      <c r="M98" s="350">
        <v>4</v>
      </c>
      <c r="O98" s="352"/>
    </row>
    <row r="99" spans="1:15" s="351" customFormat="1" ht="31.5" customHeight="1" x14ac:dyDescent="0.2">
      <c r="A99" s="380">
        <v>96</v>
      </c>
      <c r="B99" s="341" t="str">
        <f t="shared" ref="B99:B110" si="12">CONCATENATE(H99,"-",K99,"-",L99)</f>
        <v>4X100M-1-5</v>
      </c>
      <c r="C99" s="342"/>
      <c r="D99" s="343"/>
      <c r="E99" s="344"/>
      <c r="F99" s="345"/>
      <c r="G99" s="346"/>
      <c r="H99" s="335" t="s">
        <v>287</v>
      </c>
      <c r="I99" s="348"/>
      <c r="J99" s="348"/>
      <c r="K99" s="349" t="s">
        <v>527</v>
      </c>
      <c r="L99" s="349" t="s">
        <v>531</v>
      </c>
      <c r="M99" s="350">
        <v>4</v>
      </c>
      <c r="O99" s="352"/>
    </row>
    <row r="100" spans="1:15" s="351" customFormat="1" ht="31.5" customHeight="1" x14ac:dyDescent="0.2">
      <c r="A100" s="380">
        <v>97</v>
      </c>
      <c r="B100" s="341" t="str">
        <f t="shared" si="12"/>
        <v>4X100M-1-5</v>
      </c>
      <c r="C100" s="342"/>
      <c r="D100" s="343"/>
      <c r="E100" s="344"/>
      <c r="F100" s="345"/>
      <c r="G100" s="346"/>
      <c r="H100" s="335" t="s">
        <v>287</v>
      </c>
      <c r="I100" s="348"/>
      <c r="J100" s="348"/>
      <c r="K100" s="349" t="s">
        <v>527</v>
      </c>
      <c r="L100" s="349" t="s">
        <v>531</v>
      </c>
      <c r="M100" s="350">
        <v>4</v>
      </c>
      <c r="O100" s="352"/>
    </row>
    <row r="101" spans="1:15" s="351" customFormat="1" ht="31.5" customHeight="1" x14ac:dyDescent="0.2">
      <c r="A101" s="380">
        <v>98</v>
      </c>
      <c r="B101" s="341" t="str">
        <f t="shared" si="12"/>
        <v>4X100M-1-5</v>
      </c>
      <c r="C101" s="342"/>
      <c r="D101" s="343"/>
      <c r="E101" s="344"/>
      <c r="F101" s="345"/>
      <c r="G101" s="346"/>
      <c r="H101" s="335" t="s">
        <v>287</v>
      </c>
      <c r="I101" s="348"/>
      <c r="J101" s="348"/>
      <c r="K101" s="349" t="s">
        <v>527</v>
      </c>
      <c r="L101" s="349" t="s">
        <v>531</v>
      </c>
      <c r="M101" s="350">
        <v>4</v>
      </c>
      <c r="O101" s="352"/>
    </row>
    <row r="102" spans="1:15" s="351" customFormat="1" ht="31.5" customHeight="1" x14ac:dyDescent="0.2">
      <c r="A102" s="380">
        <v>99</v>
      </c>
      <c r="B102" s="341" t="str">
        <f t="shared" si="12"/>
        <v>4X100M-1-5</v>
      </c>
      <c r="C102" s="342"/>
      <c r="D102" s="343"/>
      <c r="E102" s="344"/>
      <c r="F102" s="345"/>
      <c r="G102" s="346"/>
      <c r="H102" s="335" t="s">
        <v>287</v>
      </c>
      <c r="I102" s="348"/>
      <c r="J102" s="348"/>
      <c r="K102" s="349" t="s">
        <v>527</v>
      </c>
      <c r="L102" s="349" t="s">
        <v>531</v>
      </c>
      <c r="M102" s="350">
        <v>4</v>
      </c>
      <c r="O102" s="352"/>
    </row>
    <row r="103" spans="1:15" s="351" customFormat="1" ht="31.5" customHeight="1" x14ac:dyDescent="0.2">
      <c r="A103" s="380">
        <v>100</v>
      </c>
      <c r="B103" s="341" t="str">
        <f t="shared" si="12"/>
        <v>4X100M-1-5</v>
      </c>
      <c r="C103" s="342"/>
      <c r="D103" s="343"/>
      <c r="E103" s="344"/>
      <c r="F103" s="345"/>
      <c r="G103" s="346"/>
      <c r="H103" s="335" t="s">
        <v>287</v>
      </c>
      <c r="I103" s="348"/>
      <c r="J103" s="348"/>
      <c r="K103" s="349" t="s">
        <v>527</v>
      </c>
      <c r="L103" s="349" t="s">
        <v>531</v>
      </c>
      <c r="M103" s="350">
        <v>4</v>
      </c>
      <c r="O103" s="352"/>
    </row>
    <row r="104" spans="1:15" s="351" customFormat="1" ht="31.5" customHeight="1" x14ac:dyDescent="0.2">
      <c r="A104" s="380">
        <v>101</v>
      </c>
      <c r="B104" s="341" t="str">
        <f t="shared" si="12"/>
        <v>4X100M-1-5</v>
      </c>
      <c r="C104" s="342"/>
      <c r="D104" s="343"/>
      <c r="E104" s="344"/>
      <c r="F104" s="345"/>
      <c r="G104" s="346"/>
      <c r="H104" s="335" t="s">
        <v>287</v>
      </c>
      <c r="I104" s="348"/>
      <c r="J104" s="348"/>
      <c r="K104" s="349" t="s">
        <v>527</v>
      </c>
      <c r="L104" s="349" t="s">
        <v>531</v>
      </c>
      <c r="M104" s="350">
        <v>4</v>
      </c>
      <c r="O104" s="352"/>
    </row>
    <row r="105" spans="1:15" s="351" customFormat="1" ht="93.75" customHeight="1" x14ac:dyDescent="0.2">
      <c r="A105" s="380">
        <v>102</v>
      </c>
      <c r="B105" s="341" t="str">
        <f t="shared" si="12"/>
        <v>4X100M--</v>
      </c>
      <c r="C105" s="342"/>
      <c r="D105" s="343"/>
      <c r="E105" s="344"/>
      <c r="F105" s="345"/>
      <c r="G105" s="346"/>
      <c r="H105" s="335" t="s">
        <v>287</v>
      </c>
      <c r="I105" s="348"/>
      <c r="J105" s="348"/>
      <c r="K105" s="349"/>
      <c r="L105" s="349"/>
      <c r="M105" s="350"/>
      <c r="O105" s="352"/>
    </row>
    <row r="106" spans="1:15" s="339" customFormat="1" ht="31.5" customHeight="1" x14ac:dyDescent="0.2">
      <c r="A106" s="380">
        <v>103</v>
      </c>
      <c r="B106" s="329" t="str">
        <f t="shared" si="12"/>
        <v>100M-1-6</v>
      </c>
      <c r="C106" s="330">
        <v>951</v>
      </c>
      <c r="D106" s="489">
        <v>55963227414</v>
      </c>
      <c r="E106" s="478">
        <v>37716</v>
      </c>
      <c r="F106" s="483" t="s">
        <v>507</v>
      </c>
      <c r="G106" s="484" t="s">
        <v>508</v>
      </c>
      <c r="H106" s="335" t="s">
        <v>278</v>
      </c>
      <c r="I106" s="336"/>
      <c r="J106" s="336"/>
      <c r="K106" s="337" t="s">
        <v>527</v>
      </c>
      <c r="L106" s="337" t="s">
        <v>532</v>
      </c>
      <c r="M106" s="338">
        <v>5</v>
      </c>
      <c r="O106" s="340"/>
    </row>
    <row r="107" spans="1:15" s="339" customFormat="1" ht="31.5" customHeight="1" x14ac:dyDescent="0.2">
      <c r="A107" s="380">
        <v>104</v>
      </c>
      <c r="B107" s="329" t="str">
        <f t="shared" si="12"/>
        <v>110M.ENG-1-6</v>
      </c>
      <c r="C107" s="330">
        <v>1035</v>
      </c>
      <c r="D107" s="489">
        <v>32605853798</v>
      </c>
      <c r="E107" s="478">
        <v>37643</v>
      </c>
      <c r="F107" s="483" t="s">
        <v>509</v>
      </c>
      <c r="G107" s="484" t="s">
        <v>508</v>
      </c>
      <c r="H107" s="335" t="s">
        <v>403</v>
      </c>
      <c r="I107" s="336"/>
      <c r="J107" s="336"/>
      <c r="K107" s="337" t="s">
        <v>527</v>
      </c>
      <c r="L107" s="337" t="s">
        <v>532</v>
      </c>
      <c r="M107" s="338">
        <v>5</v>
      </c>
      <c r="O107" s="340"/>
    </row>
    <row r="108" spans="1:15" s="339" customFormat="1" ht="31.5" customHeight="1" x14ac:dyDescent="0.2">
      <c r="A108" s="380">
        <v>105</v>
      </c>
      <c r="B108" s="329" t="str">
        <f t="shared" si="12"/>
        <v>1500 M-1-6</v>
      </c>
      <c r="C108" s="330">
        <v>1037</v>
      </c>
      <c r="D108" s="489">
        <v>55123092838</v>
      </c>
      <c r="E108" s="478">
        <v>37935</v>
      </c>
      <c r="F108" s="483" t="s">
        <v>510</v>
      </c>
      <c r="G108" s="484" t="s">
        <v>508</v>
      </c>
      <c r="H108" s="335" t="s">
        <v>522</v>
      </c>
      <c r="I108" s="336"/>
      <c r="J108" s="336"/>
      <c r="K108" s="337" t="s">
        <v>527</v>
      </c>
      <c r="L108" s="337" t="s">
        <v>532</v>
      </c>
      <c r="M108" s="338">
        <v>5</v>
      </c>
      <c r="O108" s="340"/>
    </row>
    <row r="109" spans="1:15" s="339" customFormat="1" ht="31.5" customHeight="1" x14ac:dyDescent="0.2">
      <c r="A109" s="380">
        <v>106</v>
      </c>
      <c r="B109" s="329" t="str">
        <f t="shared" si="12"/>
        <v>200M-1-6</v>
      </c>
      <c r="C109" s="330">
        <v>1038</v>
      </c>
      <c r="D109" s="489">
        <v>13729070346</v>
      </c>
      <c r="E109" s="478">
        <v>37895</v>
      </c>
      <c r="F109" s="483" t="s">
        <v>511</v>
      </c>
      <c r="G109" s="484" t="s">
        <v>508</v>
      </c>
      <c r="H109" s="335" t="s">
        <v>170</v>
      </c>
      <c r="I109" s="336"/>
      <c r="J109" s="336"/>
      <c r="K109" s="337" t="s">
        <v>527</v>
      </c>
      <c r="L109" s="337" t="s">
        <v>532</v>
      </c>
      <c r="M109" s="338">
        <v>5</v>
      </c>
      <c r="O109" s="340"/>
    </row>
    <row r="110" spans="1:15" s="339" customFormat="1" ht="31.5" customHeight="1" x14ac:dyDescent="0.2">
      <c r="A110" s="380">
        <v>107</v>
      </c>
      <c r="B110" s="329" t="str">
        <f t="shared" si="12"/>
        <v>800M-1-6</v>
      </c>
      <c r="C110" s="330">
        <v>1037</v>
      </c>
      <c r="D110" s="489">
        <v>55123092838</v>
      </c>
      <c r="E110" s="478">
        <v>37935</v>
      </c>
      <c r="F110" s="483" t="s">
        <v>510</v>
      </c>
      <c r="G110" s="484" t="s">
        <v>508</v>
      </c>
      <c r="H110" s="335" t="s">
        <v>98</v>
      </c>
      <c r="I110" s="336"/>
      <c r="J110" s="336"/>
      <c r="K110" s="337" t="s">
        <v>527</v>
      </c>
      <c r="L110" s="337" t="s">
        <v>532</v>
      </c>
      <c r="M110" s="338">
        <v>5</v>
      </c>
      <c r="O110" s="340"/>
    </row>
    <row r="111" spans="1:15" s="339" customFormat="1" ht="31.5" customHeight="1" x14ac:dyDescent="0.2">
      <c r="A111" s="380">
        <v>108</v>
      </c>
      <c r="B111" s="329" t="str">
        <f t="shared" ref="B111:B115" si="13">CONCATENATE(H111,"-",M111)</f>
        <v>CİRİT-5</v>
      </c>
      <c r="C111" s="330"/>
      <c r="D111" s="489"/>
      <c r="E111" s="478"/>
      <c r="F111" s="483"/>
      <c r="G111" s="484"/>
      <c r="H111" s="335" t="s">
        <v>149</v>
      </c>
      <c r="I111" s="336"/>
      <c r="J111" s="336"/>
      <c r="K111" s="337" t="s">
        <v>527</v>
      </c>
      <c r="L111" s="337" t="s">
        <v>532</v>
      </c>
      <c r="M111" s="338">
        <v>5</v>
      </c>
      <c r="O111" s="340"/>
    </row>
    <row r="112" spans="1:15" s="339" customFormat="1" ht="31.5" customHeight="1" x14ac:dyDescent="0.2">
      <c r="A112" s="380">
        <v>109</v>
      </c>
      <c r="B112" s="329" t="str">
        <f t="shared" si="13"/>
        <v>GÜLLE-5</v>
      </c>
      <c r="C112" s="330">
        <v>1039</v>
      </c>
      <c r="D112" s="489">
        <v>51793203864</v>
      </c>
      <c r="E112" s="478">
        <v>37987</v>
      </c>
      <c r="F112" s="483" t="s">
        <v>512</v>
      </c>
      <c r="G112" s="484" t="s">
        <v>508</v>
      </c>
      <c r="H112" s="335" t="s">
        <v>147</v>
      </c>
      <c r="I112" s="336"/>
      <c r="J112" s="336"/>
      <c r="K112" s="337" t="s">
        <v>527</v>
      </c>
      <c r="L112" s="337" t="s">
        <v>532</v>
      </c>
      <c r="M112" s="338">
        <v>5</v>
      </c>
      <c r="O112" s="340"/>
    </row>
    <row r="113" spans="1:15" s="339" customFormat="1" ht="31.5" customHeight="1" x14ac:dyDescent="0.2">
      <c r="A113" s="380">
        <v>110</v>
      </c>
      <c r="B113" s="329" t="str">
        <f t="shared" si="13"/>
        <v>UZUN-5</v>
      </c>
      <c r="C113" s="330">
        <v>1042</v>
      </c>
      <c r="D113" s="489">
        <v>41485776226</v>
      </c>
      <c r="E113" s="488">
        <v>38026</v>
      </c>
      <c r="F113" s="490" t="s">
        <v>513</v>
      </c>
      <c r="G113" s="489" t="s">
        <v>508</v>
      </c>
      <c r="H113" s="335" t="s">
        <v>44</v>
      </c>
      <c r="I113" s="336"/>
      <c r="J113" s="336"/>
      <c r="K113" s="337" t="s">
        <v>527</v>
      </c>
      <c r="L113" s="337" t="s">
        <v>532</v>
      </c>
      <c r="M113" s="338">
        <v>5</v>
      </c>
      <c r="O113" s="340"/>
    </row>
    <row r="114" spans="1:15" s="339" customFormat="1" ht="31.5" customHeight="1" x14ac:dyDescent="0.2">
      <c r="A114" s="380">
        <v>111</v>
      </c>
      <c r="B114" s="329" t="str">
        <f t="shared" si="13"/>
        <v>ÜÇADIM-5</v>
      </c>
      <c r="C114" s="330">
        <v>1035</v>
      </c>
      <c r="D114" s="489">
        <v>32605853798</v>
      </c>
      <c r="E114" s="488">
        <v>37643</v>
      </c>
      <c r="F114" s="490" t="s">
        <v>509</v>
      </c>
      <c r="G114" s="489" t="s">
        <v>508</v>
      </c>
      <c r="H114" s="335" t="s">
        <v>436</v>
      </c>
      <c r="I114" s="336"/>
      <c r="J114" s="336"/>
      <c r="K114" s="337" t="s">
        <v>527</v>
      </c>
      <c r="L114" s="337" t="s">
        <v>532</v>
      </c>
      <c r="M114" s="338">
        <v>5</v>
      </c>
      <c r="O114" s="340"/>
    </row>
    <row r="115" spans="1:15" s="339" customFormat="1" ht="31.5" customHeight="1" x14ac:dyDescent="0.2">
      <c r="A115" s="380">
        <v>112</v>
      </c>
      <c r="B115" s="329" t="str">
        <f t="shared" si="13"/>
        <v>YÜKSEK-5</v>
      </c>
      <c r="C115" s="330"/>
      <c r="D115" s="489"/>
      <c r="E115" s="478"/>
      <c r="F115" s="483"/>
      <c r="G115" s="484"/>
      <c r="H115" s="335" t="s">
        <v>45</v>
      </c>
      <c r="I115" s="336"/>
      <c r="J115" s="336"/>
      <c r="K115" s="337" t="s">
        <v>527</v>
      </c>
      <c r="L115" s="337" t="s">
        <v>532</v>
      </c>
      <c r="M115" s="338">
        <v>5</v>
      </c>
      <c r="O115" s="340"/>
    </row>
    <row r="116" spans="1:15" s="339" customFormat="1" ht="31.5" customHeight="1" x14ac:dyDescent="0.2">
      <c r="A116" s="380">
        <v>113</v>
      </c>
      <c r="B116" s="329" t="str">
        <f t="shared" ref="B116:B127" si="14">CONCATENATE(H116,"-",K116,"-",L116)</f>
        <v>4X100M-1-6</v>
      </c>
      <c r="C116" s="330"/>
      <c r="D116" s="331"/>
      <c r="E116" s="332"/>
      <c r="F116" s="333"/>
      <c r="G116" s="334"/>
      <c r="H116" s="335" t="s">
        <v>287</v>
      </c>
      <c r="I116" s="336"/>
      <c r="J116" s="336"/>
      <c r="K116" s="337" t="s">
        <v>527</v>
      </c>
      <c r="L116" s="337" t="s">
        <v>532</v>
      </c>
      <c r="M116" s="338">
        <v>5</v>
      </c>
      <c r="O116" s="340"/>
    </row>
    <row r="117" spans="1:15" s="339" customFormat="1" ht="31.5" customHeight="1" x14ac:dyDescent="0.2">
      <c r="A117" s="380">
        <v>114</v>
      </c>
      <c r="B117" s="329" t="str">
        <f t="shared" si="14"/>
        <v>4X100M-1-6</v>
      </c>
      <c r="C117" s="330"/>
      <c r="D117" s="331"/>
      <c r="E117" s="332"/>
      <c r="F117" s="333"/>
      <c r="G117" s="334"/>
      <c r="H117" s="335" t="s">
        <v>287</v>
      </c>
      <c r="I117" s="336"/>
      <c r="J117" s="336"/>
      <c r="K117" s="337" t="s">
        <v>527</v>
      </c>
      <c r="L117" s="337" t="s">
        <v>532</v>
      </c>
      <c r="M117" s="338">
        <v>5</v>
      </c>
      <c r="O117" s="340"/>
    </row>
    <row r="118" spans="1:15" s="339" customFormat="1" ht="31.5" customHeight="1" x14ac:dyDescent="0.2">
      <c r="A118" s="380">
        <v>115</v>
      </c>
      <c r="B118" s="329" t="str">
        <f t="shared" si="14"/>
        <v>4X100M-1-6</v>
      </c>
      <c r="C118" s="330"/>
      <c r="D118" s="331"/>
      <c r="E118" s="332"/>
      <c r="F118" s="333"/>
      <c r="G118" s="334"/>
      <c r="H118" s="335" t="s">
        <v>287</v>
      </c>
      <c r="I118" s="336"/>
      <c r="J118" s="336"/>
      <c r="K118" s="337" t="s">
        <v>527</v>
      </c>
      <c r="L118" s="337" t="s">
        <v>532</v>
      </c>
      <c r="M118" s="338">
        <v>5</v>
      </c>
      <c r="O118" s="340"/>
    </row>
    <row r="119" spans="1:15" s="339" customFormat="1" ht="31.5" customHeight="1" x14ac:dyDescent="0.2">
      <c r="A119" s="380">
        <v>116</v>
      </c>
      <c r="B119" s="329" t="str">
        <f t="shared" si="14"/>
        <v>4X100M-1-6</v>
      </c>
      <c r="C119" s="330"/>
      <c r="D119" s="331"/>
      <c r="E119" s="332"/>
      <c r="F119" s="333"/>
      <c r="G119" s="334"/>
      <c r="H119" s="335" t="s">
        <v>287</v>
      </c>
      <c r="I119" s="336"/>
      <c r="J119" s="336"/>
      <c r="K119" s="337" t="s">
        <v>527</v>
      </c>
      <c r="L119" s="337" t="s">
        <v>532</v>
      </c>
      <c r="M119" s="338">
        <v>5</v>
      </c>
      <c r="O119" s="340"/>
    </row>
    <row r="120" spans="1:15" s="339" customFormat="1" ht="31.5" customHeight="1" x14ac:dyDescent="0.2">
      <c r="A120" s="380">
        <v>117</v>
      </c>
      <c r="B120" s="329" t="str">
        <f t="shared" si="14"/>
        <v>4X100M-1-6</v>
      </c>
      <c r="C120" s="330"/>
      <c r="D120" s="331"/>
      <c r="E120" s="332"/>
      <c r="F120" s="333"/>
      <c r="G120" s="334"/>
      <c r="H120" s="335" t="s">
        <v>287</v>
      </c>
      <c r="I120" s="336"/>
      <c r="J120" s="336"/>
      <c r="K120" s="337" t="s">
        <v>527</v>
      </c>
      <c r="L120" s="337" t="s">
        <v>532</v>
      </c>
      <c r="M120" s="338">
        <v>5</v>
      </c>
      <c r="O120" s="340"/>
    </row>
    <row r="121" spans="1:15" s="339" customFormat="1" ht="31.5" customHeight="1" x14ac:dyDescent="0.2">
      <c r="A121" s="380">
        <v>118</v>
      </c>
      <c r="B121" s="329" t="str">
        <f t="shared" si="14"/>
        <v>4X100M--</v>
      </c>
      <c r="C121" s="330"/>
      <c r="D121" s="331"/>
      <c r="E121" s="332"/>
      <c r="F121" s="333"/>
      <c r="G121" s="334"/>
      <c r="H121" s="335" t="s">
        <v>287</v>
      </c>
      <c r="I121" s="336"/>
      <c r="J121" s="336"/>
      <c r="K121" s="337"/>
      <c r="L121" s="337"/>
      <c r="M121" s="338"/>
      <c r="O121" s="340"/>
    </row>
    <row r="122" spans="1:15" s="339" customFormat="1" ht="39" customHeight="1" x14ac:dyDescent="0.2">
      <c r="A122" s="380">
        <v>119</v>
      </c>
      <c r="B122" s="329" t="str">
        <f t="shared" si="14"/>
        <v>4X100M--</v>
      </c>
      <c r="C122" s="330"/>
      <c r="D122" s="331"/>
      <c r="E122" s="332"/>
      <c r="F122" s="333"/>
      <c r="G122" s="334"/>
      <c r="H122" s="335" t="s">
        <v>287</v>
      </c>
      <c r="I122" s="336"/>
      <c r="J122" s="336"/>
      <c r="K122" s="337"/>
      <c r="L122" s="337"/>
      <c r="M122" s="338"/>
      <c r="O122" s="340"/>
    </row>
    <row r="123" spans="1:15" s="351" customFormat="1" ht="31.5" customHeight="1" x14ac:dyDescent="0.2">
      <c r="A123" s="380">
        <v>120</v>
      </c>
      <c r="B123" s="341" t="str">
        <f t="shared" si="14"/>
        <v>100M-1-7</v>
      </c>
      <c r="C123" s="342">
        <v>1043</v>
      </c>
      <c r="D123" s="477">
        <v>55273085230</v>
      </c>
      <c r="E123" s="478">
        <v>38090</v>
      </c>
      <c r="F123" s="483" t="s">
        <v>514</v>
      </c>
      <c r="G123" s="484" t="s">
        <v>515</v>
      </c>
      <c r="H123" s="335" t="s">
        <v>278</v>
      </c>
      <c r="I123" s="348"/>
      <c r="J123" s="348"/>
      <c r="K123" s="349" t="s">
        <v>527</v>
      </c>
      <c r="L123" s="349" t="s">
        <v>533</v>
      </c>
      <c r="M123" s="350">
        <v>6</v>
      </c>
      <c r="O123" s="352"/>
    </row>
    <row r="124" spans="1:15" s="351" customFormat="1" ht="31.5" customHeight="1" x14ac:dyDescent="0.2">
      <c r="A124" s="380">
        <v>121</v>
      </c>
      <c r="B124" s="341" t="str">
        <f t="shared" si="14"/>
        <v>110M.ENG-1-7</v>
      </c>
      <c r="C124" s="342"/>
      <c r="D124" s="477"/>
      <c r="E124" s="478"/>
      <c r="F124" s="483"/>
      <c r="G124" s="484"/>
      <c r="H124" s="335" t="s">
        <v>403</v>
      </c>
      <c r="I124" s="348"/>
      <c r="J124" s="348"/>
      <c r="K124" s="349" t="s">
        <v>527</v>
      </c>
      <c r="L124" s="349" t="s">
        <v>533</v>
      </c>
      <c r="M124" s="350">
        <v>6</v>
      </c>
      <c r="O124" s="352"/>
    </row>
    <row r="125" spans="1:15" s="351" customFormat="1" ht="31.5" customHeight="1" x14ac:dyDescent="0.2">
      <c r="A125" s="380">
        <v>122</v>
      </c>
      <c r="B125" s="341" t="str">
        <f t="shared" si="14"/>
        <v>1500 M-1-7</v>
      </c>
      <c r="C125" s="342">
        <v>1044</v>
      </c>
      <c r="D125" s="477">
        <v>10091362642</v>
      </c>
      <c r="E125" s="478">
        <v>38257</v>
      </c>
      <c r="F125" s="483" t="s">
        <v>516</v>
      </c>
      <c r="G125" s="484" t="s">
        <v>515</v>
      </c>
      <c r="H125" s="335" t="s">
        <v>522</v>
      </c>
      <c r="I125" s="348"/>
      <c r="J125" s="348"/>
      <c r="K125" s="349" t="s">
        <v>527</v>
      </c>
      <c r="L125" s="349" t="s">
        <v>533</v>
      </c>
      <c r="M125" s="350">
        <v>6</v>
      </c>
      <c r="O125" s="352"/>
    </row>
    <row r="126" spans="1:15" s="351" customFormat="1" ht="31.5" customHeight="1" x14ac:dyDescent="0.2">
      <c r="A126" s="380">
        <v>123</v>
      </c>
      <c r="B126" s="341" t="str">
        <f t="shared" si="14"/>
        <v>200M-1-7</v>
      </c>
      <c r="C126" s="342">
        <v>1055</v>
      </c>
      <c r="D126" s="477">
        <v>10127594054</v>
      </c>
      <c r="E126" s="478">
        <v>38270</v>
      </c>
      <c r="F126" s="483" t="s">
        <v>517</v>
      </c>
      <c r="G126" s="484" t="s">
        <v>515</v>
      </c>
      <c r="H126" s="335" t="s">
        <v>170</v>
      </c>
      <c r="I126" s="348"/>
      <c r="J126" s="348"/>
      <c r="K126" s="349" t="s">
        <v>527</v>
      </c>
      <c r="L126" s="349" t="s">
        <v>533</v>
      </c>
      <c r="M126" s="350">
        <v>6</v>
      </c>
      <c r="O126" s="352"/>
    </row>
    <row r="127" spans="1:15" s="351" customFormat="1" ht="31.5" customHeight="1" x14ac:dyDescent="0.2">
      <c r="A127" s="380">
        <v>124</v>
      </c>
      <c r="B127" s="341" t="str">
        <f t="shared" si="14"/>
        <v>800M-1-7</v>
      </c>
      <c r="C127" s="342">
        <v>1059</v>
      </c>
      <c r="D127" s="477">
        <v>12581508752</v>
      </c>
      <c r="E127" s="478">
        <v>37685</v>
      </c>
      <c r="F127" s="483" t="s">
        <v>518</v>
      </c>
      <c r="G127" s="484" t="s">
        <v>515</v>
      </c>
      <c r="H127" s="335" t="s">
        <v>98</v>
      </c>
      <c r="I127" s="348"/>
      <c r="J127" s="348"/>
      <c r="K127" s="349" t="s">
        <v>527</v>
      </c>
      <c r="L127" s="349" t="s">
        <v>533</v>
      </c>
      <c r="M127" s="350">
        <v>6</v>
      </c>
      <c r="O127" s="352"/>
    </row>
    <row r="128" spans="1:15" s="351" customFormat="1" ht="31.5" customHeight="1" x14ac:dyDescent="0.2">
      <c r="A128" s="380">
        <v>125</v>
      </c>
      <c r="B128" s="329" t="str">
        <f t="shared" ref="B128:B132" si="15">CONCATENATE(H128,"-",M128)</f>
        <v>CİRİT-6</v>
      </c>
      <c r="C128" s="342"/>
      <c r="D128" s="477"/>
      <c r="E128" s="478"/>
      <c r="F128" s="483"/>
      <c r="G128" s="484"/>
      <c r="H128" s="335" t="s">
        <v>149</v>
      </c>
      <c r="I128" s="348"/>
      <c r="J128" s="348"/>
      <c r="K128" s="349" t="s">
        <v>527</v>
      </c>
      <c r="L128" s="349" t="s">
        <v>533</v>
      </c>
      <c r="M128" s="350">
        <v>6</v>
      </c>
      <c r="O128" s="352"/>
    </row>
    <row r="129" spans="1:15" s="351" customFormat="1" ht="31.5" customHeight="1" x14ac:dyDescent="0.2">
      <c r="A129" s="380">
        <v>126</v>
      </c>
      <c r="B129" s="329" t="str">
        <f t="shared" si="15"/>
        <v>GÜLLE-6</v>
      </c>
      <c r="C129" s="342"/>
      <c r="D129" s="477"/>
      <c r="E129" s="478"/>
      <c r="F129" s="483"/>
      <c r="G129" s="484"/>
      <c r="H129" s="335" t="s">
        <v>147</v>
      </c>
      <c r="I129" s="348"/>
      <c r="J129" s="348"/>
      <c r="K129" s="349" t="s">
        <v>527</v>
      </c>
      <c r="L129" s="349" t="s">
        <v>533</v>
      </c>
      <c r="M129" s="350">
        <v>6</v>
      </c>
      <c r="O129" s="352"/>
    </row>
    <row r="130" spans="1:15" s="351" customFormat="1" ht="31.5" customHeight="1" x14ac:dyDescent="0.2">
      <c r="A130" s="380">
        <v>127</v>
      </c>
      <c r="B130" s="329" t="str">
        <f t="shared" si="15"/>
        <v>UZUN-6</v>
      </c>
      <c r="C130" s="342"/>
      <c r="D130" s="489"/>
      <c r="E130" s="488"/>
      <c r="F130" s="490"/>
      <c r="G130" s="489"/>
      <c r="H130" s="335" t="s">
        <v>44</v>
      </c>
      <c r="I130" s="348"/>
      <c r="J130" s="348"/>
      <c r="K130" s="349" t="s">
        <v>527</v>
      </c>
      <c r="L130" s="349" t="s">
        <v>533</v>
      </c>
      <c r="M130" s="350">
        <v>6</v>
      </c>
      <c r="O130" s="352"/>
    </row>
    <row r="131" spans="1:15" s="351" customFormat="1" ht="31.5" customHeight="1" x14ac:dyDescent="0.2">
      <c r="A131" s="380">
        <v>128</v>
      </c>
      <c r="B131" s="329" t="str">
        <f t="shared" si="15"/>
        <v>ÜÇADIM-6</v>
      </c>
      <c r="C131" s="342"/>
      <c r="D131" s="489"/>
      <c r="E131" s="488"/>
      <c r="F131" s="490"/>
      <c r="G131" s="489"/>
      <c r="H131" s="335" t="s">
        <v>436</v>
      </c>
      <c r="I131" s="348"/>
      <c r="J131" s="348"/>
      <c r="K131" s="349" t="s">
        <v>527</v>
      </c>
      <c r="L131" s="349" t="s">
        <v>533</v>
      </c>
      <c r="M131" s="350">
        <v>6</v>
      </c>
      <c r="O131" s="352"/>
    </row>
    <row r="132" spans="1:15" s="351" customFormat="1" ht="31.5" customHeight="1" x14ac:dyDescent="0.2">
      <c r="A132" s="380">
        <v>129</v>
      </c>
      <c r="B132" s="329" t="str">
        <f t="shared" si="15"/>
        <v>YÜKSEK-6</v>
      </c>
      <c r="C132" s="342"/>
      <c r="D132" s="477"/>
      <c r="E132" s="478"/>
      <c r="F132" s="483"/>
      <c r="G132" s="484"/>
      <c r="H132" s="335" t="s">
        <v>45</v>
      </c>
      <c r="I132" s="348"/>
      <c r="J132" s="348"/>
      <c r="K132" s="349" t="s">
        <v>527</v>
      </c>
      <c r="L132" s="349" t="s">
        <v>533</v>
      </c>
      <c r="M132" s="350">
        <v>6</v>
      </c>
      <c r="O132" s="352"/>
    </row>
    <row r="133" spans="1:15" s="351" customFormat="1" ht="31.5" customHeight="1" x14ac:dyDescent="0.2">
      <c r="A133" s="380">
        <v>130</v>
      </c>
      <c r="B133" s="341" t="str">
        <f t="shared" ref="B133:B144" si="16">CONCATENATE(H133,"-",K133,"-",L133)</f>
        <v>4X100M-1-7</v>
      </c>
      <c r="C133" s="342"/>
      <c r="D133" s="343"/>
      <c r="E133" s="344"/>
      <c r="F133" s="345"/>
      <c r="G133" s="346"/>
      <c r="H133" s="335" t="s">
        <v>287</v>
      </c>
      <c r="I133" s="348"/>
      <c r="J133" s="348"/>
      <c r="K133" s="349" t="s">
        <v>527</v>
      </c>
      <c r="L133" s="349" t="s">
        <v>533</v>
      </c>
      <c r="M133" s="350">
        <v>6</v>
      </c>
      <c r="O133" s="352"/>
    </row>
    <row r="134" spans="1:15" s="351" customFormat="1" ht="31.5" customHeight="1" x14ac:dyDescent="0.2">
      <c r="A134" s="380">
        <v>131</v>
      </c>
      <c r="B134" s="341" t="str">
        <f t="shared" si="16"/>
        <v>4X100M-1-7</v>
      </c>
      <c r="C134" s="342"/>
      <c r="D134" s="343"/>
      <c r="E134" s="344"/>
      <c r="F134" s="345"/>
      <c r="G134" s="346"/>
      <c r="H134" s="335" t="s">
        <v>287</v>
      </c>
      <c r="I134" s="348"/>
      <c r="J134" s="348"/>
      <c r="K134" s="349" t="s">
        <v>527</v>
      </c>
      <c r="L134" s="349" t="s">
        <v>533</v>
      </c>
      <c r="M134" s="350">
        <v>6</v>
      </c>
      <c r="O134" s="352"/>
    </row>
    <row r="135" spans="1:15" s="351" customFormat="1" ht="31.5" customHeight="1" x14ac:dyDescent="0.2">
      <c r="A135" s="380">
        <v>132</v>
      </c>
      <c r="B135" s="341" t="str">
        <f t="shared" si="16"/>
        <v>4X100M--</v>
      </c>
      <c r="C135" s="342"/>
      <c r="D135" s="343"/>
      <c r="E135" s="344"/>
      <c r="F135" s="345"/>
      <c r="G135" s="346"/>
      <c r="H135" s="335" t="s">
        <v>287</v>
      </c>
      <c r="I135" s="348"/>
      <c r="J135" s="348"/>
      <c r="K135" s="349"/>
      <c r="L135" s="349"/>
      <c r="M135" s="350"/>
      <c r="O135" s="352"/>
    </row>
    <row r="136" spans="1:15" s="351" customFormat="1" ht="31.5" customHeight="1" x14ac:dyDescent="0.2">
      <c r="A136" s="380">
        <v>133</v>
      </c>
      <c r="B136" s="341" t="str">
        <f t="shared" si="16"/>
        <v>4X100M--</v>
      </c>
      <c r="C136" s="342"/>
      <c r="D136" s="343"/>
      <c r="E136" s="344"/>
      <c r="F136" s="345"/>
      <c r="G136" s="346"/>
      <c r="H136" s="335" t="s">
        <v>287</v>
      </c>
      <c r="I136" s="348"/>
      <c r="J136" s="348"/>
      <c r="K136" s="349"/>
      <c r="L136" s="349"/>
      <c r="M136" s="350"/>
      <c r="O136" s="352"/>
    </row>
    <row r="137" spans="1:15" s="351" customFormat="1" ht="31.5" customHeight="1" x14ac:dyDescent="0.2">
      <c r="A137" s="380">
        <v>134</v>
      </c>
      <c r="B137" s="341" t="str">
        <f t="shared" si="16"/>
        <v>4X100M--</v>
      </c>
      <c r="C137" s="342"/>
      <c r="D137" s="343"/>
      <c r="E137" s="344"/>
      <c r="F137" s="345"/>
      <c r="G137" s="346"/>
      <c r="H137" s="335" t="s">
        <v>287</v>
      </c>
      <c r="I137" s="348"/>
      <c r="J137" s="348"/>
      <c r="K137" s="349"/>
      <c r="L137" s="349"/>
      <c r="M137" s="350"/>
      <c r="O137" s="352"/>
    </row>
    <row r="138" spans="1:15" s="351" customFormat="1" ht="31.5" customHeight="1" x14ac:dyDescent="0.2">
      <c r="A138" s="380">
        <v>135</v>
      </c>
      <c r="B138" s="341" t="str">
        <f t="shared" si="16"/>
        <v>4X100M--</v>
      </c>
      <c r="C138" s="342"/>
      <c r="D138" s="343"/>
      <c r="E138" s="344"/>
      <c r="F138" s="345"/>
      <c r="G138" s="346"/>
      <c r="H138" s="335" t="s">
        <v>287</v>
      </c>
      <c r="I138" s="348"/>
      <c r="J138" s="348"/>
      <c r="K138" s="349"/>
      <c r="L138" s="349"/>
      <c r="M138" s="350"/>
      <c r="O138" s="352"/>
    </row>
    <row r="139" spans="1:15" s="351" customFormat="1" ht="93.75" customHeight="1" x14ac:dyDescent="0.2">
      <c r="A139" s="380">
        <v>136</v>
      </c>
      <c r="B139" s="341" t="str">
        <f t="shared" si="16"/>
        <v>4X100M--</v>
      </c>
      <c r="C139" s="342"/>
      <c r="D139" s="343"/>
      <c r="E139" s="344"/>
      <c r="F139" s="345"/>
      <c r="G139" s="346"/>
      <c r="H139" s="335" t="s">
        <v>287</v>
      </c>
      <c r="I139" s="348"/>
      <c r="J139" s="348"/>
      <c r="K139" s="349"/>
      <c r="L139" s="349"/>
      <c r="M139" s="350"/>
      <c r="O139" s="352"/>
    </row>
    <row r="140" spans="1:15" s="339" customFormat="1" ht="31.5" customHeight="1" x14ac:dyDescent="0.2">
      <c r="A140" s="380">
        <v>137</v>
      </c>
      <c r="B140" s="329" t="str">
        <f t="shared" si="16"/>
        <v>100M--</v>
      </c>
      <c r="C140" s="330"/>
      <c r="D140" s="331"/>
      <c r="E140" s="332"/>
      <c r="F140" s="333"/>
      <c r="G140" s="334"/>
      <c r="H140" s="335" t="s">
        <v>278</v>
      </c>
      <c r="I140" s="336"/>
      <c r="J140" s="336"/>
      <c r="K140" s="337"/>
      <c r="L140" s="337"/>
      <c r="M140" s="338"/>
      <c r="O140" s="340"/>
    </row>
    <row r="141" spans="1:15" s="339" customFormat="1" ht="31.5" customHeight="1" x14ac:dyDescent="0.2">
      <c r="A141" s="380">
        <v>138</v>
      </c>
      <c r="B141" s="329" t="str">
        <f t="shared" si="16"/>
        <v>200M--</v>
      </c>
      <c r="C141" s="330"/>
      <c r="D141" s="331"/>
      <c r="E141" s="332"/>
      <c r="F141" s="333"/>
      <c r="G141" s="334"/>
      <c r="H141" s="335" t="s">
        <v>170</v>
      </c>
      <c r="I141" s="336"/>
      <c r="J141" s="336"/>
      <c r="K141" s="337"/>
      <c r="L141" s="337"/>
      <c r="M141" s="338"/>
      <c r="O141" s="340"/>
    </row>
    <row r="142" spans="1:15" s="339" customFormat="1" ht="31.5" customHeight="1" x14ac:dyDescent="0.2">
      <c r="A142" s="380">
        <v>139</v>
      </c>
      <c r="B142" s="329" t="str">
        <f t="shared" si="16"/>
        <v>800M--</v>
      </c>
      <c r="C142" s="330"/>
      <c r="D142" s="331"/>
      <c r="E142" s="332"/>
      <c r="F142" s="333"/>
      <c r="G142" s="334"/>
      <c r="H142" s="335" t="s">
        <v>98</v>
      </c>
      <c r="I142" s="336"/>
      <c r="J142" s="336"/>
      <c r="K142" s="337"/>
      <c r="L142" s="337"/>
      <c r="M142" s="338"/>
      <c r="O142" s="340"/>
    </row>
    <row r="143" spans="1:15" s="339" customFormat="1" ht="31.5" customHeight="1" x14ac:dyDescent="0.2">
      <c r="A143" s="380">
        <v>140</v>
      </c>
      <c r="B143" s="329" t="str">
        <f t="shared" si="16"/>
        <v>1500M--</v>
      </c>
      <c r="C143" s="330"/>
      <c r="D143" s="331"/>
      <c r="E143" s="332"/>
      <c r="F143" s="333"/>
      <c r="G143" s="334"/>
      <c r="H143" s="335" t="s">
        <v>146</v>
      </c>
      <c r="I143" s="336"/>
      <c r="J143" s="336"/>
      <c r="K143" s="337"/>
      <c r="L143" s="337"/>
      <c r="M143" s="338"/>
      <c r="O143" s="340"/>
    </row>
    <row r="144" spans="1:15" s="339" customFormat="1" ht="31.5" customHeight="1" x14ac:dyDescent="0.2">
      <c r="A144" s="380">
        <v>141</v>
      </c>
      <c r="B144" s="329" t="str">
        <f t="shared" si="16"/>
        <v>110M.ENG--</v>
      </c>
      <c r="C144" s="330"/>
      <c r="D144" s="331"/>
      <c r="E144" s="332"/>
      <c r="F144" s="333"/>
      <c r="G144" s="334"/>
      <c r="H144" s="335" t="s">
        <v>403</v>
      </c>
      <c r="I144" s="336"/>
      <c r="J144" s="336"/>
      <c r="K144" s="337"/>
      <c r="L144" s="337"/>
      <c r="M144" s="338"/>
      <c r="O144" s="340"/>
    </row>
    <row r="145" spans="1:15" s="339" customFormat="1" ht="31.5" customHeight="1" x14ac:dyDescent="0.2">
      <c r="A145" s="380">
        <v>142</v>
      </c>
      <c r="B145" s="329" t="str">
        <f t="shared" ref="B145:B149" si="17">CONCATENATE(H145,"-",M145)</f>
        <v>ÜÇADIM-</v>
      </c>
      <c r="C145" s="330"/>
      <c r="D145" s="331"/>
      <c r="E145" s="332"/>
      <c r="F145" s="333"/>
      <c r="G145" s="334"/>
      <c r="H145" s="335" t="s">
        <v>436</v>
      </c>
      <c r="I145" s="336"/>
      <c r="J145" s="336"/>
      <c r="K145" s="337"/>
      <c r="L145" s="337"/>
      <c r="M145" s="338"/>
      <c r="O145" s="340"/>
    </row>
    <row r="146" spans="1:15" s="339" customFormat="1" ht="31.5" customHeight="1" x14ac:dyDescent="0.2">
      <c r="A146" s="380">
        <v>143</v>
      </c>
      <c r="B146" s="329" t="str">
        <f t="shared" si="17"/>
        <v>YÜKSEK-</v>
      </c>
      <c r="C146" s="330"/>
      <c r="D146" s="331"/>
      <c r="E146" s="332"/>
      <c r="F146" s="333"/>
      <c r="G146" s="334"/>
      <c r="H146" s="335" t="s">
        <v>45</v>
      </c>
      <c r="I146" s="336"/>
      <c r="J146" s="336"/>
      <c r="K146" s="337"/>
      <c r="L146" s="337"/>
      <c r="M146" s="338"/>
      <c r="O146" s="340"/>
    </row>
    <row r="147" spans="1:15" s="339" customFormat="1" ht="31.5" customHeight="1" x14ac:dyDescent="0.2">
      <c r="A147" s="380">
        <v>144</v>
      </c>
      <c r="B147" s="329" t="str">
        <f t="shared" si="17"/>
        <v>UZUN-</v>
      </c>
      <c r="C147" s="330"/>
      <c r="D147" s="331"/>
      <c r="E147" s="332"/>
      <c r="F147" s="333"/>
      <c r="G147" s="334"/>
      <c r="H147" s="335" t="s">
        <v>44</v>
      </c>
      <c r="I147" s="336"/>
      <c r="J147" s="336"/>
      <c r="K147" s="337"/>
      <c r="L147" s="337"/>
      <c r="M147" s="338"/>
      <c r="O147" s="340"/>
    </row>
    <row r="148" spans="1:15" s="339" customFormat="1" ht="31.5" customHeight="1" x14ac:dyDescent="0.2">
      <c r="A148" s="380">
        <v>145</v>
      </c>
      <c r="B148" s="329" t="str">
        <f t="shared" si="17"/>
        <v>CİRİT-</v>
      </c>
      <c r="C148" s="330"/>
      <c r="D148" s="331"/>
      <c r="E148" s="332"/>
      <c r="F148" s="333"/>
      <c r="G148" s="334"/>
      <c r="H148" s="335" t="s">
        <v>149</v>
      </c>
      <c r="I148" s="336"/>
      <c r="J148" s="336"/>
      <c r="K148" s="337"/>
      <c r="L148" s="337"/>
      <c r="M148" s="338"/>
      <c r="O148" s="340"/>
    </row>
    <row r="149" spans="1:15" s="339" customFormat="1" ht="31.5" customHeight="1" x14ac:dyDescent="0.2">
      <c r="A149" s="380">
        <v>146</v>
      </c>
      <c r="B149" s="329" t="str">
        <f t="shared" si="17"/>
        <v>GÜLLE-</v>
      </c>
      <c r="C149" s="330"/>
      <c r="D149" s="331"/>
      <c r="E149" s="332"/>
      <c r="F149" s="333"/>
      <c r="G149" s="334"/>
      <c r="H149" s="335" t="s">
        <v>147</v>
      </c>
      <c r="I149" s="336"/>
      <c r="J149" s="336"/>
      <c r="K149" s="337"/>
      <c r="L149" s="337"/>
      <c r="M149" s="338"/>
      <c r="O149" s="340"/>
    </row>
    <row r="150" spans="1:15" s="339" customFormat="1" ht="31.5" customHeight="1" x14ac:dyDescent="0.2">
      <c r="A150" s="380">
        <v>147</v>
      </c>
      <c r="B150" s="329" t="str">
        <f t="shared" ref="B150:B161" si="18">CONCATENATE(H150,"-",K150,"-",L150)</f>
        <v>4X100M--</v>
      </c>
      <c r="C150" s="330"/>
      <c r="D150" s="331"/>
      <c r="E150" s="332"/>
      <c r="F150" s="333"/>
      <c r="G150" s="334"/>
      <c r="H150" s="335" t="s">
        <v>287</v>
      </c>
      <c r="I150" s="336"/>
      <c r="J150" s="336"/>
      <c r="K150" s="337"/>
      <c r="L150" s="337"/>
      <c r="M150" s="338"/>
      <c r="O150" s="340"/>
    </row>
    <row r="151" spans="1:15" s="339" customFormat="1" ht="31.5" customHeight="1" x14ac:dyDescent="0.2">
      <c r="A151" s="380">
        <v>148</v>
      </c>
      <c r="B151" s="329" t="str">
        <f t="shared" si="18"/>
        <v>4X100M--</v>
      </c>
      <c r="C151" s="330"/>
      <c r="D151" s="331"/>
      <c r="E151" s="332"/>
      <c r="F151" s="333"/>
      <c r="G151" s="334"/>
      <c r="H151" s="335" t="s">
        <v>287</v>
      </c>
      <c r="I151" s="336"/>
      <c r="J151" s="336"/>
      <c r="K151" s="337"/>
      <c r="L151" s="337"/>
      <c r="M151" s="338"/>
      <c r="O151" s="340"/>
    </row>
    <row r="152" spans="1:15" s="339" customFormat="1" ht="31.5" customHeight="1" x14ac:dyDescent="0.2">
      <c r="A152" s="380">
        <v>149</v>
      </c>
      <c r="B152" s="329" t="str">
        <f t="shared" si="18"/>
        <v>4X100M--</v>
      </c>
      <c r="C152" s="330"/>
      <c r="D152" s="331"/>
      <c r="E152" s="332"/>
      <c r="F152" s="333"/>
      <c r="G152" s="334"/>
      <c r="H152" s="335" t="s">
        <v>287</v>
      </c>
      <c r="I152" s="336"/>
      <c r="J152" s="336"/>
      <c r="K152" s="337"/>
      <c r="L152" s="337"/>
      <c r="M152" s="338"/>
      <c r="O152" s="340"/>
    </row>
    <row r="153" spans="1:15" s="339" customFormat="1" ht="31.5" customHeight="1" x14ac:dyDescent="0.2">
      <c r="A153" s="380">
        <v>150</v>
      </c>
      <c r="B153" s="329" t="str">
        <f t="shared" si="18"/>
        <v>4X100M--</v>
      </c>
      <c r="C153" s="330"/>
      <c r="D153" s="331"/>
      <c r="E153" s="332"/>
      <c r="F153" s="333"/>
      <c r="G153" s="334"/>
      <c r="H153" s="335" t="s">
        <v>287</v>
      </c>
      <c r="I153" s="336"/>
      <c r="J153" s="336"/>
      <c r="K153" s="337"/>
      <c r="L153" s="337"/>
      <c r="M153" s="338"/>
      <c r="O153" s="340"/>
    </row>
    <row r="154" spans="1:15" s="339" customFormat="1" ht="31.5" customHeight="1" x14ac:dyDescent="0.2">
      <c r="A154" s="380">
        <v>151</v>
      </c>
      <c r="B154" s="329" t="str">
        <f t="shared" si="18"/>
        <v>4X100M--</v>
      </c>
      <c r="C154" s="330"/>
      <c r="D154" s="331"/>
      <c r="E154" s="332"/>
      <c r="F154" s="333"/>
      <c r="G154" s="334"/>
      <c r="H154" s="335" t="s">
        <v>287</v>
      </c>
      <c r="I154" s="336"/>
      <c r="J154" s="336"/>
      <c r="K154" s="337"/>
      <c r="L154" s="337"/>
      <c r="M154" s="338"/>
      <c r="O154" s="340"/>
    </row>
    <row r="155" spans="1:15" s="339" customFormat="1" ht="31.5" customHeight="1" x14ac:dyDescent="0.2">
      <c r="A155" s="380">
        <v>152</v>
      </c>
      <c r="B155" s="329" t="str">
        <f t="shared" si="18"/>
        <v>4X100M--</v>
      </c>
      <c r="C155" s="330"/>
      <c r="D155" s="331"/>
      <c r="E155" s="332"/>
      <c r="F155" s="333"/>
      <c r="G155" s="334"/>
      <c r="H155" s="335" t="s">
        <v>287</v>
      </c>
      <c r="I155" s="336"/>
      <c r="J155" s="336"/>
      <c r="K155" s="337"/>
      <c r="L155" s="337"/>
      <c r="M155" s="338"/>
      <c r="O155" s="340"/>
    </row>
    <row r="156" spans="1:15" s="339" customFormat="1" ht="93.75" customHeight="1" x14ac:dyDescent="0.2">
      <c r="A156" s="380">
        <v>153</v>
      </c>
      <c r="B156" s="329" t="str">
        <f t="shared" si="18"/>
        <v>4X100M--</v>
      </c>
      <c r="C156" s="330"/>
      <c r="D156" s="331"/>
      <c r="E156" s="332"/>
      <c r="F156" s="333"/>
      <c r="G156" s="334"/>
      <c r="H156" s="335" t="s">
        <v>287</v>
      </c>
      <c r="I156" s="336"/>
      <c r="J156" s="336"/>
      <c r="K156" s="337"/>
      <c r="L156" s="337"/>
      <c r="M156" s="338"/>
      <c r="O156" s="340"/>
    </row>
    <row r="157" spans="1:15" s="351" customFormat="1" ht="31.5" customHeight="1" x14ac:dyDescent="0.2">
      <c r="A157" s="380">
        <v>154</v>
      </c>
      <c r="B157" s="341" t="str">
        <f t="shared" si="18"/>
        <v>100M--</v>
      </c>
      <c r="C157" s="342"/>
      <c r="D157" s="343"/>
      <c r="E157" s="344"/>
      <c r="F157" s="345"/>
      <c r="G157" s="346"/>
      <c r="H157" s="335" t="s">
        <v>278</v>
      </c>
      <c r="I157" s="348"/>
      <c r="J157" s="348"/>
      <c r="K157" s="349"/>
      <c r="L157" s="349"/>
      <c r="M157" s="350"/>
      <c r="O157" s="352"/>
    </row>
    <row r="158" spans="1:15" s="351" customFormat="1" ht="31.5" customHeight="1" x14ac:dyDescent="0.2">
      <c r="A158" s="380">
        <v>155</v>
      </c>
      <c r="B158" s="341" t="str">
        <f t="shared" si="18"/>
        <v>200M--</v>
      </c>
      <c r="C158" s="342"/>
      <c r="D158" s="343"/>
      <c r="E158" s="344"/>
      <c r="F158" s="345"/>
      <c r="G158" s="346"/>
      <c r="H158" s="335" t="s">
        <v>170</v>
      </c>
      <c r="I158" s="348"/>
      <c r="J158" s="348"/>
      <c r="K158" s="349"/>
      <c r="L158" s="349"/>
      <c r="M158" s="350"/>
      <c r="O158" s="352"/>
    </row>
    <row r="159" spans="1:15" s="351" customFormat="1" ht="31.5" customHeight="1" x14ac:dyDescent="0.2">
      <c r="A159" s="380">
        <v>156</v>
      </c>
      <c r="B159" s="341" t="str">
        <f t="shared" si="18"/>
        <v>800M--</v>
      </c>
      <c r="C159" s="342"/>
      <c r="D159" s="343"/>
      <c r="E159" s="344"/>
      <c r="F159" s="345"/>
      <c r="G159" s="346"/>
      <c r="H159" s="335" t="s">
        <v>98</v>
      </c>
      <c r="I159" s="348"/>
      <c r="J159" s="348"/>
      <c r="K159" s="349"/>
      <c r="L159" s="349"/>
      <c r="M159" s="350"/>
      <c r="O159" s="352"/>
    </row>
    <row r="160" spans="1:15" s="351" customFormat="1" ht="31.5" customHeight="1" x14ac:dyDescent="0.2">
      <c r="A160" s="380">
        <v>157</v>
      </c>
      <c r="B160" s="341" t="str">
        <f t="shared" si="18"/>
        <v>1500M--</v>
      </c>
      <c r="C160" s="342"/>
      <c r="D160" s="343"/>
      <c r="E160" s="344"/>
      <c r="F160" s="345"/>
      <c r="G160" s="346"/>
      <c r="H160" s="335" t="s">
        <v>146</v>
      </c>
      <c r="I160" s="348"/>
      <c r="J160" s="348"/>
      <c r="K160" s="349"/>
      <c r="L160" s="349"/>
      <c r="M160" s="350"/>
      <c r="O160" s="352"/>
    </row>
    <row r="161" spans="1:15" s="351" customFormat="1" ht="31.5" customHeight="1" x14ac:dyDescent="0.2">
      <c r="A161" s="380">
        <v>158</v>
      </c>
      <c r="B161" s="341" t="str">
        <f t="shared" si="18"/>
        <v>110M.ENG--</v>
      </c>
      <c r="C161" s="342"/>
      <c r="D161" s="343"/>
      <c r="E161" s="344"/>
      <c r="F161" s="345"/>
      <c r="G161" s="346"/>
      <c r="H161" s="335" t="s">
        <v>403</v>
      </c>
      <c r="I161" s="348"/>
      <c r="J161" s="348"/>
      <c r="K161" s="349"/>
      <c r="L161" s="349"/>
      <c r="M161" s="350"/>
      <c r="O161" s="352"/>
    </row>
    <row r="162" spans="1:15" s="351" customFormat="1" ht="31.5" customHeight="1" x14ac:dyDescent="0.2">
      <c r="A162" s="380">
        <v>159</v>
      </c>
      <c r="B162" s="329" t="str">
        <f t="shared" ref="B162:B166" si="19">CONCATENATE(H162,"-",M162)</f>
        <v>ÜÇADIM-</v>
      </c>
      <c r="C162" s="342"/>
      <c r="D162" s="343"/>
      <c r="E162" s="344"/>
      <c r="F162" s="345"/>
      <c r="G162" s="346"/>
      <c r="H162" s="335" t="s">
        <v>436</v>
      </c>
      <c r="I162" s="348"/>
      <c r="J162" s="348"/>
      <c r="K162" s="349"/>
      <c r="L162" s="349"/>
      <c r="M162" s="350"/>
      <c r="O162" s="352"/>
    </row>
    <row r="163" spans="1:15" s="351" customFormat="1" ht="31.5" customHeight="1" x14ac:dyDescent="0.2">
      <c r="A163" s="380">
        <v>160</v>
      </c>
      <c r="B163" s="329" t="str">
        <f t="shared" si="19"/>
        <v>YÜKSEK-</v>
      </c>
      <c r="C163" s="342"/>
      <c r="D163" s="343"/>
      <c r="E163" s="344"/>
      <c r="F163" s="345"/>
      <c r="G163" s="346"/>
      <c r="H163" s="335" t="s">
        <v>45</v>
      </c>
      <c r="I163" s="348"/>
      <c r="J163" s="348"/>
      <c r="K163" s="349"/>
      <c r="L163" s="349"/>
      <c r="M163" s="350"/>
      <c r="O163" s="352"/>
    </row>
    <row r="164" spans="1:15" s="351" customFormat="1" ht="31.5" customHeight="1" x14ac:dyDescent="0.2">
      <c r="A164" s="380">
        <v>161</v>
      </c>
      <c r="B164" s="329" t="str">
        <f t="shared" si="19"/>
        <v>UZUN-</v>
      </c>
      <c r="C164" s="342"/>
      <c r="D164" s="343"/>
      <c r="E164" s="344"/>
      <c r="F164" s="345"/>
      <c r="G164" s="346"/>
      <c r="H164" s="335" t="s">
        <v>44</v>
      </c>
      <c r="I164" s="348"/>
      <c r="J164" s="348"/>
      <c r="K164" s="349"/>
      <c r="L164" s="349"/>
      <c r="M164" s="350"/>
      <c r="O164" s="352"/>
    </row>
    <row r="165" spans="1:15" s="351" customFormat="1" ht="31.5" customHeight="1" x14ac:dyDescent="0.2">
      <c r="A165" s="380">
        <v>162</v>
      </c>
      <c r="B165" s="329" t="str">
        <f t="shared" si="19"/>
        <v>CİRİT-</v>
      </c>
      <c r="C165" s="342"/>
      <c r="D165" s="343"/>
      <c r="E165" s="344"/>
      <c r="F165" s="345"/>
      <c r="G165" s="346"/>
      <c r="H165" s="335" t="s">
        <v>149</v>
      </c>
      <c r="I165" s="348"/>
      <c r="J165" s="348"/>
      <c r="K165" s="349"/>
      <c r="L165" s="349"/>
      <c r="M165" s="350"/>
      <c r="O165" s="352"/>
    </row>
    <row r="166" spans="1:15" s="351" customFormat="1" ht="31.5" customHeight="1" x14ac:dyDescent="0.2">
      <c r="A166" s="380">
        <v>163</v>
      </c>
      <c r="B166" s="329" t="str">
        <f t="shared" si="19"/>
        <v>GÜLLE-</v>
      </c>
      <c r="C166" s="342"/>
      <c r="D166" s="343"/>
      <c r="E166" s="344"/>
      <c r="F166" s="345"/>
      <c r="G166" s="346"/>
      <c r="H166" s="335" t="s">
        <v>147</v>
      </c>
      <c r="I166" s="348"/>
      <c r="J166" s="348"/>
      <c r="K166" s="349"/>
      <c r="L166" s="349"/>
      <c r="M166" s="350"/>
      <c r="O166" s="352"/>
    </row>
    <row r="167" spans="1:15" s="351" customFormat="1" ht="31.5" customHeight="1" x14ac:dyDescent="0.2">
      <c r="A167" s="380">
        <v>164</v>
      </c>
      <c r="B167" s="341" t="str">
        <f t="shared" ref="B167:B178" si="20">CONCATENATE(H167,"-",K167,"-",L167)</f>
        <v>4X100M--</v>
      </c>
      <c r="C167" s="342"/>
      <c r="D167" s="343"/>
      <c r="E167" s="344"/>
      <c r="F167" s="345"/>
      <c r="G167" s="346"/>
      <c r="H167" s="335" t="s">
        <v>287</v>
      </c>
      <c r="I167" s="348"/>
      <c r="J167" s="348"/>
      <c r="K167" s="349"/>
      <c r="L167" s="349"/>
      <c r="M167" s="350"/>
      <c r="O167" s="352"/>
    </row>
    <row r="168" spans="1:15" s="351" customFormat="1" ht="31.5" customHeight="1" x14ac:dyDescent="0.2">
      <c r="A168" s="380">
        <v>165</v>
      </c>
      <c r="B168" s="341" t="str">
        <f t="shared" si="20"/>
        <v>4X100M--</v>
      </c>
      <c r="C168" s="342"/>
      <c r="D168" s="343"/>
      <c r="E168" s="344"/>
      <c r="F168" s="345"/>
      <c r="G168" s="346"/>
      <c r="H168" s="335" t="s">
        <v>287</v>
      </c>
      <c r="I168" s="348"/>
      <c r="J168" s="348"/>
      <c r="K168" s="349"/>
      <c r="L168" s="349"/>
      <c r="M168" s="350"/>
      <c r="O168" s="352"/>
    </row>
    <row r="169" spans="1:15" s="351" customFormat="1" ht="31.5" customHeight="1" x14ac:dyDescent="0.2">
      <c r="A169" s="380">
        <v>166</v>
      </c>
      <c r="B169" s="341" t="str">
        <f t="shared" si="20"/>
        <v>4X100M--</v>
      </c>
      <c r="C169" s="342"/>
      <c r="D169" s="343"/>
      <c r="E169" s="344"/>
      <c r="F169" s="345"/>
      <c r="G169" s="346"/>
      <c r="H169" s="335" t="s">
        <v>287</v>
      </c>
      <c r="I169" s="348"/>
      <c r="J169" s="348"/>
      <c r="K169" s="349"/>
      <c r="L169" s="349"/>
      <c r="M169" s="350"/>
      <c r="O169" s="352"/>
    </row>
    <row r="170" spans="1:15" s="351" customFormat="1" ht="31.5" customHeight="1" x14ac:dyDescent="0.2">
      <c r="A170" s="380">
        <v>167</v>
      </c>
      <c r="B170" s="341" t="str">
        <f t="shared" si="20"/>
        <v>4X100M--</v>
      </c>
      <c r="C170" s="342"/>
      <c r="D170" s="343"/>
      <c r="E170" s="344"/>
      <c r="F170" s="345"/>
      <c r="G170" s="346"/>
      <c r="H170" s="335" t="s">
        <v>287</v>
      </c>
      <c r="I170" s="348"/>
      <c r="J170" s="348"/>
      <c r="K170" s="349"/>
      <c r="L170" s="349"/>
      <c r="M170" s="350"/>
      <c r="O170" s="352"/>
    </row>
    <row r="171" spans="1:15" s="351" customFormat="1" ht="31.5" customHeight="1" x14ac:dyDescent="0.2">
      <c r="A171" s="380">
        <v>168</v>
      </c>
      <c r="B171" s="341" t="str">
        <f t="shared" si="20"/>
        <v>4X100M--</v>
      </c>
      <c r="C171" s="342"/>
      <c r="D171" s="343"/>
      <c r="E171" s="344"/>
      <c r="F171" s="345"/>
      <c r="G171" s="346"/>
      <c r="H171" s="335" t="s">
        <v>287</v>
      </c>
      <c r="I171" s="348"/>
      <c r="J171" s="348"/>
      <c r="K171" s="349"/>
      <c r="L171" s="349"/>
      <c r="M171" s="350"/>
      <c r="O171" s="352"/>
    </row>
    <row r="172" spans="1:15" s="351" customFormat="1" ht="31.5" customHeight="1" x14ac:dyDescent="0.2">
      <c r="A172" s="380">
        <v>169</v>
      </c>
      <c r="B172" s="341" t="str">
        <f t="shared" si="20"/>
        <v>4X100M--</v>
      </c>
      <c r="C172" s="342"/>
      <c r="D172" s="343"/>
      <c r="E172" s="344"/>
      <c r="F172" s="345"/>
      <c r="G172" s="346"/>
      <c r="H172" s="335" t="s">
        <v>287</v>
      </c>
      <c r="I172" s="348"/>
      <c r="J172" s="348"/>
      <c r="K172" s="349"/>
      <c r="L172" s="349"/>
      <c r="M172" s="350"/>
      <c r="O172" s="352"/>
    </row>
    <row r="173" spans="1:15" s="351" customFormat="1" ht="93.75" customHeight="1" x14ac:dyDescent="0.2">
      <c r="A173" s="380">
        <v>170</v>
      </c>
      <c r="B173" s="341" t="str">
        <f t="shared" si="20"/>
        <v>4X100M--</v>
      </c>
      <c r="C173" s="342"/>
      <c r="D173" s="343"/>
      <c r="E173" s="344"/>
      <c r="F173" s="345"/>
      <c r="G173" s="346"/>
      <c r="H173" s="335" t="s">
        <v>287</v>
      </c>
      <c r="I173" s="348"/>
      <c r="J173" s="348"/>
      <c r="K173" s="349"/>
      <c r="L173" s="349"/>
      <c r="M173" s="350"/>
      <c r="O173" s="352"/>
    </row>
    <row r="174" spans="1:15" s="339" customFormat="1" ht="31.5" customHeight="1" x14ac:dyDescent="0.2">
      <c r="A174" s="380">
        <v>171</v>
      </c>
      <c r="B174" s="329" t="str">
        <f t="shared" si="20"/>
        <v>100M--</v>
      </c>
      <c r="C174" s="330"/>
      <c r="D174" s="331"/>
      <c r="E174" s="332"/>
      <c r="F174" s="333"/>
      <c r="G174" s="334"/>
      <c r="H174" s="335" t="s">
        <v>278</v>
      </c>
      <c r="I174" s="336"/>
      <c r="J174" s="336"/>
      <c r="K174" s="337"/>
      <c r="L174" s="337"/>
      <c r="M174" s="338"/>
      <c r="O174" s="340"/>
    </row>
    <row r="175" spans="1:15" s="339" customFormat="1" ht="31.5" customHeight="1" x14ac:dyDescent="0.2">
      <c r="A175" s="380">
        <v>172</v>
      </c>
      <c r="B175" s="329" t="str">
        <f t="shared" si="20"/>
        <v>200M--</v>
      </c>
      <c r="C175" s="330"/>
      <c r="D175" s="331"/>
      <c r="E175" s="332"/>
      <c r="F175" s="333"/>
      <c r="G175" s="334"/>
      <c r="H175" s="335" t="s">
        <v>170</v>
      </c>
      <c r="I175" s="336"/>
      <c r="J175" s="336"/>
      <c r="K175" s="337"/>
      <c r="L175" s="337"/>
      <c r="M175" s="338"/>
      <c r="O175" s="340"/>
    </row>
    <row r="176" spans="1:15" s="339" customFormat="1" ht="31.5" customHeight="1" x14ac:dyDescent="0.2">
      <c r="A176" s="380">
        <v>173</v>
      </c>
      <c r="B176" s="329" t="str">
        <f t="shared" si="20"/>
        <v>800M--</v>
      </c>
      <c r="C176" s="330"/>
      <c r="D176" s="331"/>
      <c r="E176" s="332"/>
      <c r="F176" s="333"/>
      <c r="G176" s="334"/>
      <c r="H176" s="335" t="s">
        <v>98</v>
      </c>
      <c r="I176" s="336"/>
      <c r="J176" s="336"/>
      <c r="K176" s="337"/>
      <c r="L176" s="337"/>
      <c r="M176" s="338"/>
      <c r="O176" s="340"/>
    </row>
    <row r="177" spans="1:15" s="339" customFormat="1" ht="31.5" customHeight="1" x14ac:dyDescent="0.2">
      <c r="A177" s="380">
        <v>174</v>
      </c>
      <c r="B177" s="329" t="str">
        <f t="shared" si="20"/>
        <v>1500M--</v>
      </c>
      <c r="C177" s="330"/>
      <c r="D177" s="331"/>
      <c r="E177" s="332"/>
      <c r="F177" s="333"/>
      <c r="G177" s="334"/>
      <c r="H177" s="335" t="s">
        <v>146</v>
      </c>
      <c r="I177" s="336"/>
      <c r="J177" s="336"/>
      <c r="K177" s="337"/>
      <c r="L177" s="337"/>
      <c r="M177" s="338"/>
      <c r="O177" s="340"/>
    </row>
    <row r="178" spans="1:15" s="339" customFormat="1" ht="31.5" customHeight="1" x14ac:dyDescent="0.2">
      <c r="A178" s="380">
        <v>175</v>
      </c>
      <c r="B178" s="329" t="str">
        <f t="shared" si="20"/>
        <v>110M.ENG--</v>
      </c>
      <c r="C178" s="330"/>
      <c r="D178" s="331"/>
      <c r="E178" s="332"/>
      <c r="F178" s="333"/>
      <c r="G178" s="334"/>
      <c r="H178" s="335" t="s">
        <v>403</v>
      </c>
      <c r="I178" s="336"/>
      <c r="J178" s="336"/>
      <c r="K178" s="337"/>
      <c r="L178" s="337"/>
      <c r="M178" s="338"/>
      <c r="O178" s="340"/>
    </row>
    <row r="179" spans="1:15" s="339" customFormat="1" ht="31.5" customHeight="1" x14ac:dyDescent="0.2">
      <c r="A179" s="380">
        <v>176</v>
      </c>
      <c r="B179" s="329" t="str">
        <f t="shared" ref="B179:B183" si="21">CONCATENATE(H179,"-",M179)</f>
        <v>ÜÇADIM-</v>
      </c>
      <c r="C179" s="330"/>
      <c r="D179" s="331"/>
      <c r="E179" s="332"/>
      <c r="F179" s="333"/>
      <c r="G179" s="334"/>
      <c r="H179" s="335" t="s">
        <v>436</v>
      </c>
      <c r="I179" s="336"/>
      <c r="J179" s="336"/>
      <c r="K179" s="337"/>
      <c r="L179" s="337"/>
      <c r="M179" s="338"/>
      <c r="O179" s="340"/>
    </row>
    <row r="180" spans="1:15" s="339" customFormat="1" ht="31.5" customHeight="1" x14ac:dyDescent="0.2">
      <c r="A180" s="380">
        <v>177</v>
      </c>
      <c r="B180" s="329" t="str">
        <f t="shared" si="21"/>
        <v>YÜKSEK-</v>
      </c>
      <c r="C180" s="330"/>
      <c r="D180" s="331"/>
      <c r="E180" s="332"/>
      <c r="F180" s="333"/>
      <c r="G180" s="334"/>
      <c r="H180" s="335" t="s">
        <v>45</v>
      </c>
      <c r="I180" s="336"/>
      <c r="J180" s="336"/>
      <c r="K180" s="337"/>
      <c r="L180" s="337"/>
      <c r="M180" s="338"/>
      <c r="O180" s="340"/>
    </row>
    <row r="181" spans="1:15" s="339" customFormat="1" ht="31.5" customHeight="1" x14ac:dyDescent="0.2">
      <c r="A181" s="380">
        <v>178</v>
      </c>
      <c r="B181" s="329" t="str">
        <f t="shared" si="21"/>
        <v>UZUN-</v>
      </c>
      <c r="C181" s="330"/>
      <c r="D181" s="331"/>
      <c r="E181" s="332"/>
      <c r="F181" s="333"/>
      <c r="G181" s="334"/>
      <c r="H181" s="335" t="s">
        <v>44</v>
      </c>
      <c r="I181" s="336"/>
      <c r="J181" s="336"/>
      <c r="K181" s="337"/>
      <c r="L181" s="337"/>
      <c r="M181" s="338"/>
      <c r="O181" s="340"/>
    </row>
    <row r="182" spans="1:15" s="339" customFormat="1" ht="31.5" customHeight="1" x14ac:dyDescent="0.2">
      <c r="A182" s="380">
        <v>179</v>
      </c>
      <c r="B182" s="329" t="str">
        <f t="shared" si="21"/>
        <v>CİRİT-</v>
      </c>
      <c r="C182" s="330"/>
      <c r="D182" s="331"/>
      <c r="E182" s="332"/>
      <c r="F182" s="333"/>
      <c r="G182" s="334"/>
      <c r="H182" s="335" t="s">
        <v>149</v>
      </c>
      <c r="I182" s="336"/>
      <c r="J182" s="336"/>
      <c r="K182" s="337"/>
      <c r="L182" s="337"/>
      <c r="M182" s="338"/>
      <c r="O182" s="340"/>
    </row>
    <row r="183" spans="1:15" s="339" customFormat="1" ht="31.5" customHeight="1" x14ac:dyDescent="0.2">
      <c r="A183" s="380">
        <v>180</v>
      </c>
      <c r="B183" s="329" t="str">
        <f t="shared" si="21"/>
        <v>GÜLLE-</v>
      </c>
      <c r="C183" s="330"/>
      <c r="D183" s="331"/>
      <c r="E183" s="332"/>
      <c r="F183" s="333"/>
      <c r="G183" s="334"/>
      <c r="H183" s="335" t="s">
        <v>147</v>
      </c>
      <c r="I183" s="336"/>
      <c r="J183" s="336"/>
      <c r="K183" s="337"/>
      <c r="L183" s="337"/>
      <c r="M183" s="338"/>
      <c r="O183" s="340"/>
    </row>
    <row r="184" spans="1:15" s="339" customFormat="1" ht="31.5" customHeight="1" x14ac:dyDescent="0.2">
      <c r="A184" s="380">
        <v>181</v>
      </c>
      <c r="B184" s="329" t="str">
        <f t="shared" ref="B184:B195" si="22">CONCATENATE(H184,"-",K184,"-",L184)</f>
        <v>4X100M--</v>
      </c>
      <c r="C184" s="330"/>
      <c r="D184" s="331"/>
      <c r="E184" s="332"/>
      <c r="F184" s="333"/>
      <c r="G184" s="334"/>
      <c r="H184" s="335" t="s">
        <v>287</v>
      </c>
      <c r="I184" s="336"/>
      <c r="J184" s="336"/>
      <c r="K184" s="337"/>
      <c r="L184" s="337"/>
      <c r="M184" s="338"/>
      <c r="O184" s="340"/>
    </row>
    <row r="185" spans="1:15" s="339" customFormat="1" ht="31.5" customHeight="1" x14ac:dyDescent="0.2">
      <c r="A185" s="380">
        <v>182</v>
      </c>
      <c r="B185" s="329" t="str">
        <f t="shared" si="22"/>
        <v>4X100M--</v>
      </c>
      <c r="C185" s="330"/>
      <c r="D185" s="331"/>
      <c r="E185" s="332"/>
      <c r="F185" s="333"/>
      <c r="G185" s="334"/>
      <c r="H185" s="335" t="s">
        <v>287</v>
      </c>
      <c r="I185" s="336"/>
      <c r="J185" s="336"/>
      <c r="K185" s="337"/>
      <c r="L185" s="337"/>
      <c r="M185" s="338"/>
      <c r="O185" s="340"/>
    </row>
    <row r="186" spans="1:15" s="339" customFormat="1" ht="31.5" customHeight="1" x14ac:dyDescent="0.2">
      <c r="A186" s="380">
        <v>183</v>
      </c>
      <c r="B186" s="329" t="str">
        <f t="shared" si="22"/>
        <v>4X100M--</v>
      </c>
      <c r="C186" s="330"/>
      <c r="D186" s="331"/>
      <c r="E186" s="332"/>
      <c r="F186" s="333"/>
      <c r="G186" s="334"/>
      <c r="H186" s="335" t="s">
        <v>287</v>
      </c>
      <c r="I186" s="336"/>
      <c r="J186" s="336"/>
      <c r="K186" s="337"/>
      <c r="L186" s="337"/>
      <c r="M186" s="338"/>
      <c r="O186" s="340"/>
    </row>
    <row r="187" spans="1:15" s="339" customFormat="1" ht="31.5" customHeight="1" x14ac:dyDescent="0.2">
      <c r="A187" s="380">
        <v>184</v>
      </c>
      <c r="B187" s="329" t="str">
        <f t="shared" si="22"/>
        <v>4X100M--</v>
      </c>
      <c r="C187" s="330"/>
      <c r="D187" s="331"/>
      <c r="E187" s="332"/>
      <c r="F187" s="333"/>
      <c r="G187" s="334"/>
      <c r="H187" s="335" t="s">
        <v>287</v>
      </c>
      <c r="I187" s="336"/>
      <c r="J187" s="336"/>
      <c r="K187" s="337"/>
      <c r="L187" s="337"/>
      <c r="M187" s="338"/>
      <c r="O187" s="340"/>
    </row>
    <row r="188" spans="1:15" s="339" customFormat="1" ht="31.5" customHeight="1" x14ac:dyDescent="0.2">
      <c r="A188" s="380">
        <v>185</v>
      </c>
      <c r="B188" s="329" t="str">
        <f t="shared" si="22"/>
        <v>4X100M--</v>
      </c>
      <c r="C188" s="330"/>
      <c r="D188" s="331"/>
      <c r="E188" s="332"/>
      <c r="F188" s="333"/>
      <c r="G188" s="334"/>
      <c r="H188" s="335" t="s">
        <v>287</v>
      </c>
      <c r="I188" s="336"/>
      <c r="J188" s="336"/>
      <c r="K188" s="337"/>
      <c r="L188" s="337"/>
      <c r="M188" s="338"/>
      <c r="O188" s="340"/>
    </row>
    <row r="189" spans="1:15" s="339" customFormat="1" ht="31.5" customHeight="1" x14ac:dyDescent="0.2">
      <c r="A189" s="380">
        <v>186</v>
      </c>
      <c r="B189" s="329" t="str">
        <f t="shared" si="22"/>
        <v>4X100M--</v>
      </c>
      <c r="C189" s="330"/>
      <c r="D189" s="331"/>
      <c r="E189" s="332"/>
      <c r="F189" s="333"/>
      <c r="G189" s="334"/>
      <c r="H189" s="335" t="s">
        <v>287</v>
      </c>
      <c r="I189" s="336"/>
      <c r="J189" s="336"/>
      <c r="K189" s="337"/>
      <c r="L189" s="337"/>
      <c r="M189" s="338"/>
      <c r="O189" s="340"/>
    </row>
    <row r="190" spans="1:15" s="339" customFormat="1" ht="32.25" customHeight="1" x14ac:dyDescent="0.2">
      <c r="A190" s="380">
        <v>187</v>
      </c>
      <c r="B190" s="329" t="str">
        <f t="shared" si="22"/>
        <v>4X100M--</v>
      </c>
      <c r="C190" s="330"/>
      <c r="D190" s="331"/>
      <c r="E190" s="332"/>
      <c r="F190" s="333"/>
      <c r="G190" s="334"/>
      <c r="H190" s="335" t="s">
        <v>287</v>
      </c>
      <c r="I190" s="336"/>
      <c r="J190" s="336"/>
      <c r="K190" s="337"/>
      <c r="L190" s="337"/>
      <c r="M190" s="338"/>
      <c r="O190" s="340"/>
    </row>
    <row r="191" spans="1:15" s="351" customFormat="1" ht="31.5" customHeight="1" x14ac:dyDescent="0.2">
      <c r="A191" s="380">
        <v>188</v>
      </c>
      <c r="B191" s="341" t="str">
        <f t="shared" si="22"/>
        <v>100M--</v>
      </c>
      <c r="C191" s="342"/>
      <c r="D191" s="343"/>
      <c r="E191" s="344"/>
      <c r="F191" s="345"/>
      <c r="G191" s="346"/>
      <c r="H191" s="335" t="s">
        <v>278</v>
      </c>
      <c r="I191" s="348"/>
      <c r="J191" s="348"/>
      <c r="K191" s="349"/>
      <c r="L191" s="349"/>
      <c r="M191" s="350"/>
      <c r="O191" s="352"/>
    </row>
    <row r="192" spans="1:15" s="351" customFormat="1" ht="31.5" customHeight="1" x14ac:dyDescent="0.2">
      <c r="A192" s="380">
        <v>189</v>
      </c>
      <c r="B192" s="341" t="str">
        <f t="shared" si="22"/>
        <v>200M--</v>
      </c>
      <c r="C192" s="342"/>
      <c r="D192" s="343"/>
      <c r="E192" s="344"/>
      <c r="F192" s="345"/>
      <c r="G192" s="346"/>
      <c r="H192" s="335" t="s">
        <v>170</v>
      </c>
      <c r="I192" s="348"/>
      <c r="J192" s="348"/>
      <c r="K192" s="349"/>
      <c r="L192" s="349"/>
      <c r="M192" s="350"/>
      <c r="O192" s="352"/>
    </row>
    <row r="193" spans="1:15" s="351" customFormat="1" ht="31.5" customHeight="1" x14ac:dyDescent="0.2">
      <c r="A193" s="380">
        <v>190</v>
      </c>
      <c r="B193" s="341" t="str">
        <f t="shared" si="22"/>
        <v>800M--</v>
      </c>
      <c r="C193" s="342"/>
      <c r="D193" s="343"/>
      <c r="E193" s="344"/>
      <c r="F193" s="345"/>
      <c r="G193" s="346"/>
      <c r="H193" s="335" t="s">
        <v>98</v>
      </c>
      <c r="I193" s="348"/>
      <c r="J193" s="348"/>
      <c r="K193" s="349"/>
      <c r="L193" s="349"/>
      <c r="M193" s="350"/>
      <c r="O193" s="352"/>
    </row>
    <row r="194" spans="1:15" s="351" customFormat="1" ht="31.5" customHeight="1" x14ac:dyDescent="0.2">
      <c r="A194" s="380">
        <v>191</v>
      </c>
      <c r="B194" s="341" t="str">
        <f t="shared" si="22"/>
        <v>1500M--</v>
      </c>
      <c r="C194" s="342"/>
      <c r="D194" s="343"/>
      <c r="E194" s="344"/>
      <c r="F194" s="345"/>
      <c r="G194" s="346"/>
      <c r="H194" s="335" t="s">
        <v>146</v>
      </c>
      <c r="I194" s="348"/>
      <c r="J194" s="348"/>
      <c r="K194" s="349"/>
      <c r="L194" s="349"/>
      <c r="M194" s="350"/>
      <c r="O194" s="352"/>
    </row>
    <row r="195" spans="1:15" s="351" customFormat="1" ht="31.5" customHeight="1" x14ac:dyDescent="0.2">
      <c r="A195" s="380">
        <v>192</v>
      </c>
      <c r="B195" s="341" t="str">
        <f t="shared" si="22"/>
        <v>110M.ENG--</v>
      </c>
      <c r="C195" s="342"/>
      <c r="D195" s="343"/>
      <c r="E195" s="344"/>
      <c r="F195" s="345"/>
      <c r="G195" s="346"/>
      <c r="H195" s="335" t="s">
        <v>403</v>
      </c>
      <c r="I195" s="348"/>
      <c r="J195" s="348"/>
      <c r="K195" s="349"/>
      <c r="L195" s="349"/>
      <c r="M195" s="350"/>
      <c r="O195" s="352"/>
    </row>
    <row r="196" spans="1:15" s="351" customFormat="1" ht="31.5" customHeight="1" x14ac:dyDescent="0.2">
      <c r="A196" s="380">
        <v>193</v>
      </c>
      <c r="B196" s="329" t="str">
        <f t="shared" ref="B196:B200" si="23">CONCATENATE(H196,"-",M196)</f>
        <v>ÜÇADIM-</v>
      </c>
      <c r="C196" s="342"/>
      <c r="D196" s="343"/>
      <c r="E196" s="344"/>
      <c r="F196" s="345"/>
      <c r="G196" s="346"/>
      <c r="H196" s="335" t="s">
        <v>436</v>
      </c>
      <c r="I196" s="348"/>
      <c r="J196" s="348"/>
      <c r="K196" s="349"/>
      <c r="L196" s="349"/>
      <c r="M196" s="350"/>
      <c r="O196" s="352"/>
    </row>
    <row r="197" spans="1:15" s="351" customFormat="1" ht="31.5" customHeight="1" x14ac:dyDescent="0.2">
      <c r="A197" s="380">
        <v>194</v>
      </c>
      <c r="B197" s="329" t="str">
        <f t="shared" si="23"/>
        <v>YÜKSEK-</v>
      </c>
      <c r="C197" s="342"/>
      <c r="D197" s="343"/>
      <c r="E197" s="344"/>
      <c r="F197" s="345"/>
      <c r="G197" s="346"/>
      <c r="H197" s="335" t="s">
        <v>45</v>
      </c>
      <c r="I197" s="348"/>
      <c r="J197" s="348"/>
      <c r="K197" s="349"/>
      <c r="L197" s="349"/>
      <c r="M197" s="350"/>
      <c r="O197" s="352"/>
    </row>
    <row r="198" spans="1:15" s="351" customFormat="1" ht="31.5" customHeight="1" x14ac:dyDescent="0.2">
      <c r="A198" s="380">
        <v>195</v>
      </c>
      <c r="B198" s="329" t="str">
        <f t="shared" si="23"/>
        <v>UZUN-</v>
      </c>
      <c r="C198" s="342"/>
      <c r="D198" s="343"/>
      <c r="E198" s="344"/>
      <c r="F198" s="345"/>
      <c r="G198" s="346"/>
      <c r="H198" s="335" t="s">
        <v>44</v>
      </c>
      <c r="I198" s="348"/>
      <c r="J198" s="348"/>
      <c r="K198" s="349"/>
      <c r="L198" s="349"/>
      <c r="M198" s="350"/>
      <c r="O198" s="352"/>
    </row>
    <row r="199" spans="1:15" s="351" customFormat="1" ht="31.5" customHeight="1" x14ac:dyDescent="0.2">
      <c r="A199" s="380">
        <v>196</v>
      </c>
      <c r="B199" s="329" t="str">
        <f t="shared" si="23"/>
        <v>CİRİT-</v>
      </c>
      <c r="C199" s="342"/>
      <c r="D199" s="343"/>
      <c r="E199" s="344"/>
      <c r="F199" s="345"/>
      <c r="G199" s="346"/>
      <c r="H199" s="335" t="s">
        <v>149</v>
      </c>
      <c r="I199" s="348"/>
      <c r="J199" s="348"/>
      <c r="K199" s="349"/>
      <c r="L199" s="349"/>
      <c r="M199" s="350"/>
      <c r="O199" s="352"/>
    </row>
    <row r="200" spans="1:15" s="351" customFormat="1" ht="31.5" customHeight="1" x14ac:dyDescent="0.2">
      <c r="A200" s="380">
        <v>197</v>
      </c>
      <c r="B200" s="329" t="str">
        <f t="shared" si="23"/>
        <v>GÜLLE-</v>
      </c>
      <c r="C200" s="342"/>
      <c r="D200" s="343"/>
      <c r="E200" s="344"/>
      <c r="F200" s="345"/>
      <c r="G200" s="346"/>
      <c r="H200" s="335" t="s">
        <v>147</v>
      </c>
      <c r="I200" s="348"/>
      <c r="J200" s="348"/>
      <c r="K200" s="349"/>
      <c r="L200" s="349"/>
      <c r="M200" s="350"/>
      <c r="O200" s="352"/>
    </row>
    <row r="201" spans="1:15" s="351" customFormat="1" ht="31.5" customHeight="1" x14ac:dyDescent="0.2">
      <c r="A201" s="380">
        <v>198</v>
      </c>
      <c r="B201" s="341" t="str">
        <f t="shared" ref="B201:B212" si="24">CONCATENATE(H201,"-",K201,"-",L201)</f>
        <v>4X100M--</v>
      </c>
      <c r="C201" s="342"/>
      <c r="D201" s="343"/>
      <c r="E201" s="344"/>
      <c r="F201" s="345"/>
      <c r="G201" s="346"/>
      <c r="H201" s="335" t="s">
        <v>287</v>
      </c>
      <c r="I201" s="348"/>
      <c r="J201" s="348"/>
      <c r="K201" s="349"/>
      <c r="L201" s="349"/>
      <c r="M201" s="350"/>
      <c r="O201" s="352"/>
    </row>
    <row r="202" spans="1:15" s="351" customFormat="1" ht="31.5" customHeight="1" x14ac:dyDescent="0.2">
      <c r="A202" s="380">
        <v>199</v>
      </c>
      <c r="B202" s="341" t="str">
        <f t="shared" si="24"/>
        <v>4X100M--</v>
      </c>
      <c r="C202" s="342"/>
      <c r="D202" s="343"/>
      <c r="E202" s="344"/>
      <c r="F202" s="345"/>
      <c r="G202" s="346"/>
      <c r="H202" s="335" t="s">
        <v>287</v>
      </c>
      <c r="I202" s="348"/>
      <c r="J202" s="348"/>
      <c r="K202" s="349"/>
      <c r="L202" s="349"/>
      <c r="M202" s="350"/>
      <c r="O202" s="352"/>
    </row>
    <row r="203" spans="1:15" s="351" customFormat="1" ht="31.5" customHeight="1" x14ac:dyDescent="0.2">
      <c r="A203" s="380">
        <v>200</v>
      </c>
      <c r="B203" s="341" t="str">
        <f t="shared" si="24"/>
        <v>4X100M--</v>
      </c>
      <c r="C203" s="342"/>
      <c r="D203" s="343"/>
      <c r="E203" s="344"/>
      <c r="F203" s="345"/>
      <c r="G203" s="346"/>
      <c r="H203" s="335" t="s">
        <v>287</v>
      </c>
      <c r="I203" s="348"/>
      <c r="J203" s="348"/>
      <c r="K203" s="349"/>
      <c r="L203" s="349"/>
      <c r="M203" s="350"/>
      <c r="O203" s="352"/>
    </row>
    <row r="204" spans="1:15" s="351" customFormat="1" ht="31.5" customHeight="1" x14ac:dyDescent="0.2">
      <c r="A204" s="380">
        <v>201</v>
      </c>
      <c r="B204" s="341" t="str">
        <f t="shared" si="24"/>
        <v>4X100M--</v>
      </c>
      <c r="C204" s="342"/>
      <c r="D204" s="343"/>
      <c r="E204" s="344"/>
      <c r="F204" s="345"/>
      <c r="G204" s="346"/>
      <c r="H204" s="335" t="s">
        <v>287</v>
      </c>
      <c r="I204" s="348"/>
      <c r="J204" s="348"/>
      <c r="K204" s="349"/>
      <c r="L204" s="349"/>
      <c r="M204" s="350"/>
      <c r="O204" s="352"/>
    </row>
    <row r="205" spans="1:15" s="351" customFormat="1" ht="31.5" customHeight="1" x14ac:dyDescent="0.2">
      <c r="A205" s="380">
        <v>202</v>
      </c>
      <c r="B205" s="341" t="str">
        <f t="shared" si="24"/>
        <v>4X100M--</v>
      </c>
      <c r="C205" s="342"/>
      <c r="D205" s="343"/>
      <c r="E205" s="344"/>
      <c r="F205" s="345"/>
      <c r="G205" s="346"/>
      <c r="H205" s="335" t="s">
        <v>287</v>
      </c>
      <c r="I205" s="348"/>
      <c r="J205" s="348"/>
      <c r="K205" s="349"/>
      <c r="L205" s="349"/>
      <c r="M205" s="350"/>
      <c r="O205" s="352"/>
    </row>
    <row r="206" spans="1:15" s="351" customFormat="1" ht="31.5" customHeight="1" x14ac:dyDescent="0.2">
      <c r="A206" s="380">
        <v>203</v>
      </c>
      <c r="B206" s="341" t="str">
        <f t="shared" si="24"/>
        <v>4X100M--</v>
      </c>
      <c r="C206" s="342"/>
      <c r="D206" s="343"/>
      <c r="E206" s="344"/>
      <c r="F206" s="345"/>
      <c r="G206" s="346"/>
      <c r="H206" s="335" t="s">
        <v>287</v>
      </c>
      <c r="I206" s="348"/>
      <c r="J206" s="348"/>
      <c r="K206" s="349"/>
      <c r="L206" s="349"/>
      <c r="M206" s="350"/>
      <c r="O206" s="352"/>
    </row>
    <row r="207" spans="1:15" s="351" customFormat="1" ht="33.75" customHeight="1" x14ac:dyDescent="0.2">
      <c r="A207" s="380">
        <v>204</v>
      </c>
      <c r="B207" s="341" t="str">
        <f t="shared" si="24"/>
        <v>4X100M--</v>
      </c>
      <c r="C207" s="342"/>
      <c r="D207" s="343"/>
      <c r="E207" s="344"/>
      <c r="F207" s="345"/>
      <c r="G207" s="346"/>
      <c r="H207" s="335" t="s">
        <v>287</v>
      </c>
      <c r="I207" s="348"/>
      <c r="J207" s="348"/>
      <c r="K207" s="349"/>
      <c r="L207" s="349"/>
      <c r="M207" s="350"/>
      <c r="O207" s="352"/>
    </row>
    <row r="208" spans="1:15" s="339" customFormat="1" ht="31.5" customHeight="1" x14ac:dyDescent="0.2">
      <c r="A208" s="380">
        <v>205</v>
      </c>
      <c r="B208" s="329" t="str">
        <f t="shared" si="24"/>
        <v>100M--</v>
      </c>
      <c r="C208" s="330"/>
      <c r="D208" s="331"/>
      <c r="E208" s="332"/>
      <c r="F208" s="333"/>
      <c r="G208" s="334"/>
      <c r="H208" s="335" t="s">
        <v>278</v>
      </c>
      <c r="I208" s="336"/>
      <c r="J208" s="336"/>
      <c r="K208" s="337"/>
      <c r="L208" s="337"/>
      <c r="M208" s="338"/>
      <c r="O208" s="340"/>
    </row>
    <row r="209" spans="1:15" s="339" customFormat="1" ht="31.5" customHeight="1" x14ac:dyDescent="0.2">
      <c r="A209" s="380">
        <v>206</v>
      </c>
      <c r="B209" s="329" t="str">
        <f t="shared" si="24"/>
        <v>200M--</v>
      </c>
      <c r="C209" s="330"/>
      <c r="D209" s="331"/>
      <c r="E209" s="332"/>
      <c r="F209" s="333"/>
      <c r="G209" s="334"/>
      <c r="H209" s="335" t="s">
        <v>170</v>
      </c>
      <c r="I209" s="336"/>
      <c r="J209" s="336"/>
      <c r="K209" s="337"/>
      <c r="L209" s="337"/>
      <c r="M209" s="338"/>
      <c r="O209" s="340"/>
    </row>
    <row r="210" spans="1:15" s="339" customFormat="1" ht="31.5" customHeight="1" x14ac:dyDescent="0.2">
      <c r="A210" s="380">
        <v>207</v>
      </c>
      <c r="B210" s="329" t="str">
        <f t="shared" si="24"/>
        <v>800M--</v>
      </c>
      <c r="C210" s="330"/>
      <c r="D210" s="331"/>
      <c r="E210" s="332"/>
      <c r="F210" s="333"/>
      <c r="G210" s="334"/>
      <c r="H210" s="335" t="s">
        <v>98</v>
      </c>
      <c r="I210" s="336"/>
      <c r="J210" s="336"/>
      <c r="K210" s="337"/>
      <c r="L210" s="337"/>
      <c r="M210" s="338"/>
      <c r="O210" s="340"/>
    </row>
    <row r="211" spans="1:15" s="339" customFormat="1" ht="31.5" customHeight="1" x14ac:dyDescent="0.2">
      <c r="A211" s="380">
        <v>208</v>
      </c>
      <c r="B211" s="329" t="str">
        <f t="shared" si="24"/>
        <v>1500M--</v>
      </c>
      <c r="C211" s="330"/>
      <c r="D211" s="331"/>
      <c r="E211" s="332"/>
      <c r="F211" s="333"/>
      <c r="G211" s="334"/>
      <c r="H211" s="335" t="s">
        <v>146</v>
      </c>
      <c r="I211" s="336"/>
      <c r="J211" s="336"/>
      <c r="K211" s="337"/>
      <c r="L211" s="337"/>
      <c r="M211" s="338"/>
      <c r="O211" s="340"/>
    </row>
    <row r="212" spans="1:15" s="339" customFormat="1" ht="31.5" customHeight="1" x14ac:dyDescent="0.2">
      <c r="A212" s="380">
        <v>209</v>
      </c>
      <c r="B212" s="329" t="str">
        <f t="shared" si="24"/>
        <v>110M.ENG--</v>
      </c>
      <c r="C212" s="330"/>
      <c r="D212" s="331"/>
      <c r="E212" s="332"/>
      <c r="F212" s="333"/>
      <c r="G212" s="334"/>
      <c r="H212" s="335" t="s">
        <v>403</v>
      </c>
      <c r="I212" s="336"/>
      <c r="J212" s="336"/>
      <c r="K212" s="337"/>
      <c r="L212" s="337"/>
      <c r="M212" s="338"/>
      <c r="O212" s="340"/>
    </row>
    <row r="213" spans="1:15" s="339" customFormat="1" ht="31.5" customHeight="1" x14ac:dyDescent="0.2">
      <c r="A213" s="380">
        <v>210</v>
      </c>
      <c r="B213" s="329" t="str">
        <f t="shared" ref="B213:B217" si="25">CONCATENATE(H213,"-",M213)</f>
        <v>ÜÇADIM-</v>
      </c>
      <c r="C213" s="330"/>
      <c r="D213" s="331"/>
      <c r="E213" s="332"/>
      <c r="F213" s="333"/>
      <c r="G213" s="334"/>
      <c r="H213" s="335" t="s">
        <v>436</v>
      </c>
      <c r="I213" s="336"/>
      <c r="J213" s="336"/>
      <c r="K213" s="337"/>
      <c r="L213" s="337"/>
      <c r="M213" s="338"/>
      <c r="O213" s="340"/>
    </row>
    <row r="214" spans="1:15" s="339" customFormat="1" ht="31.5" customHeight="1" x14ac:dyDescent="0.2">
      <c r="A214" s="380">
        <v>211</v>
      </c>
      <c r="B214" s="329" t="str">
        <f t="shared" si="25"/>
        <v>YÜKSEK-</v>
      </c>
      <c r="C214" s="330"/>
      <c r="D214" s="331"/>
      <c r="E214" s="332"/>
      <c r="F214" s="333"/>
      <c r="G214" s="334"/>
      <c r="H214" s="335" t="s">
        <v>45</v>
      </c>
      <c r="I214" s="336"/>
      <c r="J214" s="336"/>
      <c r="K214" s="337"/>
      <c r="L214" s="337"/>
      <c r="M214" s="338"/>
      <c r="O214" s="340"/>
    </row>
    <row r="215" spans="1:15" s="339" customFormat="1" ht="31.5" customHeight="1" x14ac:dyDescent="0.2">
      <c r="A215" s="380">
        <v>212</v>
      </c>
      <c r="B215" s="329" t="str">
        <f t="shared" si="25"/>
        <v>UZUN-</v>
      </c>
      <c r="C215" s="330"/>
      <c r="D215" s="331"/>
      <c r="E215" s="332"/>
      <c r="F215" s="333"/>
      <c r="G215" s="334"/>
      <c r="H215" s="335" t="s">
        <v>44</v>
      </c>
      <c r="I215" s="336"/>
      <c r="J215" s="336"/>
      <c r="K215" s="337"/>
      <c r="L215" s="337"/>
      <c r="M215" s="338"/>
      <c r="O215" s="340"/>
    </row>
    <row r="216" spans="1:15" s="339" customFormat="1" ht="31.5" customHeight="1" x14ac:dyDescent="0.2">
      <c r="A216" s="380">
        <v>213</v>
      </c>
      <c r="B216" s="329" t="str">
        <f t="shared" si="25"/>
        <v>CİRİT-</v>
      </c>
      <c r="C216" s="330"/>
      <c r="D216" s="331"/>
      <c r="E216" s="332"/>
      <c r="F216" s="333"/>
      <c r="G216" s="334"/>
      <c r="H216" s="335" t="s">
        <v>149</v>
      </c>
      <c r="I216" s="336"/>
      <c r="J216" s="336"/>
      <c r="K216" s="337"/>
      <c r="L216" s="337"/>
      <c r="M216" s="338"/>
      <c r="O216" s="340"/>
    </row>
    <row r="217" spans="1:15" s="339" customFormat="1" ht="31.5" customHeight="1" x14ac:dyDescent="0.2">
      <c r="A217" s="380">
        <v>214</v>
      </c>
      <c r="B217" s="329" t="str">
        <f t="shared" si="25"/>
        <v>GÜLLE-</v>
      </c>
      <c r="C217" s="330"/>
      <c r="D217" s="331"/>
      <c r="E217" s="332"/>
      <c r="F217" s="333"/>
      <c r="G217" s="334"/>
      <c r="H217" s="335" t="s">
        <v>147</v>
      </c>
      <c r="I217" s="336"/>
      <c r="J217" s="336"/>
      <c r="K217" s="337"/>
      <c r="L217" s="337"/>
      <c r="M217" s="338"/>
      <c r="O217" s="340"/>
    </row>
    <row r="218" spans="1:15" s="339" customFormat="1" ht="31.5" customHeight="1" x14ac:dyDescent="0.2">
      <c r="A218" s="380">
        <v>215</v>
      </c>
      <c r="B218" s="329" t="str">
        <f t="shared" ref="B218:B229" si="26">CONCATENATE(H218,"-",K218,"-",L218)</f>
        <v>4X100M--</v>
      </c>
      <c r="C218" s="330"/>
      <c r="D218" s="331"/>
      <c r="E218" s="332"/>
      <c r="F218" s="333"/>
      <c r="G218" s="334"/>
      <c r="H218" s="335" t="s">
        <v>287</v>
      </c>
      <c r="I218" s="336"/>
      <c r="J218" s="336"/>
      <c r="K218" s="337"/>
      <c r="L218" s="337"/>
      <c r="M218" s="338"/>
      <c r="O218" s="340"/>
    </row>
    <row r="219" spans="1:15" s="339" customFormat="1" ht="31.5" customHeight="1" x14ac:dyDescent="0.2">
      <c r="A219" s="380">
        <v>216</v>
      </c>
      <c r="B219" s="329" t="str">
        <f t="shared" si="26"/>
        <v>4X100M--</v>
      </c>
      <c r="C219" s="330"/>
      <c r="D219" s="331"/>
      <c r="E219" s="332"/>
      <c r="F219" s="333"/>
      <c r="G219" s="334"/>
      <c r="H219" s="335" t="s">
        <v>287</v>
      </c>
      <c r="I219" s="336"/>
      <c r="J219" s="336"/>
      <c r="K219" s="337"/>
      <c r="L219" s="337"/>
      <c r="M219" s="338"/>
      <c r="O219" s="340"/>
    </row>
    <row r="220" spans="1:15" s="339" customFormat="1" ht="31.5" customHeight="1" x14ac:dyDescent="0.2">
      <c r="A220" s="380">
        <v>217</v>
      </c>
      <c r="B220" s="329" t="str">
        <f t="shared" si="26"/>
        <v>4X100M--</v>
      </c>
      <c r="C220" s="330"/>
      <c r="D220" s="331"/>
      <c r="E220" s="332"/>
      <c r="F220" s="333"/>
      <c r="G220" s="334"/>
      <c r="H220" s="335" t="s">
        <v>287</v>
      </c>
      <c r="I220" s="336"/>
      <c r="J220" s="336"/>
      <c r="K220" s="337"/>
      <c r="L220" s="337"/>
      <c r="M220" s="338"/>
      <c r="O220" s="340"/>
    </row>
    <row r="221" spans="1:15" s="339" customFormat="1" ht="31.5" customHeight="1" x14ac:dyDescent="0.2">
      <c r="A221" s="380">
        <v>218</v>
      </c>
      <c r="B221" s="329" t="str">
        <f t="shared" si="26"/>
        <v>4X100M--</v>
      </c>
      <c r="C221" s="330"/>
      <c r="D221" s="331"/>
      <c r="E221" s="332"/>
      <c r="F221" s="333"/>
      <c r="G221" s="334"/>
      <c r="H221" s="335" t="s">
        <v>287</v>
      </c>
      <c r="I221" s="336"/>
      <c r="J221" s="336"/>
      <c r="K221" s="337"/>
      <c r="L221" s="337"/>
      <c r="M221" s="338"/>
      <c r="O221" s="340"/>
    </row>
    <row r="222" spans="1:15" s="339" customFormat="1" ht="31.5" customHeight="1" x14ac:dyDescent="0.2">
      <c r="A222" s="380">
        <v>219</v>
      </c>
      <c r="B222" s="329" t="str">
        <f t="shared" si="26"/>
        <v>4X100M--</v>
      </c>
      <c r="C222" s="330"/>
      <c r="D222" s="331"/>
      <c r="E222" s="332"/>
      <c r="F222" s="333"/>
      <c r="G222" s="334"/>
      <c r="H222" s="335" t="s">
        <v>287</v>
      </c>
      <c r="I222" s="336"/>
      <c r="J222" s="336"/>
      <c r="K222" s="337"/>
      <c r="L222" s="337"/>
      <c r="M222" s="338"/>
      <c r="O222" s="340"/>
    </row>
    <row r="223" spans="1:15" s="339" customFormat="1" ht="31.5" customHeight="1" x14ac:dyDescent="0.2">
      <c r="A223" s="380">
        <v>220</v>
      </c>
      <c r="B223" s="329" t="str">
        <f t="shared" si="26"/>
        <v>4X100M--</v>
      </c>
      <c r="C223" s="330"/>
      <c r="D223" s="331"/>
      <c r="E223" s="332"/>
      <c r="F223" s="333"/>
      <c r="G223" s="334"/>
      <c r="H223" s="335" t="s">
        <v>287</v>
      </c>
      <c r="I223" s="336"/>
      <c r="J223" s="336"/>
      <c r="K223" s="337"/>
      <c r="L223" s="337"/>
      <c r="M223" s="338"/>
      <c r="O223" s="340"/>
    </row>
    <row r="224" spans="1:15" s="339" customFormat="1" ht="42.75" customHeight="1" x14ac:dyDescent="0.2">
      <c r="A224" s="380">
        <v>221</v>
      </c>
      <c r="B224" s="329" t="str">
        <f t="shared" si="26"/>
        <v>4X100M--</v>
      </c>
      <c r="C224" s="330"/>
      <c r="D224" s="331"/>
      <c r="E224" s="332"/>
      <c r="F224" s="333"/>
      <c r="G224" s="334"/>
      <c r="H224" s="335" t="s">
        <v>287</v>
      </c>
      <c r="I224" s="336"/>
      <c r="J224" s="336"/>
      <c r="K224" s="337"/>
      <c r="L224" s="337"/>
      <c r="M224" s="338"/>
      <c r="O224" s="340"/>
    </row>
    <row r="225" spans="1:15" s="351" customFormat="1" ht="31.5" customHeight="1" x14ac:dyDescent="0.2">
      <c r="A225" s="380">
        <v>222</v>
      </c>
      <c r="B225" s="341" t="str">
        <f t="shared" si="26"/>
        <v>100M--</v>
      </c>
      <c r="C225" s="342"/>
      <c r="D225" s="343"/>
      <c r="E225" s="344"/>
      <c r="F225" s="345"/>
      <c r="G225" s="346"/>
      <c r="H225" s="347" t="s">
        <v>278</v>
      </c>
      <c r="I225" s="348"/>
      <c r="J225" s="348"/>
      <c r="K225" s="349"/>
      <c r="L225" s="349"/>
      <c r="M225" s="350"/>
      <c r="O225" s="352"/>
    </row>
    <row r="226" spans="1:15" s="351" customFormat="1" ht="31.5" customHeight="1" x14ac:dyDescent="0.2">
      <c r="A226" s="380">
        <v>223</v>
      </c>
      <c r="B226" s="341" t="str">
        <f t="shared" si="26"/>
        <v>200M--</v>
      </c>
      <c r="C226" s="342"/>
      <c r="D226" s="343"/>
      <c r="E226" s="344"/>
      <c r="F226" s="345"/>
      <c r="G226" s="346"/>
      <c r="H226" s="347" t="s">
        <v>170</v>
      </c>
      <c r="I226" s="348"/>
      <c r="J226" s="348"/>
      <c r="K226" s="349"/>
      <c r="L226" s="349"/>
      <c r="M226" s="350"/>
      <c r="O226" s="352"/>
    </row>
    <row r="227" spans="1:15" s="351" customFormat="1" ht="31.5" customHeight="1" x14ac:dyDescent="0.2">
      <c r="A227" s="380">
        <v>224</v>
      </c>
      <c r="B227" s="341" t="str">
        <f t="shared" si="26"/>
        <v>800M--</v>
      </c>
      <c r="C227" s="342"/>
      <c r="D227" s="343"/>
      <c r="E227" s="344"/>
      <c r="F227" s="345"/>
      <c r="G227" s="346"/>
      <c r="H227" s="347" t="s">
        <v>98</v>
      </c>
      <c r="I227" s="348"/>
      <c r="J227" s="348"/>
      <c r="K227" s="349"/>
      <c r="L227" s="349"/>
      <c r="M227" s="350"/>
      <c r="O227" s="352"/>
    </row>
    <row r="228" spans="1:15" s="351" customFormat="1" ht="31.5" customHeight="1" x14ac:dyDescent="0.2">
      <c r="A228" s="380">
        <v>225</v>
      </c>
      <c r="B228" s="341" t="str">
        <f t="shared" si="26"/>
        <v>1500M--</v>
      </c>
      <c r="C228" s="342"/>
      <c r="D228" s="343"/>
      <c r="E228" s="344"/>
      <c r="F228" s="345"/>
      <c r="G228" s="346"/>
      <c r="H228" s="347" t="s">
        <v>146</v>
      </c>
      <c r="I228" s="348"/>
      <c r="J228" s="348"/>
      <c r="K228" s="349"/>
      <c r="L228" s="349"/>
      <c r="M228" s="350"/>
      <c r="O228" s="352"/>
    </row>
    <row r="229" spans="1:15" s="351" customFormat="1" ht="31.5" customHeight="1" x14ac:dyDescent="0.2">
      <c r="A229" s="380">
        <v>226</v>
      </c>
      <c r="B229" s="341" t="str">
        <f t="shared" si="26"/>
        <v>110M.ENG--</v>
      </c>
      <c r="C229" s="342"/>
      <c r="D229" s="343"/>
      <c r="E229" s="344"/>
      <c r="F229" s="345"/>
      <c r="G229" s="346"/>
      <c r="H229" s="347" t="s">
        <v>403</v>
      </c>
      <c r="I229" s="348"/>
      <c r="J229" s="348"/>
      <c r="K229" s="349"/>
      <c r="L229" s="349"/>
      <c r="M229" s="350"/>
      <c r="O229" s="352"/>
    </row>
    <row r="230" spans="1:15" s="351" customFormat="1" ht="31.5" customHeight="1" x14ac:dyDescent="0.2">
      <c r="A230" s="380">
        <v>227</v>
      </c>
      <c r="B230" s="329" t="str">
        <f t="shared" ref="B230:B234" si="27">CONCATENATE(H230,"-",M230)</f>
        <v>ÜÇADIM-</v>
      </c>
      <c r="C230" s="342"/>
      <c r="D230" s="343"/>
      <c r="E230" s="344"/>
      <c r="F230" s="345"/>
      <c r="G230" s="346"/>
      <c r="H230" s="347" t="s">
        <v>436</v>
      </c>
      <c r="I230" s="348"/>
      <c r="J230" s="348"/>
      <c r="K230" s="349"/>
      <c r="L230" s="349"/>
      <c r="M230" s="350"/>
      <c r="O230" s="352"/>
    </row>
    <row r="231" spans="1:15" s="351" customFormat="1" ht="31.5" customHeight="1" x14ac:dyDescent="0.2">
      <c r="A231" s="380">
        <v>228</v>
      </c>
      <c r="B231" s="329" t="str">
        <f t="shared" si="27"/>
        <v>YÜKSEK-</v>
      </c>
      <c r="C231" s="342"/>
      <c r="D231" s="343"/>
      <c r="E231" s="344"/>
      <c r="F231" s="345"/>
      <c r="G231" s="346"/>
      <c r="H231" s="347" t="s">
        <v>45</v>
      </c>
      <c r="I231" s="348"/>
      <c r="J231" s="348"/>
      <c r="K231" s="349"/>
      <c r="L231" s="349"/>
      <c r="M231" s="350"/>
      <c r="O231" s="352"/>
    </row>
    <row r="232" spans="1:15" s="351" customFormat="1" ht="31.5" customHeight="1" x14ac:dyDescent="0.2">
      <c r="A232" s="380">
        <v>229</v>
      </c>
      <c r="B232" s="329" t="str">
        <f t="shared" si="27"/>
        <v>UZUN-</v>
      </c>
      <c r="C232" s="342"/>
      <c r="D232" s="343"/>
      <c r="E232" s="344"/>
      <c r="F232" s="345"/>
      <c r="G232" s="346"/>
      <c r="H232" s="347" t="s">
        <v>44</v>
      </c>
      <c r="I232" s="348"/>
      <c r="J232" s="348"/>
      <c r="K232" s="349"/>
      <c r="L232" s="349"/>
      <c r="M232" s="350"/>
      <c r="O232" s="352"/>
    </row>
    <row r="233" spans="1:15" s="351" customFormat="1" ht="31.5" customHeight="1" x14ac:dyDescent="0.2">
      <c r="A233" s="380">
        <v>230</v>
      </c>
      <c r="B233" s="329" t="str">
        <f t="shared" si="27"/>
        <v>CİRİT-</v>
      </c>
      <c r="C233" s="342"/>
      <c r="D233" s="343"/>
      <c r="E233" s="344"/>
      <c r="F233" s="345"/>
      <c r="G233" s="346"/>
      <c r="H233" s="347" t="s">
        <v>149</v>
      </c>
      <c r="I233" s="348"/>
      <c r="J233" s="348"/>
      <c r="K233" s="349"/>
      <c r="L233" s="349"/>
      <c r="M233" s="350"/>
      <c r="O233" s="352"/>
    </row>
    <row r="234" spans="1:15" s="351" customFormat="1" ht="31.5" customHeight="1" x14ac:dyDescent="0.2">
      <c r="A234" s="380">
        <v>231</v>
      </c>
      <c r="B234" s="329" t="str">
        <f t="shared" si="27"/>
        <v>GÜLLE-</v>
      </c>
      <c r="C234" s="342"/>
      <c r="D234" s="343"/>
      <c r="E234" s="344"/>
      <c r="F234" s="345"/>
      <c r="G234" s="346"/>
      <c r="H234" s="347" t="s">
        <v>147</v>
      </c>
      <c r="I234" s="348"/>
      <c r="J234" s="348"/>
      <c r="K234" s="349"/>
      <c r="L234" s="349"/>
      <c r="M234" s="350"/>
      <c r="O234" s="352"/>
    </row>
    <row r="235" spans="1:15" s="351" customFormat="1" ht="31.5" customHeight="1" x14ac:dyDescent="0.2">
      <c r="A235" s="380">
        <v>232</v>
      </c>
      <c r="B235" s="341" t="str">
        <f t="shared" ref="B235:B246" si="28">CONCATENATE(H235,"-",K235,"-",L235)</f>
        <v>4X100M--</v>
      </c>
      <c r="C235" s="342"/>
      <c r="D235" s="343"/>
      <c r="E235" s="344"/>
      <c r="F235" s="345"/>
      <c r="G235" s="346"/>
      <c r="H235" s="347" t="s">
        <v>287</v>
      </c>
      <c r="I235" s="348"/>
      <c r="J235" s="348"/>
      <c r="K235" s="349"/>
      <c r="L235" s="349"/>
      <c r="M235" s="350"/>
      <c r="O235" s="352"/>
    </row>
    <row r="236" spans="1:15" s="351" customFormat="1" ht="31.5" customHeight="1" x14ac:dyDescent="0.2">
      <c r="A236" s="380">
        <v>233</v>
      </c>
      <c r="B236" s="341" t="str">
        <f t="shared" si="28"/>
        <v>4X100M--</v>
      </c>
      <c r="C236" s="342"/>
      <c r="D236" s="343"/>
      <c r="E236" s="344"/>
      <c r="F236" s="345"/>
      <c r="G236" s="346"/>
      <c r="H236" s="347" t="s">
        <v>287</v>
      </c>
      <c r="I236" s="348"/>
      <c r="J236" s="348"/>
      <c r="K236" s="349"/>
      <c r="L236" s="349"/>
      <c r="M236" s="350"/>
      <c r="O236" s="352"/>
    </row>
    <row r="237" spans="1:15" s="351" customFormat="1" ht="31.5" customHeight="1" x14ac:dyDescent="0.2">
      <c r="A237" s="380">
        <v>234</v>
      </c>
      <c r="B237" s="341" t="str">
        <f t="shared" si="28"/>
        <v>4X100M--</v>
      </c>
      <c r="C237" s="342"/>
      <c r="D237" s="343"/>
      <c r="E237" s="344"/>
      <c r="F237" s="345"/>
      <c r="G237" s="346"/>
      <c r="H237" s="347" t="s">
        <v>287</v>
      </c>
      <c r="I237" s="348"/>
      <c r="J237" s="348"/>
      <c r="K237" s="349"/>
      <c r="L237" s="349"/>
      <c r="M237" s="350"/>
      <c r="O237" s="352"/>
    </row>
    <row r="238" spans="1:15" s="351" customFormat="1" ht="31.5" customHeight="1" x14ac:dyDescent="0.2">
      <c r="A238" s="380">
        <v>235</v>
      </c>
      <c r="B238" s="341" t="str">
        <f t="shared" si="28"/>
        <v>4X100M--</v>
      </c>
      <c r="C238" s="342"/>
      <c r="D238" s="343"/>
      <c r="E238" s="344"/>
      <c r="F238" s="345"/>
      <c r="G238" s="346"/>
      <c r="H238" s="347" t="s">
        <v>287</v>
      </c>
      <c r="I238" s="348"/>
      <c r="J238" s="348"/>
      <c r="K238" s="349"/>
      <c r="L238" s="349"/>
      <c r="M238" s="350"/>
      <c r="O238" s="352"/>
    </row>
    <row r="239" spans="1:15" s="351" customFormat="1" ht="31.5" customHeight="1" x14ac:dyDescent="0.2">
      <c r="A239" s="380">
        <v>236</v>
      </c>
      <c r="B239" s="341" t="str">
        <f t="shared" si="28"/>
        <v>4X100M--</v>
      </c>
      <c r="C239" s="342"/>
      <c r="D239" s="343"/>
      <c r="E239" s="344"/>
      <c r="F239" s="345"/>
      <c r="G239" s="346"/>
      <c r="H239" s="347" t="s">
        <v>287</v>
      </c>
      <c r="I239" s="348"/>
      <c r="J239" s="348"/>
      <c r="K239" s="349"/>
      <c r="L239" s="349"/>
      <c r="M239" s="350"/>
      <c r="O239" s="352"/>
    </row>
    <row r="240" spans="1:15" s="351" customFormat="1" ht="31.5" customHeight="1" x14ac:dyDescent="0.2">
      <c r="A240" s="380">
        <v>237</v>
      </c>
      <c r="B240" s="341" t="str">
        <f t="shared" si="28"/>
        <v>4X100M--</v>
      </c>
      <c r="C240" s="342"/>
      <c r="D240" s="343"/>
      <c r="E240" s="344"/>
      <c r="F240" s="345"/>
      <c r="G240" s="346"/>
      <c r="H240" s="347" t="s">
        <v>287</v>
      </c>
      <c r="I240" s="348"/>
      <c r="J240" s="348"/>
      <c r="K240" s="349"/>
      <c r="L240" s="349"/>
      <c r="M240" s="350"/>
      <c r="O240" s="352"/>
    </row>
    <row r="241" spans="1:15" s="351" customFormat="1" ht="42" customHeight="1" x14ac:dyDescent="0.2">
      <c r="A241" s="380">
        <v>238</v>
      </c>
      <c r="B241" s="341" t="str">
        <f t="shared" si="28"/>
        <v>4X100M--</v>
      </c>
      <c r="C241" s="342"/>
      <c r="D241" s="343"/>
      <c r="E241" s="344"/>
      <c r="F241" s="345"/>
      <c r="G241" s="346"/>
      <c r="H241" s="347" t="s">
        <v>287</v>
      </c>
      <c r="I241" s="348"/>
      <c r="J241" s="348"/>
      <c r="K241" s="349"/>
      <c r="L241" s="349"/>
      <c r="M241" s="350"/>
      <c r="O241" s="352"/>
    </row>
    <row r="242" spans="1:15" s="339" customFormat="1" ht="31.5" customHeight="1" x14ac:dyDescent="0.2">
      <c r="A242" s="380">
        <v>239</v>
      </c>
      <c r="B242" s="329" t="str">
        <f t="shared" si="28"/>
        <v>100M--</v>
      </c>
      <c r="C242" s="330"/>
      <c r="D242" s="331"/>
      <c r="E242" s="332"/>
      <c r="F242" s="333"/>
      <c r="G242" s="334"/>
      <c r="H242" s="335" t="s">
        <v>278</v>
      </c>
      <c r="I242" s="336"/>
      <c r="J242" s="336"/>
      <c r="K242" s="337"/>
      <c r="L242" s="337"/>
      <c r="M242" s="338"/>
      <c r="O242" s="340"/>
    </row>
    <row r="243" spans="1:15" s="339" customFormat="1" ht="31.5" customHeight="1" x14ac:dyDescent="0.2">
      <c r="A243" s="380">
        <v>240</v>
      </c>
      <c r="B243" s="329" t="str">
        <f t="shared" si="28"/>
        <v>200M--</v>
      </c>
      <c r="C243" s="330"/>
      <c r="D243" s="331"/>
      <c r="E243" s="332"/>
      <c r="F243" s="333"/>
      <c r="G243" s="334"/>
      <c r="H243" s="335" t="s">
        <v>170</v>
      </c>
      <c r="I243" s="336"/>
      <c r="J243" s="336"/>
      <c r="K243" s="337"/>
      <c r="L243" s="337"/>
      <c r="M243" s="338"/>
      <c r="O243" s="340"/>
    </row>
    <row r="244" spans="1:15" s="339" customFormat="1" ht="31.5" customHeight="1" x14ac:dyDescent="0.2">
      <c r="A244" s="380">
        <v>241</v>
      </c>
      <c r="B244" s="329" t="str">
        <f t="shared" si="28"/>
        <v>800M--</v>
      </c>
      <c r="C244" s="330"/>
      <c r="D244" s="331"/>
      <c r="E244" s="332"/>
      <c r="F244" s="333"/>
      <c r="G244" s="334"/>
      <c r="H244" s="335" t="s">
        <v>98</v>
      </c>
      <c r="I244" s="336"/>
      <c r="J244" s="336"/>
      <c r="K244" s="337"/>
      <c r="L244" s="337"/>
      <c r="M244" s="338"/>
      <c r="O244" s="340"/>
    </row>
    <row r="245" spans="1:15" s="339" customFormat="1" ht="31.5" customHeight="1" x14ac:dyDescent="0.2">
      <c r="A245" s="380">
        <v>242</v>
      </c>
      <c r="B245" s="329" t="str">
        <f t="shared" si="28"/>
        <v>1500M--</v>
      </c>
      <c r="C245" s="330"/>
      <c r="D245" s="331"/>
      <c r="E245" s="332"/>
      <c r="F245" s="333"/>
      <c r="G245" s="334"/>
      <c r="H245" s="335" t="s">
        <v>146</v>
      </c>
      <c r="I245" s="336"/>
      <c r="J245" s="336"/>
      <c r="K245" s="337"/>
      <c r="L245" s="337"/>
      <c r="M245" s="338"/>
      <c r="O245" s="340"/>
    </row>
    <row r="246" spans="1:15" s="339" customFormat="1" ht="31.5" customHeight="1" x14ac:dyDescent="0.2">
      <c r="A246" s="380">
        <v>243</v>
      </c>
      <c r="B246" s="329" t="str">
        <f t="shared" si="28"/>
        <v>110M.ENG--</v>
      </c>
      <c r="C246" s="330"/>
      <c r="D246" s="331"/>
      <c r="E246" s="332"/>
      <c r="F246" s="333"/>
      <c r="G246" s="334"/>
      <c r="H246" s="335" t="s">
        <v>403</v>
      </c>
      <c r="I246" s="336"/>
      <c r="J246" s="336"/>
      <c r="K246" s="337"/>
      <c r="L246" s="337"/>
      <c r="M246" s="338"/>
      <c r="O246" s="340"/>
    </row>
    <row r="247" spans="1:15" s="339" customFormat="1" ht="31.5" customHeight="1" x14ac:dyDescent="0.2">
      <c r="A247" s="380">
        <v>244</v>
      </c>
      <c r="B247" s="329" t="str">
        <f t="shared" ref="B247:B251" si="29">CONCATENATE(H247,"-",M247)</f>
        <v>ÜÇADIM-</v>
      </c>
      <c r="C247" s="330"/>
      <c r="D247" s="331"/>
      <c r="E247" s="332"/>
      <c r="F247" s="333"/>
      <c r="G247" s="334"/>
      <c r="H247" s="335" t="s">
        <v>436</v>
      </c>
      <c r="I247" s="336"/>
      <c r="J247" s="336"/>
      <c r="K247" s="337"/>
      <c r="L247" s="337"/>
      <c r="M247" s="338"/>
      <c r="O247" s="340"/>
    </row>
    <row r="248" spans="1:15" s="339" customFormat="1" ht="31.5" customHeight="1" x14ac:dyDescent="0.2">
      <c r="A248" s="380">
        <v>245</v>
      </c>
      <c r="B248" s="329" t="str">
        <f t="shared" si="29"/>
        <v>YÜKSEK-</v>
      </c>
      <c r="C248" s="330"/>
      <c r="D248" s="331"/>
      <c r="E248" s="332"/>
      <c r="F248" s="333"/>
      <c r="G248" s="334"/>
      <c r="H248" s="335" t="s">
        <v>45</v>
      </c>
      <c r="I248" s="336"/>
      <c r="J248" s="336"/>
      <c r="K248" s="337"/>
      <c r="L248" s="337"/>
      <c r="M248" s="338"/>
      <c r="O248" s="340"/>
    </row>
    <row r="249" spans="1:15" s="339" customFormat="1" ht="31.5" customHeight="1" x14ac:dyDescent="0.2">
      <c r="A249" s="380">
        <v>246</v>
      </c>
      <c r="B249" s="329" t="str">
        <f t="shared" si="29"/>
        <v>UZUN-</v>
      </c>
      <c r="C249" s="330"/>
      <c r="D249" s="331"/>
      <c r="E249" s="332"/>
      <c r="F249" s="333"/>
      <c r="G249" s="334"/>
      <c r="H249" s="335" t="s">
        <v>44</v>
      </c>
      <c r="I249" s="336"/>
      <c r="J249" s="336"/>
      <c r="K249" s="337"/>
      <c r="L249" s="337"/>
      <c r="M249" s="338"/>
      <c r="O249" s="340"/>
    </row>
    <row r="250" spans="1:15" s="339" customFormat="1" ht="31.5" customHeight="1" x14ac:dyDescent="0.2">
      <c r="A250" s="380">
        <v>247</v>
      </c>
      <c r="B250" s="329" t="str">
        <f t="shared" si="29"/>
        <v>CİRİT-</v>
      </c>
      <c r="C250" s="330"/>
      <c r="D250" s="331"/>
      <c r="E250" s="332"/>
      <c r="F250" s="333"/>
      <c r="G250" s="334"/>
      <c r="H250" s="335" t="s">
        <v>149</v>
      </c>
      <c r="I250" s="336"/>
      <c r="J250" s="336"/>
      <c r="K250" s="337"/>
      <c r="L250" s="337"/>
      <c r="M250" s="338"/>
      <c r="O250" s="340"/>
    </row>
    <row r="251" spans="1:15" s="339" customFormat="1" ht="31.5" customHeight="1" x14ac:dyDescent="0.2">
      <c r="A251" s="380">
        <v>248</v>
      </c>
      <c r="B251" s="329" t="str">
        <f t="shared" si="29"/>
        <v>GÜLLE-</v>
      </c>
      <c r="C251" s="330"/>
      <c r="D251" s="331"/>
      <c r="E251" s="332"/>
      <c r="F251" s="333"/>
      <c r="G251" s="334"/>
      <c r="H251" s="335" t="s">
        <v>147</v>
      </c>
      <c r="I251" s="336"/>
      <c r="J251" s="336"/>
      <c r="K251" s="337"/>
      <c r="L251" s="337"/>
      <c r="M251" s="338"/>
      <c r="O251" s="340"/>
    </row>
    <row r="252" spans="1:15" s="339" customFormat="1" ht="31.5" customHeight="1" x14ac:dyDescent="0.2">
      <c r="A252" s="380">
        <v>249</v>
      </c>
      <c r="B252" s="329" t="str">
        <f t="shared" ref="B252:B263" si="30">CONCATENATE(H252,"-",K252,"-",L252)</f>
        <v>4X100M--</v>
      </c>
      <c r="C252" s="330"/>
      <c r="D252" s="331"/>
      <c r="E252" s="332"/>
      <c r="F252" s="333"/>
      <c r="G252" s="334"/>
      <c r="H252" s="335" t="s">
        <v>287</v>
      </c>
      <c r="I252" s="336"/>
      <c r="J252" s="336"/>
      <c r="K252" s="337"/>
      <c r="L252" s="337"/>
      <c r="M252" s="338"/>
      <c r="O252" s="340"/>
    </row>
    <row r="253" spans="1:15" s="339" customFormat="1" ht="31.5" customHeight="1" x14ac:dyDescent="0.2">
      <c r="A253" s="380">
        <v>250</v>
      </c>
      <c r="B253" s="329" t="str">
        <f t="shared" si="30"/>
        <v>4X100M--</v>
      </c>
      <c r="C253" s="330"/>
      <c r="D253" s="331"/>
      <c r="E253" s="332"/>
      <c r="F253" s="333"/>
      <c r="G253" s="334"/>
      <c r="H253" s="335" t="s">
        <v>287</v>
      </c>
      <c r="I253" s="336"/>
      <c r="J253" s="336"/>
      <c r="K253" s="337"/>
      <c r="L253" s="337"/>
      <c r="M253" s="338"/>
      <c r="O253" s="340"/>
    </row>
    <row r="254" spans="1:15" s="339" customFormat="1" ht="31.5" customHeight="1" x14ac:dyDescent="0.2">
      <c r="A254" s="380">
        <v>251</v>
      </c>
      <c r="B254" s="329" t="str">
        <f t="shared" si="30"/>
        <v>4X100M--</v>
      </c>
      <c r="C254" s="330"/>
      <c r="D254" s="331"/>
      <c r="E254" s="332"/>
      <c r="F254" s="333"/>
      <c r="G254" s="334"/>
      <c r="H254" s="335" t="s">
        <v>287</v>
      </c>
      <c r="I254" s="336"/>
      <c r="J254" s="336"/>
      <c r="K254" s="337"/>
      <c r="L254" s="337"/>
      <c r="M254" s="338"/>
      <c r="O254" s="340"/>
    </row>
    <row r="255" spans="1:15" s="339" customFormat="1" ht="31.5" customHeight="1" x14ac:dyDescent="0.2">
      <c r="A255" s="380">
        <v>252</v>
      </c>
      <c r="B255" s="329" t="str">
        <f t="shared" si="30"/>
        <v>4X100M--</v>
      </c>
      <c r="C255" s="330"/>
      <c r="D255" s="331"/>
      <c r="E255" s="332"/>
      <c r="F255" s="333"/>
      <c r="G255" s="334"/>
      <c r="H255" s="335" t="s">
        <v>287</v>
      </c>
      <c r="I255" s="336"/>
      <c r="J255" s="336"/>
      <c r="K255" s="337"/>
      <c r="L255" s="337"/>
      <c r="M255" s="338"/>
      <c r="O255" s="340"/>
    </row>
    <row r="256" spans="1:15" s="339" customFormat="1" ht="31.5" customHeight="1" x14ac:dyDescent="0.2">
      <c r="A256" s="380">
        <v>253</v>
      </c>
      <c r="B256" s="329" t="str">
        <f t="shared" si="30"/>
        <v>4X100M--</v>
      </c>
      <c r="C256" s="330"/>
      <c r="D256" s="331"/>
      <c r="E256" s="332"/>
      <c r="F256" s="333"/>
      <c r="G256" s="334"/>
      <c r="H256" s="335" t="s">
        <v>287</v>
      </c>
      <c r="I256" s="336"/>
      <c r="J256" s="336"/>
      <c r="K256" s="337"/>
      <c r="L256" s="337"/>
      <c r="M256" s="338"/>
      <c r="O256" s="340"/>
    </row>
    <row r="257" spans="1:15" s="339" customFormat="1" ht="31.5" customHeight="1" x14ac:dyDescent="0.2">
      <c r="A257" s="380">
        <v>254</v>
      </c>
      <c r="B257" s="329" t="str">
        <f t="shared" si="30"/>
        <v>4X100M--</v>
      </c>
      <c r="C257" s="330"/>
      <c r="D257" s="331"/>
      <c r="E257" s="332"/>
      <c r="F257" s="333"/>
      <c r="G257" s="334"/>
      <c r="H257" s="335" t="s">
        <v>287</v>
      </c>
      <c r="I257" s="336"/>
      <c r="J257" s="336"/>
      <c r="K257" s="337"/>
      <c r="L257" s="337"/>
      <c r="M257" s="338"/>
      <c r="O257" s="340"/>
    </row>
    <row r="258" spans="1:15" s="339" customFormat="1" ht="38.25" customHeight="1" x14ac:dyDescent="0.2">
      <c r="A258" s="380">
        <v>255</v>
      </c>
      <c r="B258" s="329" t="str">
        <f t="shared" si="30"/>
        <v>4X100M--</v>
      </c>
      <c r="C258" s="330"/>
      <c r="D258" s="331"/>
      <c r="E258" s="332"/>
      <c r="F258" s="333"/>
      <c r="G258" s="334"/>
      <c r="H258" s="335" t="s">
        <v>287</v>
      </c>
      <c r="I258" s="336"/>
      <c r="J258" s="336"/>
      <c r="K258" s="337"/>
      <c r="L258" s="337"/>
      <c r="M258" s="338"/>
      <c r="O258" s="340"/>
    </row>
    <row r="259" spans="1:15" s="351" customFormat="1" ht="31.5" customHeight="1" x14ac:dyDescent="0.2">
      <c r="A259" s="380">
        <v>256</v>
      </c>
      <c r="B259" s="341" t="str">
        <f t="shared" si="30"/>
        <v>100M--</v>
      </c>
      <c r="C259" s="342"/>
      <c r="D259" s="343"/>
      <c r="E259" s="344"/>
      <c r="F259" s="345"/>
      <c r="G259" s="346"/>
      <c r="H259" s="347" t="s">
        <v>278</v>
      </c>
      <c r="I259" s="348"/>
      <c r="J259" s="348"/>
      <c r="K259" s="349"/>
      <c r="L259" s="349"/>
      <c r="M259" s="350"/>
      <c r="O259" s="352"/>
    </row>
    <row r="260" spans="1:15" s="351" customFormat="1" ht="31.5" customHeight="1" x14ac:dyDescent="0.2">
      <c r="A260" s="380">
        <v>257</v>
      </c>
      <c r="B260" s="341" t="str">
        <f t="shared" si="30"/>
        <v>200M--</v>
      </c>
      <c r="C260" s="342"/>
      <c r="D260" s="343"/>
      <c r="E260" s="344"/>
      <c r="F260" s="345"/>
      <c r="G260" s="346"/>
      <c r="H260" s="347" t="s">
        <v>170</v>
      </c>
      <c r="I260" s="348"/>
      <c r="J260" s="348"/>
      <c r="K260" s="349"/>
      <c r="L260" s="349"/>
      <c r="M260" s="350"/>
      <c r="O260" s="352"/>
    </row>
    <row r="261" spans="1:15" s="351" customFormat="1" ht="31.5" customHeight="1" x14ac:dyDescent="0.2">
      <c r="A261" s="380">
        <v>258</v>
      </c>
      <c r="B261" s="341" t="str">
        <f t="shared" si="30"/>
        <v>800M--</v>
      </c>
      <c r="C261" s="342"/>
      <c r="D261" s="343"/>
      <c r="E261" s="344"/>
      <c r="F261" s="345"/>
      <c r="G261" s="346"/>
      <c r="H261" s="347" t="s">
        <v>98</v>
      </c>
      <c r="I261" s="348"/>
      <c r="J261" s="348"/>
      <c r="K261" s="349"/>
      <c r="L261" s="349"/>
      <c r="M261" s="350"/>
      <c r="O261" s="352"/>
    </row>
    <row r="262" spans="1:15" s="351" customFormat="1" ht="31.5" customHeight="1" x14ac:dyDescent="0.2">
      <c r="A262" s="380">
        <v>259</v>
      </c>
      <c r="B262" s="341" t="str">
        <f t="shared" si="30"/>
        <v>1500M--</v>
      </c>
      <c r="C262" s="342"/>
      <c r="D262" s="343"/>
      <c r="E262" s="344"/>
      <c r="F262" s="345"/>
      <c r="G262" s="346"/>
      <c r="H262" s="347" t="s">
        <v>146</v>
      </c>
      <c r="I262" s="348"/>
      <c r="J262" s="348"/>
      <c r="K262" s="349"/>
      <c r="L262" s="349"/>
      <c r="M262" s="350"/>
      <c r="O262" s="352"/>
    </row>
    <row r="263" spans="1:15" s="351" customFormat="1" ht="31.5" customHeight="1" x14ac:dyDescent="0.2">
      <c r="A263" s="380">
        <v>260</v>
      </c>
      <c r="B263" s="341" t="str">
        <f t="shared" si="30"/>
        <v>110M.ENG--</v>
      </c>
      <c r="C263" s="342"/>
      <c r="D263" s="343"/>
      <c r="E263" s="344"/>
      <c r="F263" s="345"/>
      <c r="G263" s="346"/>
      <c r="H263" s="347" t="s">
        <v>403</v>
      </c>
      <c r="I263" s="348"/>
      <c r="J263" s="348"/>
      <c r="K263" s="349"/>
      <c r="L263" s="349"/>
      <c r="M263" s="350"/>
      <c r="O263" s="352"/>
    </row>
    <row r="264" spans="1:15" s="351" customFormat="1" ht="31.5" customHeight="1" x14ac:dyDescent="0.2">
      <c r="A264" s="380">
        <v>261</v>
      </c>
      <c r="B264" s="329" t="str">
        <f t="shared" ref="B264:B268" si="31">CONCATENATE(H264,"-",M264)</f>
        <v>ÜÇADIM-</v>
      </c>
      <c r="C264" s="342"/>
      <c r="D264" s="343"/>
      <c r="E264" s="344"/>
      <c r="F264" s="345"/>
      <c r="G264" s="346"/>
      <c r="H264" s="347" t="s">
        <v>436</v>
      </c>
      <c r="I264" s="348"/>
      <c r="J264" s="348"/>
      <c r="K264" s="349"/>
      <c r="L264" s="349"/>
      <c r="M264" s="350"/>
      <c r="O264" s="352"/>
    </row>
    <row r="265" spans="1:15" s="351" customFormat="1" ht="31.5" customHeight="1" x14ac:dyDescent="0.2">
      <c r="A265" s="380">
        <v>262</v>
      </c>
      <c r="B265" s="329" t="str">
        <f t="shared" si="31"/>
        <v>YÜKSEK-</v>
      </c>
      <c r="C265" s="342"/>
      <c r="D265" s="343"/>
      <c r="E265" s="344"/>
      <c r="F265" s="345"/>
      <c r="G265" s="346"/>
      <c r="H265" s="347" t="s">
        <v>45</v>
      </c>
      <c r="I265" s="348"/>
      <c r="J265" s="348"/>
      <c r="K265" s="349"/>
      <c r="L265" s="349"/>
      <c r="M265" s="350"/>
      <c r="O265" s="352"/>
    </row>
    <row r="266" spans="1:15" s="351" customFormat="1" ht="31.5" customHeight="1" x14ac:dyDescent="0.2">
      <c r="A266" s="380">
        <v>263</v>
      </c>
      <c r="B266" s="329" t="str">
        <f t="shared" si="31"/>
        <v>UZUN-</v>
      </c>
      <c r="C266" s="342"/>
      <c r="D266" s="343"/>
      <c r="E266" s="344"/>
      <c r="F266" s="345"/>
      <c r="G266" s="346"/>
      <c r="H266" s="347" t="s">
        <v>44</v>
      </c>
      <c r="I266" s="348"/>
      <c r="J266" s="348"/>
      <c r="K266" s="349"/>
      <c r="L266" s="349"/>
      <c r="M266" s="350"/>
      <c r="O266" s="352"/>
    </row>
    <row r="267" spans="1:15" s="351" customFormat="1" ht="31.5" customHeight="1" x14ac:dyDescent="0.2">
      <c r="A267" s="380">
        <v>264</v>
      </c>
      <c r="B267" s="329" t="str">
        <f t="shared" si="31"/>
        <v>CİRİT-</v>
      </c>
      <c r="C267" s="342"/>
      <c r="D267" s="343"/>
      <c r="E267" s="344"/>
      <c r="F267" s="345"/>
      <c r="G267" s="346"/>
      <c r="H267" s="347" t="s">
        <v>149</v>
      </c>
      <c r="I267" s="348"/>
      <c r="J267" s="348"/>
      <c r="K267" s="349"/>
      <c r="L267" s="349"/>
      <c r="M267" s="350"/>
      <c r="O267" s="352"/>
    </row>
    <row r="268" spans="1:15" s="351" customFormat="1" ht="31.5" customHeight="1" x14ac:dyDescent="0.2">
      <c r="A268" s="380">
        <v>265</v>
      </c>
      <c r="B268" s="329" t="str">
        <f t="shared" si="31"/>
        <v>GÜLLE-</v>
      </c>
      <c r="C268" s="342"/>
      <c r="D268" s="343"/>
      <c r="E268" s="344"/>
      <c r="F268" s="345"/>
      <c r="G268" s="346"/>
      <c r="H268" s="347" t="s">
        <v>147</v>
      </c>
      <c r="I268" s="348"/>
      <c r="J268" s="348"/>
      <c r="K268" s="349"/>
      <c r="L268" s="349"/>
      <c r="M268" s="350"/>
      <c r="O268" s="352"/>
    </row>
    <row r="269" spans="1:15" s="351" customFormat="1" ht="31.5" customHeight="1" x14ac:dyDescent="0.2">
      <c r="A269" s="380">
        <v>266</v>
      </c>
      <c r="B269" s="341" t="str">
        <f t="shared" ref="B269:B280" si="32">CONCATENATE(H269,"-",K269,"-",L269)</f>
        <v>4X100M--</v>
      </c>
      <c r="C269" s="342"/>
      <c r="D269" s="343"/>
      <c r="E269" s="344"/>
      <c r="F269" s="345"/>
      <c r="G269" s="346"/>
      <c r="H269" s="347" t="s">
        <v>287</v>
      </c>
      <c r="I269" s="348"/>
      <c r="J269" s="348"/>
      <c r="K269" s="349"/>
      <c r="L269" s="349"/>
      <c r="M269" s="350"/>
      <c r="O269" s="352"/>
    </row>
    <row r="270" spans="1:15" s="351" customFormat="1" ht="31.5" customHeight="1" x14ac:dyDescent="0.2">
      <c r="A270" s="380">
        <v>267</v>
      </c>
      <c r="B270" s="341" t="str">
        <f t="shared" si="32"/>
        <v>4X100M--</v>
      </c>
      <c r="C270" s="342"/>
      <c r="D270" s="343"/>
      <c r="E270" s="344"/>
      <c r="F270" s="345"/>
      <c r="G270" s="346"/>
      <c r="H270" s="347" t="s">
        <v>287</v>
      </c>
      <c r="I270" s="348"/>
      <c r="J270" s="348"/>
      <c r="K270" s="349"/>
      <c r="L270" s="349"/>
      <c r="M270" s="350"/>
      <c r="O270" s="352"/>
    </row>
    <row r="271" spans="1:15" s="351" customFormat="1" ht="31.5" customHeight="1" x14ac:dyDescent="0.2">
      <c r="A271" s="380">
        <v>268</v>
      </c>
      <c r="B271" s="341" t="str">
        <f t="shared" si="32"/>
        <v>4X100M--</v>
      </c>
      <c r="C271" s="342"/>
      <c r="D271" s="343"/>
      <c r="E271" s="344"/>
      <c r="F271" s="345"/>
      <c r="G271" s="346"/>
      <c r="H271" s="347" t="s">
        <v>287</v>
      </c>
      <c r="I271" s="348"/>
      <c r="J271" s="348"/>
      <c r="K271" s="349"/>
      <c r="L271" s="349"/>
      <c r="M271" s="350"/>
      <c r="O271" s="352"/>
    </row>
    <row r="272" spans="1:15" s="351" customFormat="1" ht="31.5" customHeight="1" x14ac:dyDescent="0.2">
      <c r="A272" s="380">
        <v>269</v>
      </c>
      <c r="B272" s="341" t="str">
        <f t="shared" si="32"/>
        <v>4X100M--</v>
      </c>
      <c r="C272" s="342"/>
      <c r="D272" s="343"/>
      <c r="E272" s="344"/>
      <c r="F272" s="345"/>
      <c r="G272" s="346"/>
      <c r="H272" s="347" t="s">
        <v>287</v>
      </c>
      <c r="I272" s="348"/>
      <c r="J272" s="348"/>
      <c r="K272" s="349"/>
      <c r="L272" s="349"/>
      <c r="M272" s="350"/>
      <c r="O272" s="352"/>
    </row>
    <row r="273" spans="1:15" s="351" customFormat="1" ht="31.5" customHeight="1" x14ac:dyDescent="0.2">
      <c r="A273" s="380">
        <v>270</v>
      </c>
      <c r="B273" s="341" t="str">
        <f t="shared" si="32"/>
        <v>4X100M--</v>
      </c>
      <c r="C273" s="342"/>
      <c r="D273" s="343"/>
      <c r="E273" s="344"/>
      <c r="F273" s="345"/>
      <c r="G273" s="346"/>
      <c r="H273" s="347" t="s">
        <v>287</v>
      </c>
      <c r="I273" s="348"/>
      <c r="J273" s="348"/>
      <c r="K273" s="349"/>
      <c r="L273" s="349"/>
      <c r="M273" s="350"/>
      <c r="O273" s="352"/>
    </row>
    <row r="274" spans="1:15" s="351" customFormat="1" ht="31.5" customHeight="1" x14ac:dyDescent="0.2">
      <c r="A274" s="380">
        <v>271</v>
      </c>
      <c r="B274" s="341" t="str">
        <f t="shared" si="32"/>
        <v>4X100M--</v>
      </c>
      <c r="C274" s="342"/>
      <c r="D274" s="343"/>
      <c r="E274" s="344"/>
      <c r="F274" s="345"/>
      <c r="G274" s="346"/>
      <c r="H274" s="347" t="s">
        <v>287</v>
      </c>
      <c r="I274" s="348"/>
      <c r="J274" s="348"/>
      <c r="K274" s="349"/>
      <c r="L274" s="349"/>
      <c r="M274" s="350"/>
      <c r="O274" s="352"/>
    </row>
    <row r="275" spans="1:15" s="351" customFormat="1" ht="33.75" customHeight="1" x14ac:dyDescent="0.2">
      <c r="A275" s="380">
        <v>272</v>
      </c>
      <c r="B275" s="341" t="str">
        <f t="shared" si="32"/>
        <v>4X100M--</v>
      </c>
      <c r="C275" s="342"/>
      <c r="D275" s="343"/>
      <c r="E275" s="344"/>
      <c r="F275" s="345"/>
      <c r="G275" s="346"/>
      <c r="H275" s="347" t="s">
        <v>287</v>
      </c>
      <c r="I275" s="348"/>
      <c r="J275" s="348"/>
      <c r="K275" s="349"/>
      <c r="L275" s="349"/>
      <c r="M275" s="350"/>
      <c r="O275" s="352"/>
    </row>
    <row r="276" spans="1:15" s="339" customFormat="1" ht="31.5" customHeight="1" x14ac:dyDescent="0.2">
      <c r="A276" s="380">
        <v>273</v>
      </c>
      <c r="B276" s="329" t="str">
        <f t="shared" si="32"/>
        <v>100M--</v>
      </c>
      <c r="C276" s="330"/>
      <c r="D276" s="331"/>
      <c r="E276" s="332"/>
      <c r="F276" s="333"/>
      <c r="G276" s="334"/>
      <c r="H276" s="335" t="s">
        <v>278</v>
      </c>
      <c r="I276" s="336"/>
      <c r="J276" s="336"/>
      <c r="K276" s="337"/>
      <c r="L276" s="337"/>
      <c r="M276" s="338"/>
      <c r="O276" s="340"/>
    </row>
    <row r="277" spans="1:15" s="339" customFormat="1" ht="31.5" customHeight="1" x14ac:dyDescent="0.2">
      <c r="A277" s="380">
        <v>274</v>
      </c>
      <c r="B277" s="329" t="str">
        <f t="shared" si="32"/>
        <v>200M--</v>
      </c>
      <c r="C277" s="330"/>
      <c r="D277" s="331"/>
      <c r="E277" s="332"/>
      <c r="F277" s="333"/>
      <c r="G277" s="334"/>
      <c r="H277" s="335" t="s">
        <v>170</v>
      </c>
      <c r="I277" s="336"/>
      <c r="J277" s="336"/>
      <c r="K277" s="337"/>
      <c r="L277" s="337"/>
      <c r="M277" s="338"/>
      <c r="O277" s="340"/>
    </row>
    <row r="278" spans="1:15" s="339" customFormat="1" ht="31.5" customHeight="1" x14ac:dyDescent="0.2">
      <c r="A278" s="380">
        <v>275</v>
      </c>
      <c r="B278" s="329" t="str">
        <f t="shared" si="32"/>
        <v>800M--</v>
      </c>
      <c r="C278" s="330"/>
      <c r="D278" s="331"/>
      <c r="E278" s="332"/>
      <c r="F278" s="333"/>
      <c r="G278" s="334"/>
      <c r="H278" s="335" t="s">
        <v>98</v>
      </c>
      <c r="I278" s="336"/>
      <c r="J278" s="336"/>
      <c r="K278" s="337"/>
      <c r="L278" s="337"/>
      <c r="M278" s="338"/>
      <c r="O278" s="340"/>
    </row>
    <row r="279" spans="1:15" s="339" customFormat="1" ht="31.5" customHeight="1" x14ac:dyDescent="0.2">
      <c r="A279" s="380">
        <v>276</v>
      </c>
      <c r="B279" s="329" t="str">
        <f t="shared" si="32"/>
        <v>1500M--</v>
      </c>
      <c r="C279" s="330"/>
      <c r="D279" s="331"/>
      <c r="E279" s="332"/>
      <c r="F279" s="333"/>
      <c r="G279" s="334"/>
      <c r="H279" s="335" t="s">
        <v>146</v>
      </c>
      <c r="I279" s="336"/>
      <c r="J279" s="336"/>
      <c r="K279" s="337"/>
      <c r="L279" s="337"/>
      <c r="M279" s="338"/>
      <c r="O279" s="340"/>
    </row>
    <row r="280" spans="1:15" s="339" customFormat="1" ht="31.5" customHeight="1" x14ac:dyDescent="0.2">
      <c r="A280" s="380">
        <v>277</v>
      </c>
      <c r="B280" s="329" t="str">
        <f t="shared" si="32"/>
        <v>110M.ENG--</v>
      </c>
      <c r="C280" s="330"/>
      <c r="D280" s="331"/>
      <c r="E280" s="332"/>
      <c r="F280" s="333"/>
      <c r="G280" s="334"/>
      <c r="H280" s="335" t="s">
        <v>403</v>
      </c>
      <c r="I280" s="336"/>
      <c r="J280" s="336"/>
      <c r="K280" s="337"/>
      <c r="L280" s="337"/>
      <c r="M280" s="338"/>
      <c r="O280" s="340"/>
    </row>
    <row r="281" spans="1:15" s="339" customFormat="1" ht="31.5" customHeight="1" x14ac:dyDescent="0.2">
      <c r="A281" s="380">
        <v>278</v>
      </c>
      <c r="B281" s="329" t="str">
        <f t="shared" ref="B281:B285" si="33">CONCATENATE(H281,"-",M281)</f>
        <v>ÜÇADIM-</v>
      </c>
      <c r="C281" s="330"/>
      <c r="D281" s="331"/>
      <c r="E281" s="332"/>
      <c r="F281" s="333"/>
      <c r="G281" s="334"/>
      <c r="H281" s="335" t="s">
        <v>436</v>
      </c>
      <c r="I281" s="336"/>
      <c r="J281" s="336"/>
      <c r="K281" s="337"/>
      <c r="L281" s="337"/>
      <c r="M281" s="338"/>
      <c r="O281" s="340"/>
    </row>
    <row r="282" spans="1:15" s="339" customFormat="1" ht="31.5" customHeight="1" x14ac:dyDescent="0.2">
      <c r="A282" s="380">
        <v>279</v>
      </c>
      <c r="B282" s="329" t="str">
        <f t="shared" si="33"/>
        <v>YÜKSEK-</v>
      </c>
      <c r="C282" s="330"/>
      <c r="D282" s="331"/>
      <c r="E282" s="332"/>
      <c r="F282" s="333"/>
      <c r="G282" s="334"/>
      <c r="H282" s="335" t="s">
        <v>45</v>
      </c>
      <c r="I282" s="336"/>
      <c r="J282" s="336"/>
      <c r="K282" s="337"/>
      <c r="L282" s="337"/>
      <c r="M282" s="338"/>
      <c r="O282" s="340"/>
    </row>
    <row r="283" spans="1:15" s="339" customFormat="1" ht="31.5" customHeight="1" x14ac:dyDescent="0.2">
      <c r="A283" s="380">
        <v>280</v>
      </c>
      <c r="B283" s="329" t="str">
        <f t="shared" si="33"/>
        <v>UZUN-</v>
      </c>
      <c r="C283" s="330"/>
      <c r="D283" s="331"/>
      <c r="E283" s="332"/>
      <c r="F283" s="333"/>
      <c r="G283" s="334"/>
      <c r="H283" s="335" t="s">
        <v>44</v>
      </c>
      <c r="I283" s="336"/>
      <c r="J283" s="336"/>
      <c r="K283" s="337"/>
      <c r="L283" s="337"/>
      <c r="M283" s="338"/>
      <c r="O283" s="340"/>
    </row>
    <row r="284" spans="1:15" s="339" customFormat="1" ht="31.5" customHeight="1" x14ac:dyDescent="0.2">
      <c r="A284" s="380">
        <v>281</v>
      </c>
      <c r="B284" s="329" t="str">
        <f t="shared" si="33"/>
        <v>CİRİT-</v>
      </c>
      <c r="C284" s="330"/>
      <c r="D284" s="331"/>
      <c r="E284" s="332"/>
      <c r="F284" s="333"/>
      <c r="G284" s="334"/>
      <c r="H284" s="335" t="s">
        <v>149</v>
      </c>
      <c r="I284" s="336"/>
      <c r="J284" s="336"/>
      <c r="K284" s="337"/>
      <c r="L284" s="337"/>
      <c r="M284" s="338"/>
      <c r="O284" s="340"/>
    </row>
    <row r="285" spans="1:15" s="339" customFormat="1" ht="31.5" customHeight="1" x14ac:dyDescent="0.2">
      <c r="A285" s="380">
        <v>282</v>
      </c>
      <c r="B285" s="329" t="str">
        <f t="shared" si="33"/>
        <v>GÜLLE-</v>
      </c>
      <c r="C285" s="330"/>
      <c r="D285" s="331"/>
      <c r="E285" s="332"/>
      <c r="F285" s="333"/>
      <c r="G285" s="334"/>
      <c r="H285" s="335" t="s">
        <v>147</v>
      </c>
      <c r="I285" s="336"/>
      <c r="J285" s="336"/>
      <c r="K285" s="337"/>
      <c r="L285" s="337"/>
      <c r="M285" s="338"/>
      <c r="O285" s="340"/>
    </row>
    <row r="286" spans="1:15" s="339" customFormat="1" ht="31.5" customHeight="1" x14ac:dyDescent="0.2">
      <c r="A286" s="380">
        <v>283</v>
      </c>
      <c r="B286" s="329" t="str">
        <f t="shared" ref="B286:B297" si="34">CONCATENATE(H286,"-",K286,"-",L286)</f>
        <v>4X100M--</v>
      </c>
      <c r="C286" s="330"/>
      <c r="D286" s="331"/>
      <c r="E286" s="332"/>
      <c r="F286" s="333"/>
      <c r="G286" s="334"/>
      <c r="H286" s="335" t="s">
        <v>287</v>
      </c>
      <c r="I286" s="336"/>
      <c r="J286" s="336"/>
      <c r="K286" s="337"/>
      <c r="L286" s="337"/>
      <c r="M286" s="338"/>
      <c r="O286" s="340"/>
    </row>
    <row r="287" spans="1:15" s="339" customFormat="1" ht="31.5" customHeight="1" x14ac:dyDescent="0.2">
      <c r="A287" s="380">
        <v>284</v>
      </c>
      <c r="B287" s="329" t="str">
        <f t="shared" si="34"/>
        <v>4X100M--</v>
      </c>
      <c r="C287" s="330"/>
      <c r="D287" s="331"/>
      <c r="E287" s="332"/>
      <c r="F287" s="333"/>
      <c r="G287" s="334"/>
      <c r="H287" s="335" t="s">
        <v>287</v>
      </c>
      <c r="I287" s="336"/>
      <c r="J287" s="336"/>
      <c r="K287" s="337"/>
      <c r="L287" s="337"/>
      <c r="M287" s="338"/>
      <c r="O287" s="340"/>
    </row>
    <row r="288" spans="1:15" s="339" customFormat="1" ht="31.5" customHeight="1" x14ac:dyDescent="0.2">
      <c r="A288" s="380">
        <v>285</v>
      </c>
      <c r="B288" s="329" t="str">
        <f t="shared" si="34"/>
        <v>4X100M--</v>
      </c>
      <c r="C288" s="330"/>
      <c r="D288" s="331"/>
      <c r="E288" s="332"/>
      <c r="F288" s="333"/>
      <c r="G288" s="334"/>
      <c r="H288" s="335" t="s">
        <v>287</v>
      </c>
      <c r="I288" s="336"/>
      <c r="J288" s="336"/>
      <c r="K288" s="337"/>
      <c r="L288" s="337"/>
      <c r="M288" s="338"/>
      <c r="O288" s="340"/>
    </row>
    <row r="289" spans="1:15" s="339" customFormat="1" ht="31.5" customHeight="1" x14ac:dyDescent="0.2">
      <c r="A289" s="380">
        <v>286</v>
      </c>
      <c r="B289" s="329" t="str">
        <f t="shared" si="34"/>
        <v>4X100M--</v>
      </c>
      <c r="C289" s="330"/>
      <c r="D289" s="331"/>
      <c r="E289" s="332"/>
      <c r="F289" s="333"/>
      <c r="G289" s="334"/>
      <c r="H289" s="335" t="s">
        <v>287</v>
      </c>
      <c r="I289" s="336"/>
      <c r="J289" s="336"/>
      <c r="K289" s="337"/>
      <c r="L289" s="337"/>
      <c r="M289" s="338"/>
      <c r="O289" s="340"/>
    </row>
    <row r="290" spans="1:15" s="339" customFormat="1" ht="31.5" customHeight="1" x14ac:dyDescent="0.2">
      <c r="A290" s="380">
        <v>287</v>
      </c>
      <c r="B290" s="329" t="str">
        <f t="shared" si="34"/>
        <v>4X100M--</v>
      </c>
      <c r="C290" s="330"/>
      <c r="D290" s="331"/>
      <c r="E290" s="332"/>
      <c r="F290" s="333"/>
      <c r="G290" s="334"/>
      <c r="H290" s="335" t="s">
        <v>287</v>
      </c>
      <c r="I290" s="336"/>
      <c r="J290" s="336"/>
      <c r="K290" s="337"/>
      <c r="L290" s="337"/>
      <c r="M290" s="338"/>
      <c r="O290" s="340"/>
    </row>
    <row r="291" spans="1:15" s="339" customFormat="1" ht="31.5" customHeight="1" x14ac:dyDescent="0.2">
      <c r="A291" s="380">
        <v>288</v>
      </c>
      <c r="B291" s="329" t="str">
        <f t="shared" si="34"/>
        <v>4X100M--</v>
      </c>
      <c r="C291" s="330"/>
      <c r="D291" s="331"/>
      <c r="E291" s="332"/>
      <c r="F291" s="333"/>
      <c r="G291" s="334"/>
      <c r="H291" s="335" t="s">
        <v>287</v>
      </c>
      <c r="I291" s="336"/>
      <c r="J291" s="336"/>
      <c r="K291" s="337"/>
      <c r="L291" s="337"/>
      <c r="M291" s="338"/>
      <c r="O291" s="340"/>
    </row>
    <row r="292" spans="1:15" s="339" customFormat="1" ht="32.25" customHeight="1" x14ac:dyDescent="0.2">
      <c r="A292" s="380">
        <v>289</v>
      </c>
      <c r="B292" s="329" t="str">
        <f t="shared" si="34"/>
        <v>4X100M--</v>
      </c>
      <c r="C292" s="330"/>
      <c r="D292" s="331"/>
      <c r="E292" s="332"/>
      <c r="F292" s="333"/>
      <c r="G292" s="334"/>
      <c r="H292" s="335" t="s">
        <v>287</v>
      </c>
      <c r="I292" s="336"/>
      <c r="J292" s="336"/>
      <c r="K292" s="337"/>
      <c r="L292" s="337"/>
      <c r="M292" s="338"/>
      <c r="O292" s="340"/>
    </row>
    <row r="293" spans="1:15" s="351" customFormat="1" ht="31.5" customHeight="1" x14ac:dyDescent="0.2">
      <c r="A293" s="380">
        <v>290</v>
      </c>
      <c r="B293" s="341" t="str">
        <f t="shared" si="34"/>
        <v>100M--</v>
      </c>
      <c r="C293" s="342"/>
      <c r="D293" s="343"/>
      <c r="E293" s="344"/>
      <c r="F293" s="345"/>
      <c r="G293" s="346"/>
      <c r="H293" s="347" t="s">
        <v>278</v>
      </c>
      <c r="I293" s="348"/>
      <c r="J293" s="348"/>
      <c r="K293" s="349"/>
      <c r="L293" s="349"/>
      <c r="M293" s="350"/>
      <c r="O293" s="352"/>
    </row>
    <row r="294" spans="1:15" s="351" customFormat="1" ht="31.5" customHeight="1" x14ac:dyDescent="0.2">
      <c r="A294" s="380">
        <v>291</v>
      </c>
      <c r="B294" s="341" t="str">
        <f t="shared" si="34"/>
        <v>200M--</v>
      </c>
      <c r="C294" s="342"/>
      <c r="D294" s="343"/>
      <c r="E294" s="344"/>
      <c r="F294" s="345"/>
      <c r="G294" s="346"/>
      <c r="H294" s="347" t="s">
        <v>170</v>
      </c>
      <c r="I294" s="348"/>
      <c r="J294" s="348"/>
      <c r="K294" s="349"/>
      <c r="L294" s="349"/>
      <c r="M294" s="350"/>
      <c r="O294" s="352"/>
    </row>
    <row r="295" spans="1:15" s="351" customFormat="1" ht="31.5" customHeight="1" x14ac:dyDescent="0.2">
      <c r="A295" s="380">
        <v>292</v>
      </c>
      <c r="B295" s="341" t="str">
        <f t="shared" si="34"/>
        <v>800M--</v>
      </c>
      <c r="C295" s="342"/>
      <c r="D295" s="343"/>
      <c r="E295" s="344"/>
      <c r="F295" s="345"/>
      <c r="G295" s="346"/>
      <c r="H295" s="347" t="s">
        <v>98</v>
      </c>
      <c r="I295" s="348"/>
      <c r="J295" s="348"/>
      <c r="K295" s="349"/>
      <c r="L295" s="349"/>
      <c r="M295" s="350"/>
      <c r="O295" s="352"/>
    </row>
    <row r="296" spans="1:15" s="351" customFormat="1" ht="31.5" customHeight="1" x14ac:dyDescent="0.2">
      <c r="A296" s="380">
        <v>293</v>
      </c>
      <c r="B296" s="341" t="str">
        <f t="shared" si="34"/>
        <v>1500M--</v>
      </c>
      <c r="C296" s="342"/>
      <c r="D296" s="343"/>
      <c r="E296" s="344"/>
      <c r="F296" s="345"/>
      <c r="G296" s="346"/>
      <c r="H296" s="347" t="s">
        <v>146</v>
      </c>
      <c r="I296" s="348"/>
      <c r="J296" s="348"/>
      <c r="K296" s="349"/>
      <c r="L296" s="349"/>
      <c r="M296" s="350"/>
      <c r="O296" s="352"/>
    </row>
    <row r="297" spans="1:15" s="351" customFormat="1" ht="31.5" customHeight="1" x14ac:dyDescent="0.2">
      <c r="A297" s="380">
        <v>294</v>
      </c>
      <c r="B297" s="341" t="str">
        <f t="shared" si="34"/>
        <v>110M.ENG--</v>
      </c>
      <c r="C297" s="342"/>
      <c r="D297" s="343"/>
      <c r="E297" s="344"/>
      <c r="F297" s="345"/>
      <c r="G297" s="346"/>
      <c r="H297" s="347" t="s">
        <v>403</v>
      </c>
      <c r="I297" s="348"/>
      <c r="J297" s="348"/>
      <c r="K297" s="349"/>
      <c r="L297" s="349"/>
      <c r="M297" s="350"/>
      <c r="O297" s="352"/>
    </row>
    <row r="298" spans="1:15" s="351" customFormat="1" ht="31.5" customHeight="1" x14ac:dyDescent="0.2">
      <c r="A298" s="380">
        <v>295</v>
      </c>
      <c r="B298" s="329" t="str">
        <f t="shared" ref="B298:B302" si="35">CONCATENATE(H298,"-",M298)</f>
        <v>ÜÇADIM-</v>
      </c>
      <c r="C298" s="342"/>
      <c r="D298" s="343"/>
      <c r="E298" s="344"/>
      <c r="F298" s="345"/>
      <c r="G298" s="346"/>
      <c r="H298" s="347" t="s">
        <v>436</v>
      </c>
      <c r="I298" s="348"/>
      <c r="J298" s="348"/>
      <c r="K298" s="349"/>
      <c r="L298" s="349"/>
      <c r="M298" s="350"/>
      <c r="O298" s="352"/>
    </row>
    <row r="299" spans="1:15" s="351" customFormat="1" ht="31.5" customHeight="1" x14ac:dyDescent="0.2">
      <c r="A299" s="380">
        <v>296</v>
      </c>
      <c r="B299" s="329" t="str">
        <f t="shared" si="35"/>
        <v>YÜKSEK-</v>
      </c>
      <c r="C299" s="342"/>
      <c r="D299" s="343"/>
      <c r="E299" s="344"/>
      <c r="F299" s="345"/>
      <c r="G299" s="346"/>
      <c r="H299" s="347" t="s">
        <v>45</v>
      </c>
      <c r="I299" s="348"/>
      <c r="J299" s="348"/>
      <c r="K299" s="349"/>
      <c r="L299" s="349"/>
      <c r="M299" s="350"/>
      <c r="O299" s="352"/>
    </row>
    <row r="300" spans="1:15" s="351" customFormat="1" ht="31.5" customHeight="1" x14ac:dyDescent="0.2">
      <c r="A300" s="380">
        <v>297</v>
      </c>
      <c r="B300" s="329" t="str">
        <f t="shared" si="35"/>
        <v>UZUN-</v>
      </c>
      <c r="C300" s="342"/>
      <c r="D300" s="343"/>
      <c r="E300" s="344"/>
      <c r="F300" s="345"/>
      <c r="G300" s="346"/>
      <c r="H300" s="347" t="s">
        <v>44</v>
      </c>
      <c r="I300" s="348"/>
      <c r="J300" s="348"/>
      <c r="K300" s="349"/>
      <c r="L300" s="349"/>
      <c r="M300" s="350"/>
      <c r="O300" s="352"/>
    </row>
    <row r="301" spans="1:15" s="351" customFormat="1" ht="31.5" customHeight="1" x14ac:dyDescent="0.2">
      <c r="A301" s="380">
        <v>298</v>
      </c>
      <c r="B301" s="329" t="str">
        <f t="shared" si="35"/>
        <v>CİRİT-</v>
      </c>
      <c r="C301" s="342"/>
      <c r="D301" s="343"/>
      <c r="E301" s="344"/>
      <c r="F301" s="345"/>
      <c r="G301" s="346"/>
      <c r="H301" s="347" t="s">
        <v>149</v>
      </c>
      <c r="I301" s="348"/>
      <c r="J301" s="348"/>
      <c r="K301" s="349"/>
      <c r="L301" s="349"/>
      <c r="M301" s="350"/>
      <c r="O301" s="352"/>
    </row>
    <row r="302" spans="1:15" s="351" customFormat="1" ht="31.5" customHeight="1" x14ac:dyDescent="0.2">
      <c r="A302" s="380">
        <v>299</v>
      </c>
      <c r="B302" s="329" t="str">
        <f t="shared" si="35"/>
        <v>GÜLLE-</v>
      </c>
      <c r="C302" s="342"/>
      <c r="D302" s="343"/>
      <c r="E302" s="344"/>
      <c r="F302" s="345"/>
      <c r="G302" s="346"/>
      <c r="H302" s="347" t="s">
        <v>147</v>
      </c>
      <c r="I302" s="348"/>
      <c r="J302" s="348"/>
      <c r="K302" s="349"/>
      <c r="L302" s="349"/>
      <c r="M302" s="350"/>
      <c r="O302" s="352"/>
    </row>
    <row r="303" spans="1:15" s="351" customFormat="1" ht="31.5" customHeight="1" x14ac:dyDescent="0.2">
      <c r="A303" s="380">
        <v>300</v>
      </c>
      <c r="B303" s="341" t="str">
        <f t="shared" ref="B303:B314" si="36">CONCATENATE(H303,"-",K303,"-",L303)</f>
        <v>4X100M--</v>
      </c>
      <c r="C303" s="342"/>
      <c r="D303" s="343"/>
      <c r="E303" s="344"/>
      <c r="F303" s="345"/>
      <c r="G303" s="346"/>
      <c r="H303" s="347" t="s">
        <v>287</v>
      </c>
      <c r="I303" s="348"/>
      <c r="J303" s="348"/>
      <c r="K303" s="349"/>
      <c r="L303" s="349"/>
      <c r="M303" s="350"/>
      <c r="O303" s="352"/>
    </row>
    <row r="304" spans="1:15" s="351" customFormat="1" ht="31.5" customHeight="1" x14ac:dyDescent="0.2">
      <c r="A304" s="380">
        <v>301</v>
      </c>
      <c r="B304" s="341" t="str">
        <f t="shared" si="36"/>
        <v>4X100M--</v>
      </c>
      <c r="C304" s="342"/>
      <c r="D304" s="343"/>
      <c r="E304" s="344"/>
      <c r="F304" s="345"/>
      <c r="G304" s="346"/>
      <c r="H304" s="347" t="s">
        <v>287</v>
      </c>
      <c r="I304" s="348"/>
      <c r="J304" s="348"/>
      <c r="K304" s="349"/>
      <c r="L304" s="349"/>
      <c r="M304" s="350"/>
      <c r="O304" s="352"/>
    </row>
    <row r="305" spans="1:15" s="351" customFormat="1" ht="31.5" customHeight="1" x14ac:dyDescent="0.2">
      <c r="A305" s="380">
        <v>302</v>
      </c>
      <c r="B305" s="341" t="str">
        <f t="shared" si="36"/>
        <v>4X100M--</v>
      </c>
      <c r="C305" s="342"/>
      <c r="D305" s="343"/>
      <c r="E305" s="344"/>
      <c r="F305" s="345"/>
      <c r="G305" s="346"/>
      <c r="H305" s="347" t="s">
        <v>287</v>
      </c>
      <c r="I305" s="348"/>
      <c r="J305" s="348"/>
      <c r="K305" s="349"/>
      <c r="L305" s="349"/>
      <c r="M305" s="350"/>
      <c r="O305" s="352"/>
    </row>
    <row r="306" spans="1:15" s="351" customFormat="1" ht="31.5" customHeight="1" x14ac:dyDescent="0.2">
      <c r="A306" s="380">
        <v>303</v>
      </c>
      <c r="B306" s="341" t="str">
        <f t="shared" si="36"/>
        <v>4X100M--</v>
      </c>
      <c r="C306" s="342"/>
      <c r="D306" s="343"/>
      <c r="E306" s="344"/>
      <c r="F306" s="345"/>
      <c r="G306" s="346"/>
      <c r="H306" s="347" t="s">
        <v>287</v>
      </c>
      <c r="I306" s="348"/>
      <c r="J306" s="348"/>
      <c r="K306" s="349"/>
      <c r="L306" s="349"/>
      <c r="M306" s="350"/>
      <c r="O306" s="352"/>
    </row>
    <row r="307" spans="1:15" s="351" customFormat="1" ht="31.5" customHeight="1" x14ac:dyDescent="0.2">
      <c r="A307" s="380">
        <v>304</v>
      </c>
      <c r="B307" s="341" t="str">
        <f t="shared" si="36"/>
        <v>4X100M--</v>
      </c>
      <c r="C307" s="342"/>
      <c r="D307" s="343"/>
      <c r="E307" s="344"/>
      <c r="F307" s="345"/>
      <c r="G307" s="346"/>
      <c r="H307" s="347" t="s">
        <v>287</v>
      </c>
      <c r="I307" s="348"/>
      <c r="J307" s="348"/>
      <c r="K307" s="349"/>
      <c r="L307" s="349"/>
      <c r="M307" s="350"/>
      <c r="O307" s="352"/>
    </row>
    <row r="308" spans="1:15" s="351" customFormat="1" ht="31.5" customHeight="1" x14ac:dyDescent="0.2">
      <c r="A308" s="380">
        <v>305</v>
      </c>
      <c r="B308" s="341" t="str">
        <f t="shared" si="36"/>
        <v>4X100M--</v>
      </c>
      <c r="C308" s="342"/>
      <c r="D308" s="343"/>
      <c r="E308" s="344"/>
      <c r="F308" s="345"/>
      <c r="G308" s="346"/>
      <c r="H308" s="347" t="s">
        <v>287</v>
      </c>
      <c r="I308" s="348"/>
      <c r="J308" s="348"/>
      <c r="K308" s="349"/>
      <c r="L308" s="349"/>
      <c r="M308" s="350"/>
      <c r="O308" s="352"/>
    </row>
    <row r="309" spans="1:15" s="351" customFormat="1" ht="45" customHeight="1" x14ac:dyDescent="0.2">
      <c r="A309" s="380">
        <v>306</v>
      </c>
      <c r="B309" s="341" t="str">
        <f t="shared" si="36"/>
        <v>4X100M--</v>
      </c>
      <c r="C309" s="342"/>
      <c r="D309" s="343"/>
      <c r="E309" s="344"/>
      <c r="F309" s="345"/>
      <c r="G309" s="346"/>
      <c r="H309" s="347" t="s">
        <v>287</v>
      </c>
      <c r="I309" s="348"/>
      <c r="J309" s="348"/>
      <c r="K309" s="349"/>
      <c r="L309" s="349"/>
      <c r="M309" s="350"/>
      <c r="O309" s="352"/>
    </row>
    <row r="310" spans="1:15" s="339" customFormat="1" ht="31.5" customHeight="1" x14ac:dyDescent="0.2">
      <c r="A310" s="380">
        <v>307</v>
      </c>
      <c r="B310" s="329" t="str">
        <f t="shared" si="36"/>
        <v>100M--</v>
      </c>
      <c r="C310" s="330"/>
      <c r="D310" s="331"/>
      <c r="E310" s="332"/>
      <c r="F310" s="333"/>
      <c r="G310" s="334"/>
      <c r="H310" s="335" t="s">
        <v>278</v>
      </c>
      <c r="I310" s="336"/>
      <c r="J310" s="336"/>
      <c r="K310" s="337"/>
      <c r="L310" s="337"/>
      <c r="M310" s="338"/>
      <c r="O310" s="340"/>
    </row>
    <row r="311" spans="1:15" s="339" customFormat="1" ht="31.5" customHeight="1" x14ac:dyDescent="0.2">
      <c r="A311" s="380">
        <v>308</v>
      </c>
      <c r="B311" s="329" t="str">
        <f t="shared" si="36"/>
        <v>200M--</v>
      </c>
      <c r="C311" s="330"/>
      <c r="D311" s="331"/>
      <c r="E311" s="332"/>
      <c r="F311" s="333"/>
      <c r="G311" s="334"/>
      <c r="H311" s="335" t="s">
        <v>170</v>
      </c>
      <c r="I311" s="336"/>
      <c r="J311" s="336"/>
      <c r="K311" s="337"/>
      <c r="L311" s="337"/>
      <c r="M311" s="338"/>
      <c r="O311" s="340"/>
    </row>
    <row r="312" spans="1:15" s="339" customFormat="1" ht="31.5" customHeight="1" x14ac:dyDescent="0.2">
      <c r="A312" s="380">
        <v>309</v>
      </c>
      <c r="B312" s="329" t="str">
        <f t="shared" si="36"/>
        <v>800M--</v>
      </c>
      <c r="C312" s="330"/>
      <c r="D312" s="331"/>
      <c r="E312" s="332"/>
      <c r="F312" s="333"/>
      <c r="G312" s="334"/>
      <c r="H312" s="335" t="s">
        <v>98</v>
      </c>
      <c r="I312" s="336"/>
      <c r="J312" s="336"/>
      <c r="K312" s="337"/>
      <c r="L312" s="337"/>
      <c r="M312" s="338"/>
      <c r="O312" s="340"/>
    </row>
    <row r="313" spans="1:15" s="339" customFormat="1" ht="31.5" customHeight="1" x14ac:dyDescent="0.2">
      <c r="A313" s="380">
        <v>310</v>
      </c>
      <c r="B313" s="329" t="str">
        <f t="shared" si="36"/>
        <v>1500M--</v>
      </c>
      <c r="C313" s="330"/>
      <c r="D313" s="331"/>
      <c r="E313" s="332"/>
      <c r="F313" s="333"/>
      <c r="G313" s="334"/>
      <c r="H313" s="335" t="s">
        <v>146</v>
      </c>
      <c r="I313" s="336"/>
      <c r="J313" s="336"/>
      <c r="K313" s="337"/>
      <c r="L313" s="337"/>
      <c r="M313" s="338"/>
      <c r="O313" s="340"/>
    </row>
    <row r="314" spans="1:15" s="339" customFormat="1" ht="31.5" customHeight="1" x14ac:dyDescent="0.2">
      <c r="A314" s="380">
        <v>311</v>
      </c>
      <c r="B314" s="329" t="str">
        <f t="shared" si="36"/>
        <v>110M.ENG--</v>
      </c>
      <c r="C314" s="330"/>
      <c r="D314" s="331"/>
      <c r="E314" s="332"/>
      <c r="F314" s="333"/>
      <c r="G314" s="334"/>
      <c r="H314" s="335" t="s">
        <v>403</v>
      </c>
      <c r="I314" s="336"/>
      <c r="J314" s="336"/>
      <c r="K314" s="337"/>
      <c r="L314" s="337"/>
      <c r="M314" s="338"/>
      <c r="O314" s="340"/>
    </row>
    <row r="315" spans="1:15" s="339" customFormat="1" ht="31.5" customHeight="1" x14ac:dyDescent="0.2">
      <c r="A315" s="380">
        <v>312</v>
      </c>
      <c r="B315" s="329" t="str">
        <f t="shared" ref="B315:B319" si="37">CONCATENATE(H315,"-",M315)</f>
        <v>ÜÇADIM-</v>
      </c>
      <c r="C315" s="330"/>
      <c r="D315" s="331"/>
      <c r="E315" s="332"/>
      <c r="F315" s="333"/>
      <c r="G315" s="334"/>
      <c r="H315" s="335" t="s">
        <v>436</v>
      </c>
      <c r="I315" s="336"/>
      <c r="J315" s="336"/>
      <c r="K315" s="337"/>
      <c r="L315" s="337"/>
      <c r="M315" s="338"/>
      <c r="O315" s="340"/>
    </row>
    <row r="316" spans="1:15" s="339" customFormat="1" ht="31.5" customHeight="1" x14ac:dyDescent="0.2">
      <c r="A316" s="380">
        <v>313</v>
      </c>
      <c r="B316" s="329" t="str">
        <f t="shared" si="37"/>
        <v>YÜKSEK-</v>
      </c>
      <c r="C316" s="330"/>
      <c r="D316" s="331"/>
      <c r="E316" s="332"/>
      <c r="F316" s="333"/>
      <c r="G316" s="334"/>
      <c r="H316" s="335" t="s">
        <v>45</v>
      </c>
      <c r="I316" s="336"/>
      <c r="J316" s="336"/>
      <c r="K316" s="337"/>
      <c r="L316" s="337"/>
      <c r="M316" s="338"/>
      <c r="O316" s="340"/>
    </row>
    <row r="317" spans="1:15" s="339" customFormat="1" ht="31.5" customHeight="1" x14ac:dyDescent="0.2">
      <c r="A317" s="380">
        <v>314</v>
      </c>
      <c r="B317" s="329" t="str">
        <f t="shared" si="37"/>
        <v>UZUN-</v>
      </c>
      <c r="C317" s="330"/>
      <c r="D317" s="331"/>
      <c r="E317" s="332"/>
      <c r="F317" s="333"/>
      <c r="G317" s="334"/>
      <c r="H317" s="335" t="s">
        <v>44</v>
      </c>
      <c r="I317" s="336"/>
      <c r="J317" s="336"/>
      <c r="K317" s="337"/>
      <c r="L317" s="337"/>
      <c r="M317" s="338"/>
      <c r="O317" s="340"/>
    </row>
    <row r="318" spans="1:15" s="339" customFormat="1" ht="31.5" customHeight="1" x14ac:dyDescent="0.2">
      <c r="A318" s="380">
        <v>315</v>
      </c>
      <c r="B318" s="329" t="str">
        <f t="shared" si="37"/>
        <v>CİRİT-</v>
      </c>
      <c r="C318" s="330"/>
      <c r="D318" s="331"/>
      <c r="E318" s="332"/>
      <c r="F318" s="333"/>
      <c r="G318" s="334"/>
      <c r="H318" s="335" t="s">
        <v>149</v>
      </c>
      <c r="I318" s="336"/>
      <c r="J318" s="336"/>
      <c r="K318" s="337"/>
      <c r="L318" s="337"/>
      <c r="M318" s="338"/>
      <c r="O318" s="340"/>
    </row>
    <row r="319" spans="1:15" s="339" customFormat="1" ht="31.5" customHeight="1" x14ac:dyDescent="0.2">
      <c r="A319" s="380">
        <v>316</v>
      </c>
      <c r="B319" s="329" t="str">
        <f t="shared" si="37"/>
        <v>GÜLLE-</v>
      </c>
      <c r="C319" s="330"/>
      <c r="D319" s="331"/>
      <c r="E319" s="332"/>
      <c r="F319" s="333"/>
      <c r="G319" s="334"/>
      <c r="H319" s="335" t="s">
        <v>147</v>
      </c>
      <c r="I319" s="336"/>
      <c r="J319" s="336"/>
      <c r="K319" s="337"/>
      <c r="L319" s="337"/>
      <c r="M319" s="338"/>
      <c r="O319" s="340"/>
    </row>
    <row r="320" spans="1:15" s="339" customFormat="1" ht="31.5" customHeight="1" x14ac:dyDescent="0.2">
      <c r="A320" s="380">
        <v>317</v>
      </c>
      <c r="B320" s="329" t="str">
        <f t="shared" ref="B320:B331" si="38">CONCATENATE(H320,"-",K320,"-",L320)</f>
        <v>4X100M--</v>
      </c>
      <c r="C320" s="330"/>
      <c r="D320" s="331"/>
      <c r="E320" s="332"/>
      <c r="F320" s="333"/>
      <c r="G320" s="334"/>
      <c r="H320" s="335" t="s">
        <v>287</v>
      </c>
      <c r="I320" s="336"/>
      <c r="J320" s="336"/>
      <c r="K320" s="337"/>
      <c r="L320" s="337"/>
      <c r="M320" s="338"/>
      <c r="O320" s="340"/>
    </row>
    <row r="321" spans="1:15" s="339" customFormat="1" ht="31.5" customHeight="1" x14ac:dyDescent="0.2">
      <c r="A321" s="380">
        <v>318</v>
      </c>
      <c r="B321" s="329" t="str">
        <f t="shared" si="38"/>
        <v>4X100M--</v>
      </c>
      <c r="C321" s="330"/>
      <c r="D321" s="331"/>
      <c r="E321" s="332"/>
      <c r="F321" s="333"/>
      <c r="G321" s="334"/>
      <c r="H321" s="335" t="s">
        <v>287</v>
      </c>
      <c r="I321" s="336"/>
      <c r="J321" s="336"/>
      <c r="K321" s="337"/>
      <c r="L321" s="337"/>
      <c r="M321" s="338"/>
      <c r="O321" s="340"/>
    </row>
    <row r="322" spans="1:15" s="339" customFormat="1" ht="31.5" customHeight="1" x14ac:dyDescent="0.2">
      <c r="A322" s="380">
        <v>319</v>
      </c>
      <c r="B322" s="329" t="str">
        <f t="shared" si="38"/>
        <v>4X100M--</v>
      </c>
      <c r="C322" s="330"/>
      <c r="D322" s="331"/>
      <c r="E322" s="332"/>
      <c r="F322" s="333"/>
      <c r="G322" s="334"/>
      <c r="H322" s="335" t="s">
        <v>287</v>
      </c>
      <c r="I322" s="336"/>
      <c r="J322" s="336"/>
      <c r="K322" s="337"/>
      <c r="L322" s="337"/>
      <c r="M322" s="338"/>
      <c r="O322" s="340"/>
    </row>
    <row r="323" spans="1:15" s="339" customFormat="1" ht="31.5" customHeight="1" x14ac:dyDescent="0.2">
      <c r="A323" s="380">
        <v>320</v>
      </c>
      <c r="B323" s="329" t="str">
        <f t="shared" si="38"/>
        <v>4X100M--</v>
      </c>
      <c r="C323" s="330"/>
      <c r="D323" s="331"/>
      <c r="E323" s="332"/>
      <c r="F323" s="333"/>
      <c r="G323" s="334"/>
      <c r="H323" s="335" t="s">
        <v>287</v>
      </c>
      <c r="I323" s="336"/>
      <c r="J323" s="336"/>
      <c r="K323" s="337"/>
      <c r="L323" s="337"/>
      <c r="M323" s="338"/>
      <c r="O323" s="340"/>
    </row>
    <row r="324" spans="1:15" s="339" customFormat="1" ht="31.5" customHeight="1" x14ac:dyDescent="0.2">
      <c r="A324" s="380">
        <v>321</v>
      </c>
      <c r="B324" s="329" t="str">
        <f t="shared" si="38"/>
        <v>4X100M--</v>
      </c>
      <c r="C324" s="330"/>
      <c r="D324" s="331"/>
      <c r="E324" s="332"/>
      <c r="F324" s="333"/>
      <c r="G324" s="334"/>
      <c r="H324" s="335" t="s">
        <v>287</v>
      </c>
      <c r="I324" s="336"/>
      <c r="J324" s="336"/>
      <c r="K324" s="337"/>
      <c r="L324" s="337"/>
      <c r="M324" s="338"/>
      <c r="O324" s="340"/>
    </row>
    <row r="325" spans="1:15" s="339" customFormat="1" ht="31.5" customHeight="1" x14ac:dyDescent="0.2">
      <c r="A325" s="380">
        <v>322</v>
      </c>
      <c r="B325" s="329" t="str">
        <f t="shared" si="38"/>
        <v>4X100M--</v>
      </c>
      <c r="C325" s="330"/>
      <c r="D325" s="331"/>
      <c r="E325" s="332"/>
      <c r="F325" s="333"/>
      <c r="G325" s="334"/>
      <c r="H325" s="335" t="s">
        <v>287</v>
      </c>
      <c r="I325" s="336"/>
      <c r="J325" s="336"/>
      <c r="K325" s="337"/>
      <c r="L325" s="337"/>
      <c r="M325" s="338"/>
      <c r="O325" s="340"/>
    </row>
    <row r="326" spans="1:15" s="339" customFormat="1" ht="39" customHeight="1" x14ac:dyDescent="0.2">
      <c r="A326" s="380">
        <v>323</v>
      </c>
      <c r="B326" s="329" t="str">
        <f t="shared" si="38"/>
        <v>4X100M--</v>
      </c>
      <c r="C326" s="330"/>
      <c r="D326" s="331"/>
      <c r="E326" s="332"/>
      <c r="F326" s="333"/>
      <c r="G326" s="334"/>
      <c r="H326" s="335" t="s">
        <v>287</v>
      </c>
      <c r="I326" s="336"/>
      <c r="J326" s="336"/>
      <c r="K326" s="337"/>
      <c r="L326" s="337"/>
      <c r="M326" s="338"/>
      <c r="O326" s="340"/>
    </row>
    <row r="327" spans="1:15" s="351" customFormat="1" ht="31.5" customHeight="1" x14ac:dyDescent="0.2">
      <c r="A327" s="380">
        <v>324</v>
      </c>
      <c r="B327" s="341" t="str">
        <f t="shared" si="38"/>
        <v>100M--</v>
      </c>
      <c r="C327" s="342"/>
      <c r="D327" s="343"/>
      <c r="E327" s="344"/>
      <c r="F327" s="345"/>
      <c r="G327" s="346"/>
      <c r="H327" s="347" t="s">
        <v>278</v>
      </c>
      <c r="I327" s="348"/>
      <c r="J327" s="348"/>
      <c r="K327" s="349"/>
      <c r="L327" s="349"/>
      <c r="M327" s="350"/>
      <c r="O327" s="352"/>
    </row>
    <row r="328" spans="1:15" s="351" customFormat="1" ht="31.5" customHeight="1" x14ac:dyDescent="0.2">
      <c r="A328" s="380">
        <v>325</v>
      </c>
      <c r="B328" s="341" t="str">
        <f t="shared" si="38"/>
        <v>200M--</v>
      </c>
      <c r="C328" s="342"/>
      <c r="D328" s="343"/>
      <c r="E328" s="344"/>
      <c r="F328" s="345"/>
      <c r="G328" s="346"/>
      <c r="H328" s="347" t="s">
        <v>170</v>
      </c>
      <c r="I328" s="348"/>
      <c r="J328" s="348"/>
      <c r="K328" s="349"/>
      <c r="L328" s="349"/>
      <c r="M328" s="350"/>
      <c r="O328" s="352"/>
    </row>
    <row r="329" spans="1:15" s="351" customFormat="1" ht="31.5" customHeight="1" x14ac:dyDescent="0.2">
      <c r="A329" s="380">
        <v>326</v>
      </c>
      <c r="B329" s="341" t="str">
        <f t="shared" si="38"/>
        <v>800M--</v>
      </c>
      <c r="C329" s="342"/>
      <c r="D329" s="343"/>
      <c r="E329" s="344"/>
      <c r="F329" s="345"/>
      <c r="G329" s="346"/>
      <c r="H329" s="347" t="s">
        <v>98</v>
      </c>
      <c r="I329" s="348"/>
      <c r="J329" s="348"/>
      <c r="K329" s="349"/>
      <c r="L329" s="349"/>
      <c r="M329" s="350"/>
      <c r="O329" s="352"/>
    </row>
    <row r="330" spans="1:15" s="351" customFormat="1" ht="31.5" customHeight="1" x14ac:dyDescent="0.2">
      <c r="A330" s="380">
        <v>327</v>
      </c>
      <c r="B330" s="341" t="str">
        <f t="shared" si="38"/>
        <v>1500M--</v>
      </c>
      <c r="C330" s="342"/>
      <c r="D330" s="343"/>
      <c r="E330" s="344"/>
      <c r="F330" s="345"/>
      <c r="G330" s="346"/>
      <c r="H330" s="347" t="s">
        <v>146</v>
      </c>
      <c r="I330" s="348"/>
      <c r="J330" s="348"/>
      <c r="K330" s="349"/>
      <c r="L330" s="349"/>
      <c r="M330" s="350"/>
      <c r="O330" s="352"/>
    </row>
    <row r="331" spans="1:15" s="351" customFormat="1" ht="31.5" customHeight="1" x14ac:dyDescent="0.2">
      <c r="A331" s="380">
        <v>328</v>
      </c>
      <c r="B331" s="341" t="str">
        <f t="shared" si="38"/>
        <v>110M.ENG--</v>
      </c>
      <c r="C331" s="342"/>
      <c r="D331" s="343"/>
      <c r="E331" s="344"/>
      <c r="F331" s="345"/>
      <c r="G331" s="346"/>
      <c r="H331" s="347" t="s">
        <v>403</v>
      </c>
      <c r="I331" s="348"/>
      <c r="J331" s="348"/>
      <c r="K331" s="349"/>
      <c r="L331" s="349"/>
      <c r="M331" s="350"/>
      <c r="O331" s="352"/>
    </row>
    <row r="332" spans="1:15" s="351" customFormat="1" ht="31.5" customHeight="1" x14ac:dyDescent="0.2">
      <c r="A332" s="380">
        <v>329</v>
      </c>
      <c r="B332" s="329" t="str">
        <f t="shared" ref="B332:B336" si="39">CONCATENATE(H332,"-",M332)</f>
        <v>ÜÇADIM-</v>
      </c>
      <c r="C332" s="342"/>
      <c r="D332" s="343"/>
      <c r="E332" s="344"/>
      <c r="F332" s="345"/>
      <c r="G332" s="346"/>
      <c r="H332" s="347" t="s">
        <v>436</v>
      </c>
      <c r="I332" s="348"/>
      <c r="J332" s="348"/>
      <c r="K332" s="349"/>
      <c r="L332" s="349"/>
      <c r="M332" s="350"/>
      <c r="O332" s="352"/>
    </row>
    <row r="333" spans="1:15" s="351" customFormat="1" ht="31.5" customHeight="1" x14ac:dyDescent="0.2">
      <c r="A333" s="380">
        <v>330</v>
      </c>
      <c r="B333" s="329" t="str">
        <f t="shared" si="39"/>
        <v>YÜKSEK-</v>
      </c>
      <c r="C333" s="342"/>
      <c r="D333" s="343"/>
      <c r="E333" s="344"/>
      <c r="F333" s="345"/>
      <c r="G333" s="346"/>
      <c r="H333" s="347" t="s">
        <v>45</v>
      </c>
      <c r="I333" s="348"/>
      <c r="J333" s="348"/>
      <c r="K333" s="349"/>
      <c r="L333" s="349"/>
      <c r="M333" s="350"/>
      <c r="O333" s="352"/>
    </row>
    <row r="334" spans="1:15" s="351" customFormat="1" ht="31.5" customHeight="1" x14ac:dyDescent="0.2">
      <c r="A334" s="380">
        <v>331</v>
      </c>
      <c r="B334" s="329" t="str">
        <f t="shared" si="39"/>
        <v>UZUN-</v>
      </c>
      <c r="C334" s="342"/>
      <c r="D334" s="343"/>
      <c r="E334" s="344"/>
      <c r="F334" s="345"/>
      <c r="G334" s="346"/>
      <c r="H334" s="347" t="s">
        <v>44</v>
      </c>
      <c r="I334" s="348"/>
      <c r="J334" s="348"/>
      <c r="K334" s="349"/>
      <c r="L334" s="349"/>
      <c r="M334" s="350"/>
      <c r="O334" s="352"/>
    </row>
    <row r="335" spans="1:15" s="351" customFormat="1" ht="31.5" customHeight="1" x14ac:dyDescent="0.2">
      <c r="A335" s="380">
        <v>332</v>
      </c>
      <c r="B335" s="329" t="str">
        <f t="shared" si="39"/>
        <v>CİRİT-</v>
      </c>
      <c r="C335" s="342"/>
      <c r="D335" s="343"/>
      <c r="E335" s="344"/>
      <c r="F335" s="345"/>
      <c r="G335" s="346"/>
      <c r="H335" s="347" t="s">
        <v>149</v>
      </c>
      <c r="I335" s="348"/>
      <c r="J335" s="348"/>
      <c r="K335" s="349"/>
      <c r="L335" s="349"/>
      <c r="M335" s="350"/>
      <c r="O335" s="352"/>
    </row>
    <row r="336" spans="1:15" s="351" customFormat="1" ht="31.5" customHeight="1" x14ac:dyDescent="0.2">
      <c r="A336" s="380">
        <v>333</v>
      </c>
      <c r="B336" s="329" t="str">
        <f t="shared" si="39"/>
        <v>GÜLLE-</v>
      </c>
      <c r="C336" s="342"/>
      <c r="D336" s="343"/>
      <c r="E336" s="344"/>
      <c r="F336" s="345"/>
      <c r="G336" s="346"/>
      <c r="H336" s="347" t="s">
        <v>147</v>
      </c>
      <c r="I336" s="348"/>
      <c r="J336" s="348"/>
      <c r="K336" s="349"/>
      <c r="L336" s="349"/>
      <c r="M336" s="350"/>
      <c r="O336" s="352"/>
    </row>
    <row r="337" spans="1:15" s="351" customFormat="1" ht="31.5" customHeight="1" x14ac:dyDescent="0.2">
      <c r="A337" s="380">
        <v>334</v>
      </c>
      <c r="B337" s="341" t="str">
        <f t="shared" ref="B337:B348" si="40">CONCATENATE(H337,"-",K337,"-",L337)</f>
        <v>4X100M--</v>
      </c>
      <c r="C337" s="342"/>
      <c r="D337" s="343"/>
      <c r="E337" s="344"/>
      <c r="F337" s="345"/>
      <c r="G337" s="346"/>
      <c r="H337" s="347" t="s">
        <v>287</v>
      </c>
      <c r="I337" s="348"/>
      <c r="J337" s="348"/>
      <c r="K337" s="349"/>
      <c r="L337" s="349"/>
      <c r="M337" s="350"/>
      <c r="O337" s="352"/>
    </row>
    <row r="338" spans="1:15" s="351" customFormat="1" ht="31.5" customHeight="1" x14ac:dyDescent="0.2">
      <c r="A338" s="380">
        <v>335</v>
      </c>
      <c r="B338" s="341" t="str">
        <f t="shared" si="40"/>
        <v>4X100M--</v>
      </c>
      <c r="C338" s="342"/>
      <c r="D338" s="343"/>
      <c r="E338" s="344"/>
      <c r="F338" s="345"/>
      <c r="G338" s="346"/>
      <c r="H338" s="347" t="s">
        <v>287</v>
      </c>
      <c r="I338" s="348"/>
      <c r="J338" s="348"/>
      <c r="K338" s="349"/>
      <c r="L338" s="349"/>
      <c r="M338" s="350"/>
      <c r="O338" s="352"/>
    </row>
    <row r="339" spans="1:15" s="351" customFormat="1" ht="31.5" customHeight="1" x14ac:dyDescent="0.2">
      <c r="A339" s="380">
        <v>336</v>
      </c>
      <c r="B339" s="341" t="str">
        <f t="shared" si="40"/>
        <v>4X100M--</v>
      </c>
      <c r="C339" s="342"/>
      <c r="D339" s="343"/>
      <c r="E339" s="344"/>
      <c r="F339" s="345"/>
      <c r="G339" s="346"/>
      <c r="H339" s="347" t="s">
        <v>287</v>
      </c>
      <c r="I339" s="348"/>
      <c r="J339" s="348"/>
      <c r="K339" s="349"/>
      <c r="L339" s="349"/>
      <c r="M339" s="350"/>
      <c r="O339" s="352"/>
    </row>
    <row r="340" spans="1:15" s="351" customFormat="1" ht="31.5" customHeight="1" x14ac:dyDescent="0.2">
      <c r="A340" s="380">
        <v>337</v>
      </c>
      <c r="B340" s="341" t="str">
        <f t="shared" si="40"/>
        <v>4X100M--</v>
      </c>
      <c r="C340" s="342"/>
      <c r="D340" s="343"/>
      <c r="E340" s="344"/>
      <c r="F340" s="345"/>
      <c r="G340" s="346"/>
      <c r="H340" s="347" t="s">
        <v>287</v>
      </c>
      <c r="I340" s="348"/>
      <c r="J340" s="348"/>
      <c r="K340" s="349"/>
      <c r="L340" s="349"/>
      <c r="M340" s="350"/>
      <c r="O340" s="352"/>
    </row>
    <row r="341" spans="1:15" s="351" customFormat="1" ht="31.5" customHeight="1" x14ac:dyDescent="0.2">
      <c r="A341" s="380">
        <v>338</v>
      </c>
      <c r="B341" s="341" t="str">
        <f t="shared" si="40"/>
        <v>4X100M--</v>
      </c>
      <c r="C341" s="342"/>
      <c r="D341" s="343"/>
      <c r="E341" s="344"/>
      <c r="F341" s="345"/>
      <c r="G341" s="346"/>
      <c r="H341" s="347" t="s">
        <v>287</v>
      </c>
      <c r="I341" s="348"/>
      <c r="J341" s="348"/>
      <c r="K341" s="349"/>
      <c r="L341" s="349"/>
      <c r="M341" s="350"/>
      <c r="O341" s="352"/>
    </row>
    <row r="342" spans="1:15" s="351" customFormat="1" ht="31.5" customHeight="1" x14ac:dyDescent="0.2">
      <c r="A342" s="380">
        <v>339</v>
      </c>
      <c r="B342" s="341" t="str">
        <f t="shared" si="40"/>
        <v>4X100M--</v>
      </c>
      <c r="C342" s="342"/>
      <c r="D342" s="343"/>
      <c r="E342" s="344"/>
      <c r="F342" s="345"/>
      <c r="G342" s="346"/>
      <c r="H342" s="347" t="s">
        <v>287</v>
      </c>
      <c r="I342" s="348"/>
      <c r="J342" s="348"/>
      <c r="K342" s="349"/>
      <c r="L342" s="349"/>
      <c r="M342" s="350"/>
      <c r="O342" s="352"/>
    </row>
    <row r="343" spans="1:15" s="351" customFormat="1" ht="35.25" customHeight="1" x14ac:dyDescent="0.2">
      <c r="A343" s="380">
        <v>340</v>
      </c>
      <c r="B343" s="341" t="str">
        <f t="shared" si="40"/>
        <v>4X100M--</v>
      </c>
      <c r="C343" s="342"/>
      <c r="D343" s="343"/>
      <c r="E343" s="344"/>
      <c r="F343" s="345"/>
      <c r="G343" s="346"/>
      <c r="H343" s="347" t="s">
        <v>287</v>
      </c>
      <c r="I343" s="348"/>
      <c r="J343" s="348"/>
      <c r="K343" s="349"/>
      <c r="L343" s="349"/>
      <c r="M343" s="350"/>
      <c r="O343" s="352"/>
    </row>
    <row r="344" spans="1:15" s="339" customFormat="1" ht="31.5" customHeight="1" x14ac:dyDescent="0.2">
      <c r="A344" s="380">
        <v>341</v>
      </c>
      <c r="B344" s="329" t="str">
        <f t="shared" si="40"/>
        <v>100M--</v>
      </c>
      <c r="C344" s="330"/>
      <c r="D344" s="331"/>
      <c r="E344" s="332"/>
      <c r="F344" s="333"/>
      <c r="G344" s="334"/>
      <c r="H344" s="335" t="s">
        <v>278</v>
      </c>
      <c r="I344" s="336"/>
      <c r="J344" s="336"/>
      <c r="K344" s="337"/>
      <c r="L344" s="337"/>
      <c r="M344" s="338"/>
      <c r="O344" s="340"/>
    </row>
    <row r="345" spans="1:15" s="339" customFormat="1" ht="31.5" customHeight="1" x14ac:dyDescent="0.2">
      <c r="A345" s="380">
        <v>342</v>
      </c>
      <c r="B345" s="329" t="str">
        <f t="shared" si="40"/>
        <v>200M--</v>
      </c>
      <c r="C345" s="330"/>
      <c r="D345" s="331"/>
      <c r="E345" s="332"/>
      <c r="F345" s="333"/>
      <c r="G345" s="334"/>
      <c r="H345" s="335" t="s">
        <v>170</v>
      </c>
      <c r="I345" s="336"/>
      <c r="J345" s="336"/>
      <c r="K345" s="337"/>
      <c r="L345" s="337"/>
      <c r="M345" s="338"/>
      <c r="O345" s="340"/>
    </row>
    <row r="346" spans="1:15" s="339" customFormat="1" ht="31.5" customHeight="1" x14ac:dyDescent="0.2">
      <c r="A346" s="380">
        <v>343</v>
      </c>
      <c r="B346" s="329" t="str">
        <f t="shared" si="40"/>
        <v>800M--</v>
      </c>
      <c r="C346" s="330"/>
      <c r="D346" s="331"/>
      <c r="E346" s="332"/>
      <c r="F346" s="333"/>
      <c r="G346" s="334"/>
      <c r="H346" s="335" t="s">
        <v>98</v>
      </c>
      <c r="I346" s="336"/>
      <c r="J346" s="336"/>
      <c r="K346" s="337"/>
      <c r="L346" s="337"/>
      <c r="M346" s="338"/>
      <c r="O346" s="340"/>
    </row>
    <row r="347" spans="1:15" s="339" customFormat="1" ht="31.5" customHeight="1" x14ac:dyDescent="0.2">
      <c r="A347" s="380">
        <v>344</v>
      </c>
      <c r="B347" s="329" t="str">
        <f t="shared" si="40"/>
        <v>1500M--</v>
      </c>
      <c r="C347" s="330"/>
      <c r="D347" s="331"/>
      <c r="E347" s="332"/>
      <c r="F347" s="333"/>
      <c r="G347" s="334"/>
      <c r="H347" s="335" t="s">
        <v>146</v>
      </c>
      <c r="I347" s="336"/>
      <c r="J347" s="336"/>
      <c r="K347" s="337"/>
      <c r="L347" s="337"/>
      <c r="M347" s="338"/>
      <c r="O347" s="340"/>
    </row>
    <row r="348" spans="1:15" s="339" customFormat="1" ht="31.5" customHeight="1" x14ac:dyDescent="0.2">
      <c r="A348" s="380">
        <v>345</v>
      </c>
      <c r="B348" s="329" t="str">
        <f t="shared" si="40"/>
        <v>110M.ENG--</v>
      </c>
      <c r="C348" s="330"/>
      <c r="D348" s="331"/>
      <c r="E348" s="332"/>
      <c r="F348" s="333"/>
      <c r="G348" s="334"/>
      <c r="H348" s="335" t="s">
        <v>403</v>
      </c>
      <c r="I348" s="336"/>
      <c r="J348" s="336"/>
      <c r="K348" s="337"/>
      <c r="L348" s="337"/>
      <c r="M348" s="338"/>
      <c r="O348" s="340"/>
    </row>
    <row r="349" spans="1:15" s="339" customFormat="1" ht="31.5" customHeight="1" x14ac:dyDescent="0.2">
      <c r="A349" s="380">
        <v>346</v>
      </c>
      <c r="B349" s="329" t="str">
        <f t="shared" ref="B349:B353" si="41">CONCATENATE(H349,"-",M349)</f>
        <v>ÜÇADIM-</v>
      </c>
      <c r="C349" s="330"/>
      <c r="D349" s="331"/>
      <c r="E349" s="332"/>
      <c r="F349" s="333"/>
      <c r="G349" s="334"/>
      <c r="H349" s="335" t="s">
        <v>436</v>
      </c>
      <c r="I349" s="336"/>
      <c r="J349" s="336"/>
      <c r="K349" s="337"/>
      <c r="L349" s="337"/>
      <c r="M349" s="338"/>
      <c r="O349" s="340"/>
    </row>
    <row r="350" spans="1:15" s="339" customFormat="1" ht="31.5" customHeight="1" x14ac:dyDescent="0.2">
      <c r="A350" s="380">
        <v>347</v>
      </c>
      <c r="B350" s="329" t="str">
        <f t="shared" si="41"/>
        <v>YÜKSEK-</v>
      </c>
      <c r="C350" s="330"/>
      <c r="D350" s="331"/>
      <c r="E350" s="332"/>
      <c r="F350" s="333"/>
      <c r="G350" s="334"/>
      <c r="H350" s="335" t="s">
        <v>45</v>
      </c>
      <c r="I350" s="336"/>
      <c r="J350" s="336"/>
      <c r="K350" s="337"/>
      <c r="L350" s="337"/>
      <c r="M350" s="338"/>
      <c r="O350" s="340"/>
    </row>
    <row r="351" spans="1:15" s="339" customFormat="1" ht="31.5" customHeight="1" x14ac:dyDescent="0.2">
      <c r="A351" s="380">
        <v>348</v>
      </c>
      <c r="B351" s="329" t="str">
        <f t="shared" si="41"/>
        <v>UZUN-</v>
      </c>
      <c r="C351" s="330"/>
      <c r="D351" s="331"/>
      <c r="E351" s="332"/>
      <c r="F351" s="333"/>
      <c r="G351" s="334"/>
      <c r="H351" s="335" t="s">
        <v>44</v>
      </c>
      <c r="I351" s="336"/>
      <c r="J351" s="336"/>
      <c r="K351" s="337"/>
      <c r="L351" s="337"/>
      <c r="M351" s="338"/>
      <c r="O351" s="340"/>
    </row>
    <row r="352" spans="1:15" s="339" customFormat="1" ht="31.5" customHeight="1" x14ac:dyDescent="0.2">
      <c r="A352" s="380">
        <v>349</v>
      </c>
      <c r="B352" s="329" t="str">
        <f t="shared" si="41"/>
        <v>CİRİT-</v>
      </c>
      <c r="C352" s="330"/>
      <c r="D352" s="331"/>
      <c r="E352" s="332"/>
      <c r="F352" s="333"/>
      <c r="G352" s="334"/>
      <c r="H352" s="335" t="s">
        <v>149</v>
      </c>
      <c r="I352" s="336"/>
      <c r="J352" s="336"/>
      <c r="K352" s="337"/>
      <c r="L352" s="337"/>
      <c r="M352" s="338"/>
      <c r="O352" s="340"/>
    </row>
    <row r="353" spans="1:15" s="339" customFormat="1" ht="31.5" customHeight="1" x14ac:dyDescent="0.2">
      <c r="A353" s="380">
        <v>350</v>
      </c>
      <c r="B353" s="329" t="str">
        <f t="shared" si="41"/>
        <v>GÜLLE-</v>
      </c>
      <c r="C353" s="330"/>
      <c r="D353" s="331"/>
      <c r="E353" s="332"/>
      <c r="F353" s="333"/>
      <c r="G353" s="334"/>
      <c r="H353" s="335" t="s">
        <v>147</v>
      </c>
      <c r="I353" s="336"/>
      <c r="J353" s="336"/>
      <c r="K353" s="337"/>
      <c r="L353" s="337"/>
      <c r="M353" s="338"/>
      <c r="O353" s="340"/>
    </row>
    <row r="354" spans="1:15" s="339" customFormat="1" ht="31.5" customHeight="1" x14ac:dyDescent="0.2">
      <c r="A354" s="380">
        <v>351</v>
      </c>
      <c r="B354" s="329" t="str">
        <f t="shared" ref="B354:B365" si="42">CONCATENATE(H354,"-",K354,"-",L354)</f>
        <v>4X100M--</v>
      </c>
      <c r="C354" s="330"/>
      <c r="D354" s="331"/>
      <c r="E354" s="332"/>
      <c r="F354" s="333"/>
      <c r="G354" s="334"/>
      <c r="H354" s="335" t="s">
        <v>287</v>
      </c>
      <c r="I354" s="336"/>
      <c r="J354" s="336"/>
      <c r="K354" s="337"/>
      <c r="L354" s="337"/>
      <c r="M354" s="338"/>
      <c r="O354" s="340"/>
    </row>
    <row r="355" spans="1:15" s="339" customFormat="1" ht="31.5" customHeight="1" x14ac:dyDescent="0.2">
      <c r="A355" s="380">
        <v>352</v>
      </c>
      <c r="B355" s="329" t="str">
        <f t="shared" si="42"/>
        <v>4X100M--</v>
      </c>
      <c r="C355" s="330"/>
      <c r="D355" s="331"/>
      <c r="E355" s="332"/>
      <c r="F355" s="333"/>
      <c r="G355" s="334"/>
      <c r="H355" s="335" t="s">
        <v>287</v>
      </c>
      <c r="I355" s="336"/>
      <c r="J355" s="336"/>
      <c r="K355" s="337"/>
      <c r="L355" s="337"/>
      <c r="M355" s="338"/>
      <c r="O355" s="340"/>
    </row>
    <row r="356" spans="1:15" s="339" customFormat="1" ht="31.5" customHeight="1" x14ac:dyDescent="0.2">
      <c r="A356" s="380">
        <v>353</v>
      </c>
      <c r="B356" s="329" t="str">
        <f t="shared" si="42"/>
        <v>4X100M--</v>
      </c>
      <c r="C356" s="330"/>
      <c r="D356" s="331"/>
      <c r="E356" s="332"/>
      <c r="F356" s="333"/>
      <c r="G356" s="334"/>
      <c r="H356" s="335" t="s">
        <v>287</v>
      </c>
      <c r="I356" s="336"/>
      <c r="J356" s="336"/>
      <c r="K356" s="337"/>
      <c r="L356" s="337"/>
      <c r="M356" s="338"/>
      <c r="O356" s="340"/>
    </row>
    <row r="357" spans="1:15" s="339" customFormat="1" ht="31.5" customHeight="1" x14ac:dyDescent="0.2">
      <c r="A357" s="380">
        <v>354</v>
      </c>
      <c r="B357" s="329" t="str">
        <f t="shared" si="42"/>
        <v>4X100M--</v>
      </c>
      <c r="C357" s="330"/>
      <c r="D357" s="331"/>
      <c r="E357" s="332"/>
      <c r="F357" s="333"/>
      <c r="G357" s="334"/>
      <c r="H357" s="335" t="s">
        <v>287</v>
      </c>
      <c r="I357" s="336"/>
      <c r="J357" s="336"/>
      <c r="K357" s="337"/>
      <c r="L357" s="337"/>
      <c r="M357" s="338"/>
      <c r="O357" s="340"/>
    </row>
    <row r="358" spans="1:15" s="339" customFormat="1" ht="31.5" customHeight="1" x14ac:dyDescent="0.2">
      <c r="A358" s="380">
        <v>355</v>
      </c>
      <c r="B358" s="329" t="str">
        <f t="shared" si="42"/>
        <v>4X100M--</v>
      </c>
      <c r="C358" s="330"/>
      <c r="D358" s="331"/>
      <c r="E358" s="332"/>
      <c r="F358" s="333"/>
      <c r="G358" s="334"/>
      <c r="H358" s="335" t="s">
        <v>287</v>
      </c>
      <c r="I358" s="336"/>
      <c r="J358" s="336"/>
      <c r="K358" s="337"/>
      <c r="L358" s="337"/>
      <c r="M358" s="338"/>
      <c r="O358" s="340"/>
    </row>
    <row r="359" spans="1:15" s="339" customFormat="1" ht="31.5" customHeight="1" x14ac:dyDescent="0.2">
      <c r="A359" s="380">
        <v>356</v>
      </c>
      <c r="B359" s="329" t="str">
        <f t="shared" si="42"/>
        <v>4X100M--</v>
      </c>
      <c r="C359" s="330"/>
      <c r="D359" s="331"/>
      <c r="E359" s="332"/>
      <c r="F359" s="333"/>
      <c r="G359" s="334"/>
      <c r="H359" s="335" t="s">
        <v>287</v>
      </c>
      <c r="I359" s="336"/>
      <c r="J359" s="336"/>
      <c r="K359" s="337"/>
      <c r="L359" s="337"/>
      <c r="M359" s="338"/>
      <c r="O359" s="340"/>
    </row>
    <row r="360" spans="1:15" s="339" customFormat="1" ht="40.5" customHeight="1" x14ac:dyDescent="0.2">
      <c r="A360" s="380">
        <v>357</v>
      </c>
      <c r="B360" s="329" t="str">
        <f t="shared" si="42"/>
        <v>4X100M--</v>
      </c>
      <c r="C360" s="330"/>
      <c r="D360" s="331"/>
      <c r="E360" s="332"/>
      <c r="F360" s="333"/>
      <c r="G360" s="334"/>
      <c r="H360" s="335" t="s">
        <v>287</v>
      </c>
      <c r="I360" s="336"/>
      <c r="J360" s="336"/>
      <c r="K360" s="337"/>
      <c r="L360" s="337"/>
      <c r="M360" s="338"/>
      <c r="O360" s="340"/>
    </row>
    <row r="361" spans="1:15" s="351" customFormat="1" ht="31.5" customHeight="1" x14ac:dyDescent="0.2">
      <c r="A361" s="380">
        <v>358</v>
      </c>
      <c r="B361" s="341" t="str">
        <f t="shared" si="42"/>
        <v>100M--</v>
      </c>
      <c r="C361" s="342"/>
      <c r="D361" s="343"/>
      <c r="E361" s="344"/>
      <c r="F361" s="345"/>
      <c r="G361" s="346"/>
      <c r="H361" s="347" t="s">
        <v>278</v>
      </c>
      <c r="I361" s="348"/>
      <c r="J361" s="348"/>
      <c r="K361" s="349"/>
      <c r="L361" s="349"/>
      <c r="M361" s="350"/>
      <c r="O361" s="352"/>
    </row>
    <row r="362" spans="1:15" s="351" customFormat="1" ht="31.5" customHeight="1" x14ac:dyDescent="0.2">
      <c r="A362" s="380">
        <v>359</v>
      </c>
      <c r="B362" s="341" t="str">
        <f t="shared" si="42"/>
        <v>200M--</v>
      </c>
      <c r="C362" s="342"/>
      <c r="D362" s="343"/>
      <c r="E362" s="344"/>
      <c r="F362" s="345"/>
      <c r="G362" s="346"/>
      <c r="H362" s="347" t="s">
        <v>170</v>
      </c>
      <c r="I362" s="348"/>
      <c r="J362" s="348"/>
      <c r="K362" s="349"/>
      <c r="L362" s="349"/>
      <c r="M362" s="350"/>
      <c r="O362" s="352"/>
    </row>
    <row r="363" spans="1:15" s="351" customFormat="1" ht="31.5" customHeight="1" x14ac:dyDescent="0.2">
      <c r="A363" s="380">
        <v>360</v>
      </c>
      <c r="B363" s="341" t="str">
        <f t="shared" si="42"/>
        <v>800M--</v>
      </c>
      <c r="C363" s="342"/>
      <c r="D363" s="343"/>
      <c r="E363" s="344"/>
      <c r="F363" s="345"/>
      <c r="G363" s="346"/>
      <c r="H363" s="347" t="s">
        <v>98</v>
      </c>
      <c r="I363" s="348"/>
      <c r="J363" s="348"/>
      <c r="K363" s="349"/>
      <c r="L363" s="349"/>
      <c r="M363" s="350"/>
      <c r="O363" s="352"/>
    </row>
    <row r="364" spans="1:15" s="351" customFormat="1" ht="31.5" customHeight="1" x14ac:dyDescent="0.2">
      <c r="A364" s="380">
        <v>361</v>
      </c>
      <c r="B364" s="341" t="str">
        <f t="shared" si="42"/>
        <v>1500M--</v>
      </c>
      <c r="C364" s="342"/>
      <c r="D364" s="343"/>
      <c r="E364" s="344"/>
      <c r="F364" s="345"/>
      <c r="G364" s="346"/>
      <c r="H364" s="347" t="s">
        <v>146</v>
      </c>
      <c r="I364" s="348"/>
      <c r="J364" s="348"/>
      <c r="K364" s="349"/>
      <c r="L364" s="349"/>
      <c r="M364" s="350"/>
      <c r="O364" s="352"/>
    </row>
    <row r="365" spans="1:15" s="351" customFormat="1" ht="31.5" customHeight="1" x14ac:dyDescent="0.2">
      <c r="A365" s="380">
        <v>362</v>
      </c>
      <c r="B365" s="341" t="str">
        <f t="shared" si="42"/>
        <v>110M.ENG--</v>
      </c>
      <c r="C365" s="342"/>
      <c r="D365" s="343"/>
      <c r="E365" s="344"/>
      <c r="F365" s="345"/>
      <c r="G365" s="346"/>
      <c r="H365" s="347" t="s">
        <v>403</v>
      </c>
      <c r="I365" s="348"/>
      <c r="J365" s="348"/>
      <c r="K365" s="349"/>
      <c r="L365" s="349"/>
      <c r="M365" s="350"/>
      <c r="O365" s="352"/>
    </row>
    <row r="366" spans="1:15" s="351" customFormat="1" ht="31.5" customHeight="1" x14ac:dyDescent="0.2">
      <c r="A366" s="380">
        <v>363</v>
      </c>
      <c r="B366" s="329" t="str">
        <f t="shared" ref="B366:B370" si="43">CONCATENATE(H366,"-",M366)</f>
        <v>ÜÇADIM-</v>
      </c>
      <c r="C366" s="342"/>
      <c r="D366" s="343"/>
      <c r="E366" s="344"/>
      <c r="F366" s="345"/>
      <c r="G366" s="346"/>
      <c r="H366" s="347" t="s">
        <v>436</v>
      </c>
      <c r="I366" s="348"/>
      <c r="J366" s="348"/>
      <c r="K366" s="349"/>
      <c r="L366" s="349"/>
      <c r="M366" s="350"/>
      <c r="O366" s="352"/>
    </row>
    <row r="367" spans="1:15" s="351" customFormat="1" ht="31.5" customHeight="1" x14ac:dyDescent="0.2">
      <c r="A367" s="380">
        <v>364</v>
      </c>
      <c r="B367" s="329" t="str">
        <f t="shared" si="43"/>
        <v>YÜKSEK-</v>
      </c>
      <c r="C367" s="342"/>
      <c r="D367" s="343"/>
      <c r="E367" s="344"/>
      <c r="F367" s="345"/>
      <c r="G367" s="346"/>
      <c r="H367" s="347" t="s">
        <v>45</v>
      </c>
      <c r="I367" s="348"/>
      <c r="J367" s="348"/>
      <c r="K367" s="349"/>
      <c r="L367" s="349"/>
      <c r="M367" s="350"/>
      <c r="O367" s="352"/>
    </row>
    <row r="368" spans="1:15" s="351" customFormat="1" ht="31.5" customHeight="1" x14ac:dyDescent="0.2">
      <c r="A368" s="380">
        <v>365</v>
      </c>
      <c r="B368" s="329" t="str">
        <f t="shared" si="43"/>
        <v>UZUN-</v>
      </c>
      <c r="C368" s="342"/>
      <c r="D368" s="343"/>
      <c r="E368" s="344"/>
      <c r="F368" s="345"/>
      <c r="G368" s="346"/>
      <c r="H368" s="347" t="s">
        <v>44</v>
      </c>
      <c r="I368" s="348"/>
      <c r="J368" s="348"/>
      <c r="K368" s="349"/>
      <c r="L368" s="349"/>
      <c r="M368" s="350"/>
      <c r="O368" s="352"/>
    </row>
    <row r="369" spans="1:15" s="351" customFormat="1" ht="31.5" customHeight="1" x14ac:dyDescent="0.2">
      <c r="A369" s="380">
        <v>366</v>
      </c>
      <c r="B369" s="329" t="str">
        <f t="shared" si="43"/>
        <v>CİRİT-</v>
      </c>
      <c r="C369" s="342"/>
      <c r="D369" s="343"/>
      <c r="E369" s="344"/>
      <c r="F369" s="345"/>
      <c r="G369" s="346"/>
      <c r="H369" s="347" t="s">
        <v>149</v>
      </c>
      <c r="I369" s="348"/>
      <c r="J369" s="348"/>
      <c r="K369" s="349"/>
      <c r="L369" s="349"/>
      <c r="M369" s="350"/>
      <c r="O369" s="352"/>
    </row>
    <row r="370" spans="1:15" s="351" customFormat="1" ht="31.5" customHeight="1" x14ac:dyDescent="0.2">
      <c r="A370" s="380">
        <v>367</v>
      </c>
      <c r="B370" s="329" t="str">
        <f t="shared" si="43"/>
        <v>GÜLLE-</v>
      </c>
      <c r="C370" s="342"/>
      <c r="D370" s="343"/>
      <c r="E370" s="344"/>
      <c r="F370" s="345"/>
      <c r="G370" s="346"/>
      <c r="H370" s="347" t="s">
        <v>147</v>
      </c>
      <c r="I370" s="348"/>
      <c r="J370" s="348"/>
      <c r="K370" s="349"/>
      <c r="L370" s="349"/>
      <c r="M370" s="350"/>
      <c r="O370" s="352"/>
    </row>
    <row r="371" spans="1:15" s="351" customFormat="1" ht="31.5" customHeight="1" x14ac:dyDescent="0.2">
      <c r="A371" s="380">
        <v>368</v>
      </c>
      <c r="B371" s="341" t="str">
        <f t="shared" ref="B371:B459" si="44">CONCATENATE(H371,"-",K371,"-",L371)</f>
        <v>4X100M--</v>
      </c>
      <c r="C371" s="342"/>
      <c r="D371" s="343"/>
      <c r="E371" s="344"/>
      <c r="F371" s="345"/>
      <c r="G371" s="346"/>
      <c r="H371" s="347" t="s">
        <v>287</v>
      </c>
      <c r="I371" s="348"/>
      <c r="J371" s="348"/>
      <c r="K371" s="349"/>
      <c r="L371" s="349"/>
      <c r="M371" s="350"/>
      <c r="O371" s="352"/>
    </row>
    <row r="372" spans="1:15" s="351" customFormat="1" ht="31.5" customHeight="1" x14ac:dyDescent="0.2">
      <c r="A372" s="380">
        <v>369</v>
      </c>
      <c r="B372" s="341" t="str">
        <f t="shared" si="44"/>
        <v>4X100M--</v>
      </c>
      <c r="C372" s="342"/>
      <c r="D372" s="343"/>
      <c r="E372" s="344"/>
      <c r="F372" s="345"/>
      <c r="G372" s="346"/>
      <c r="H372" s="347" t="s">
        <v>287</v>
      </c>
      <c r="I372" s="348"/>
      <c r="J372" s="348"/>
      <c r="K372" s="349"/>
      <c r="L372" s="349"/>
      <c r="M372" s="350"/>
      <c r="O372" s="352"/>
    </row>
    <row r="373" spans="1:15" s="351" customFormat="1" ht="31.5" customHeight="1" x14ac:dyDescent="0.2">
      <c r="A373" s="380">
        <v>370</v>
      </c>
      <c r="B373" s="341" t="str">
        <f t="shared" si="44"/>
        <v>4X100M--</v>
      </c>
      <c r="C373" s="342"/>
      <c r="D373" s="343"/>
      <c r="E373" s="344"/>
      <c r="F373" s="345"/>
      <c r="G373" s="346"/>
      <c r="H373" s="347" t="s">
        <v>287</v>
      </c>
      <c r="I373" s="348"/>
      <c r="J373" s="348"/>
      <c r="K373" s="349"/>
      <c r="L373" s="349"/>
      <c r="M373" s="350"/>
      <c r="O373" s="352"/>
    </row>
    <row r="374" spans="1:15" s="351" customFormat="1" ht="31.5" customHeight="1" x14ac:dyDescent="0.2">
      <c r="A374" s="380">
        <v>371</v>
      </c>
      <c r="B374" s="341" t="str">
        <f t="shared" si="44"/>
        <v>4X100M--</v>
      </c>
      <c r="C374" s="342"/>
      <c r="D374" s="343"/>
      <c r="E374" s="344"/>
      <c r="F374" s="345"/>
      <c r="G374" s="346"/>
      <c r="H374" s="347" t="s">
        <v>287</v>
      </c>
      <c r="I374" s="348"/>
      <c r="J374" s="348"/>
      <c r="K374" s="349"/>
      <c r="L374" s="349"/>
      <c r="M374" s="350"/>
      <c r="O374" s="352"/>
    </row>
    <row r="375" spans="1:15" s="351" customFormat="1" ht="31.5" customHeight="1" x14ac:dyDescent="0.2">
      <c r="A375" s="380">
        <v>372</v>
      </c>
      <c r="B375" s="341" t="str">
        <f t="shared" si="44"/>
        <v>4X100M--</v>
      </c>
      <c r="C375" s="342"/>
      <c r="D375" s="343"/>
      <c r="E375" s="344"/>
      <c r="F375" s="345"/>
      <c r="G375" s="346"/>
      <c r="H375" s="347" t="s">
        <v>287</v>
      </c>
      <c r="I375" s="348"/>
      <c r="J375" s="348"/>
      <c r="K375" s="349"/>
      <c r="L375" s="349"/>
      <c r="M375" s="350"/>
      <c r="O375" s="352"/>
    </row>
    <row r="376" spans="1:15" s="351" customFormat="1" ht="31.5" customHeight="1" x14ac:dyDescent="0.2">
      <c r="A376" s="380">
        <v>373</v>
      </c>
      <c r="B376" s="341" t="str">
        <f t="shared" si="44"/>
        <v>4X100M--</v>
      </c>
      <c r="C376" s="342"/>
      <c r="D376" s="343"/>
      <c r="E376" s="344"/>
      <c r="F376" s="345"/>
      <c r="G376" s="346"/>
      <c r="H376" s="347" t="s">
        <v>287</v>
      </c>
      <c r="I376" s="348"/>
      <c r="J376" s="348"/>
      <c r="K376" s="349"/>
      <c r="L376" s="349"/>
      <c r="M376" s="350"/>
      <c r="O376" s="352"/>
    </row>
    <row r="377" spans="1:15" s="351" customFormat="1" ht="42.75" customHeight="1" x14ac:dyDescent="0.2">
      <c r="A377" s="380">
        <v>374</v>
      </c>
      <c r="B377" s="341" t="str">
        <f t="shared" si="44"/>
        <v>4X100M--</v>
      </c>
      <c r="C377" s="342"/>
      <c r="D377" s="343"/>
      <c r="E377" s="344"/>
      <c r="F377" s="345"/>
      <c r="G377" s="346"/>
      <c r="H377" s="347" t="s">
        <v>287</v>
      </c>
      <c r="I377" s="348"/>
      <c r="J377" s="348"/>
      <c r="K377" s="349"/>
      <c r="L377" s="349"/>
      <c r="M377" s="350"/>
      <c r="O377" s="352"/>
    </row>
    <row r="378" spans="1:15" s="366" customFormat="1" ht="31.5" customHeight="1" x14ac:dyDescent="0.2">
      <c r="A378" s="380">
        <v>375</v>
      </c>
      <c r="B378" s="356" t="str">
        <f t="shared" si="44"/>
        <v>100M-2-2</v>
      </c>
      <c r="C378" s="357">
        <v>1074</v>
      </c>
      <c r="D378" s="477">
        <v>38140475518</v>
      </c>
      <c r="E378" s="478">
        <v>37830</v>
      </c>
      <c r="F378" s="483" t="s">
        <v>457</v>
      </c>
      <c r="G378" s="484" t="s">
        <v>458</v>
      </c>
      <c r="H378" s="362" t="s">
        <v>278</v>
      </c>
      <c r="I378" s="363"/>
      <c r="J378" s="363"/>
      <c r="K378" s="364" t="s">
        <v>528</v>
      </c>
      <c r="L378" s="364" t="s">
        <v>528</v>
      </c>
      <c r="M378" s="365"/>
      <c r="O378" s="367"/>
    </row>
    <row r="379" spans="1:15" s="366" customFormat="1" ht="31.5" customHeight="1" x14ac:dyDescent="0.2">
      <c r="A379" s="380">
        <v>376</v>
      </c>
      <c r="B379" s="356" t="str">
        <f t="shared" si="44"/>
        <v>100M-2-3</v>
      </c>
      <c r="C379" s="357">
        <v>1083</v>
      </c>
      <c r="D379" s="477">
        <v>31156134172</v>
      </c>
      <c r="E379" s="478">
        <v>37802</v>
      </c>
      <c r="F379" s="483" t="s">
        <v>480</v>
      </c>
      <c r="G379" s="483" t="s">
        <v>481</v>
      </c>
      <c r="H379" s="362" t="s">
        <v>278</v>
      </c>
      <c r="I379" s="363"/>
      <c r="J379" s="363"/>
      <c r="K379" s="364" t="s">
        <v>528</v>
      </c>
      <c r="L379" s="364" t="s">
        <v>529</v>
      </c>
      <c r="M379" s="365"/>
      <c r="O379" s="367"/>
    </row>
    <row r="380" spans="1:15" s="366" customFormat="1" ht="31.5" customHeight="1" x14ac:dyDescent="0.2">
      <c r="A380" s="380">
        <v>377</v>
      </c>
      <c r="B380" s="356" t="str">
        <f t="shared" si="44"/>
        <v>100M-2-4</v>
      </c>
      <c r="C380" s="357">
        <v>1100</v>
      </c>
      <c r="D380" s="509">
        <v>10085122122</v>
      </c>
      <c r="E380" s="478">
        <v>37298</v>
      </c>
      <c r="F380" s="483" t="s">
        <v>489</v>
      </c>
      <c r="G380" s="484" t="s">
        <v>490</v>
      </c>
      <c r="H380" s="362" t="s">
        <v>278</v>
      </c>
      <c r="I380" s="363"/>
      <c r="J380" s="363"/>
      <c r="K380" s="364" t="s">
        <v>528</v>
      </c>
      <c r="L380" s="364" t="s">
        <v>530</v>
      </c>
      <c r="M380" s="365"/>
      <c r="O380" s="367"/>
    </row>
    <row r="381" spans="1:15" s="366" customFormat="1" ht="31.5" customHeight="1" x14ac:dyDescent="0.2">
      <c r="A381" s="380">
        <v>378</v>
      </c>
      <c r="B381" s="356" t="str">
        <f t="shared" si="44"/>
        <v>100M-2-5</v>
      </c>
      <c r="C381" s="357">
        <v>1103</v>
      </c>
      <c r="D381" s="477">
        <v>27787820652</v>
      </c>
      <c r="E381" s="478">
        <v>37767</v>
      </c>
      <c r="F381" s="483" t="s">
        <v>499</v>
      </c>
      <c r="G381" s="527" t="s">
        <v>500</v>
      </c>
      <c r="H381" s="362" t="s">
        <v>278</v>
      </c>
      <c r="I381" s="363"/>
      <c r="J381" s="363"/>
      <c r="K381" s="364" t="s">
        <v>528</v>
      </c>
      <c r="L381" s="364" t="s">
        <v>531</v>
      </c>
      <c r="M381" s="365"/>
      <c r="O381" s="367"/>
    </row>
    <row r="382" spans="1:15" s="366" customFormat="1" ht="31.5" customHeight="1" x14ac:dyDescent="0.25">
      <c r="A382" s="380">
        <v>379</v>
      </c>
      <c r="B382" s="356" t="str">
        <f t="shared" si="44"/>
        <v>100M-2-6</v>
      </c>
      <c r="C382" s="357">
        <v>1104</v>
      </c>
      <c r="D382" s="528" t="s">
        <v>502</v>
      </c>
      <c r="E382" s="478">
        <v>38057</v>
      </c>
      <c r="F382" s="483" t="s">
        <v>503</v>
      </c>
      <c r="G382" s="484" t="s">
        <v>504</v>
      </c>
      <c r="H382" s="362" t="s">
        <v>278</v>
      </c>
      <c r="I382" s="363"/>
      <c r="J382" s="363"/>
      <c r="K382" s="364" t="s">
        <v>528</v>
      </c>
      <c r="L382" s="364" t="s">
        <v>532</v>
      </c>
      <c r="M382" s="365"/>
      <c r="O382" s="367"/>
    </row>
    <row r="383" spans="1:15" s="366" customFormat="1" ht="31.5" customHeight="1" x14ac:dyDescent="0.2">
      <c r="A383" s="380">
        <v>380</v>
      </c>
      <c r="B383" s="356" t="str">
        <f t="shared" si="44"/>
        <v>100M-2-7</v>
      </c>
      <c r="C383" s="357">
        <v>1106</v>
      </c>
      <c r="D383" s="478">
        <v>38032</v>
      </c>
      <c r="E383" s="478">
        <v>38032</v>
      </c>
      <c r="F383" s="483" t="s">
        <v>519</v>
      </c>
      <c r="G383" s="484" t="s">
        <v>520</v>
      </c>
      <c r="H383" s="362" t="s">
        <v>278</v>
      </c>
      <c r="I383" s="363"/>
      <c r="J383" s="363"/>
      <c r="K383" s="364" t="s">
        <v>528</v>
      </c>
      <c r="L383" s="364" t="s">
        <v>533</v>
      </c>
      <c r="M383" s="365"/>
      <c r="O383" s="367"/>
    </row>
    <row r="384" spans="1:15" s="366" customFormat="1" ht="31.5" customHeight="1" x14ac:dyDescent="0.2">
      <c r="A384" s="380">
        <v>381</v>
      </c>
      <c r="B384" s="356" t="str">
        <f t="shared" si="44"/>
        <v>100M--</v>
      </c>
      <c r="C384" s="357"/>
      <c r="D384" s="358"/>
      <c r="E384" s="359"/>
      <c r="F384" s="360"/>
      <c r="G384" s="361"/>
      <c r="H384" s="362" t="s">
        <v>278</v>
      </c>
      <c r="I384" s="363"/>
      <c r="J384" s="363"/>
      <c r="K384" s="364"/>
      <c r="L384" s="364"/>
      <c r="M384" s="365"/>
      <c r="O384" s="367"/>
    </row>
    <row r="385" spans="1:15" s="366" customFormat="1" ht="31.5" hidden="1" customHeight="1" x14ac:dyDescent="0.2">
      <c r="A385" s="380">
        <v>382</v>
      </c>
      <c r="B385" s="356" t="str">
        <f t="shared" si="44"/>
        <v>100M--</v>
      </c>
      <c r="C385" s="357"/>
      <c r="D385" s="358"/>
      <c r="E385" s="359"/>
      <c r="F385" s="360"/>
      <c r="G385" s="361"/>
      <c r="H385" s="362" t="s">
        <v>278</v>
      </c>
      <c r="I385" s="363"/>
      <c r="J385" s="363"/>
      <c r="K385" s="364"/>
      <c r="L385" s="364"/>
      <c r="M385" s="365"/>
      <c r="O385" s="367"/>
    </row>
    <row r="386" spans="1:15" s="366" customFormat="1" ht="31.5" hidden="1" customHeight="1" x14ac:dyDescent="0.2">
      <c r="A386" s="380">
        <v>383</v>
      </c>
      <c r="B386" s="356" t="str">
        <f t="shared" si="44"/>
        <v>100M--</v>
      </c>
      <c r="C386" s="357"/>
      <c r="D386" s="358"/>
      <c r="E386" s="359"/>
      <c r="F386" s="360"/>
      <c r="G386" s="361"/>
      <c r="H386" s="362" t="s">
        <v>278</v>
      </c>
      <c r="I386" s="363"/>
      <c r="J386" s="363"/>
      <c r="K386" s="364"/>
      <c r="L386" s="364"/>
      <c r="M386" s="365"/>
      <c r="O386" s="367"/>
    </row>
    <row r="387" spans="1:15" s="366" customFormat="1" ht="31.5" hidden="1" customHeight="1" x14ac:dyDescent="0.2">
      <c r="A387" s="380">
        <v>384</v>
      </c>
      <c r="B387" s="356" t="str">
        <f t="shared" si="44"/>
        <v>100M--</v>
      </c>
      <c r="C387" s="357"/>
      <c r="D387" s="358"/>
      <c r="E387" s="359"/>
      <c r="F387" s="360"/>
      <c r="G387" s="361"/>
      <c r="H387" s="362" t="s">
        <v>278</v>
      </c>
      <c r="I387" s="363"/>
      <c r="J387" s="363"/>
      <c r="K387" s="364"/>
      <c r="L387" s="364"/>
      <c r="M387" s="365"/>
      <c r="O387" s="367"/>
    </row>
    <row r="388" spans="1:15" s="366" customFormat="1" ht="31.5" hidden="1" customHeight="1" x14ac:dyDescent="0.2">
      <c r="A388" s="380">
        <v>385</v>
      </c>
      <c r="B388" s="356" t="str">
        <f t="shared" si="44"/>
        <v>100M--</v>
      </c>
      <c r="C388" s="357"/>
      <c r="D388" s="358"/>
      <c r="E388" s="359"/>
      <c r="F388" s="360"/>
      <c r="G388" s="361"/>
      <c r="H388" s="362" t="s">
        <v>278</v>
      </c>
      <c r="I388" s="363"/>
      <c r="J388" s="363"/>
      <c r="K388" s="364"/>
      <c r="L388" s="364"/>
      <c r="M388" s="365"/>
      <c r="O388" s="367"/>
    </row>
    <row r="389" spans="1:15" s="366" customFormat="1" ht="31.5" hidden="1" customHeight="1" x14ac:dyDescent="0.2">
      <c r="A389" s="380">
        <v>386</v>
      </c>
      <c r="B389" s="356" t="str">
        <f t="shared" si="44"/>
        <v>100M--</v>
      </c>
      <c r="C389" s="357"/>
      <c r="D389" s="358"/>
      <c r="E389" s="359"/>
      <c r="F389" s="360"/>
      <c r="G389" s="361"/>
      <c r="H389" s="362" t="s">
        <v>278</v>
      </c>
      <c r="I389" s="363"/>
      <c r="J389" s="363"/>
      <c r="K389" s="364"/>
      <c r="L389" s="364"/>
      <c r="M389" s="365"/>
      <c r="O389" s="367"/>
    </row>
    <row r="390" spans="1:15" s="366" customFormat="1" ht="31.5" hidden="1" customHeight="1" x14ac:dyDescent="0.2">
      <c r="A390" s="380">
        <v>387</v>
      </c>
      <c r="B390" s="356" t="str">
        <f t="shared" si="44"/>
        <v>100M--</v>
      </c>
      <c r="C390" s="357"/>
      <c r="D390" s="358"/>
      <c r="E390" s="359"/>
      <c r="F390" s="360"/>
      <c r="G390" s="361"/>
      <c r="H390" s="362" t="s">
        <v>278</v>
      </c>
      <c r="I390" s="363"/>
      <c r="J390" s="363"/>
      <c r="K390" s="364"/>
      <c r="L390" s="364"/>
      <c r="M390" s="365"/>
      <c r="O390" s="367"/>
    </row>
    <row r="391" spans="1:15" s="366" customFormat="1" ht="31.5" hidden="1" customHeight="1" x14ac:dyDescent="0.2">
      <c r="A391" s="380">
        <v>388</v>
      </c>
      <c r="B391" s="356" t="str">
        <f t="shared" si="44"/>
        <v>100M--</v>
      </c>
      <c r="C391" s="357"/>
      <c r="D391" s="358"/>
      <c r="E391" s="359"/>
      <c r="F391" s="360"/>
      <c r="G391" s="361"/>
      <c r="H391" s="362" t="s">
        <v>278</v>
      </c>
      <c r="I391" s="363"/>
      <c r="J391" s="363"/>
      <c r="K391" s="364"/>
      <c r="L391" s="364"/>
      <c r="M391" s="365"/>
      <c r="O391" s="367"/>
    </row>
    <row r="392" spans="1:15" s="366" customFormat="1" ht="31.5" hidden="1" customHeight="1" x14ac:dyDescent="0.2">
      <c r="A392" s="380">
        <v>389</v>
      </c>
      <c r="B392" s="356" t="str">
        <f t="shared" si="44"/>
        <v>100M--</v>
      </c>
      <c r="C392" s="357"/>
      <c r="D392" s="358"/>
      <c r="E392" s="359"/>
      <c r="F392" s="360"/>
      <c r="G392" s="361"/>
      <c r="H392" s="362" t="s">
        <v>278</v>
      </c>
      <c r="I392" s="363"/>
      <c r="J392" s="363"/>
      <c r="K392" s="364"/>
      <c r="L392" s="364"/>
      <c r="M392" s="365"/>
      <c r="O392" s="367"/>
    </row>
    <row r="393" spans="1:15" s="366" customFormat="1" ht="31.5" hidden="1" customHeight="1" x14ac:dyDescent="0.2">
      <c r="A393" s="380">
        <v>390</v>
      </c>
      <c r="B393" s="356" t="str">
        <f t="shared" si="44"/>
        <v>100M--</v>
      </c>
      <c r="C393" s="357"/>
      <c r="D393" s="358"/>
      <c r="E393" s="359"/>
      <c r="F393" s="360"/>
      <c r="G393" s="361"/>
      <c r="H393" s="362" t="s">
        <v>278</v>
      </c>
      <c r="I393" s="363"/>
      <c r="J393" s="363"/>
      <c r="K393" s="364"/>
      <c r="L393" s="364"/>
      <c r="M393" s="365"/>
      <c r="O393" s="367"/>
    </row>
    <row r="394" spans="1:15" s="366" customFormat="1" ht="33.75" hidden="1" customHeight="1" x14ac:dyDescent="0.2">
      <c r="A394" s="380">
        <v>391</v>
      </c>
      <c r="B394" s="356" t="str">
        <f t="shared" si="44"/>
        <v>100M--</v>
      </c>
      <c r="C394" s="357"/>
      <c r="D394" s="358"/>
      <c r="E394" s="359"/>
      <c r="F394" s="360"/>
      <c r="G394" s="361"/>
      <c r="H394" s="362" t="s">
        <v>278</v>
      </c>
      <c r="I394" s="363"/>
      <c r="J394" s="363"/>
      <c r="K394" s="364"/>
      <c r="L394" s="364"/>
      <c r="M394" s="365"/>
      <c r="O394" s="367"/>
    </row>
    <row r="395" spans="1:15" s="378" customFormat="1" ht="31.5" customHeight="1" x14ac:dyDescent="0.2">
      <c r="A395" s="380">
        <v>392</v>
      </c>
      <c r="B395" s="368" t="str">
        <f t="shared" si="44"/>
        <v>200M-2-2</v>
      </c>
      <c r="C395" s="369">
        <v>1107</v>
      </c>
      <c r="D395" s="518">
        <v>10988561806</v>
      </c>
      <c r="E395" s="516">
        <v>37653</v>
      </c>
      <c r="F395" s="518" t="s">
        <v>453</v>
      </c>
      <c r="G395" s="518" t="s">
        <v>454</v>
      </c>
      <c r="H395" s="374" t="s">
        <v>170</v>
      </c>
      <c r="I395" s="375"/>
      <c r="J395" s="375"/>
      <c r="K395" s="364" t="s">
        <v>528</v>
      </c>
      <c r="L395" s="364" t="s">
        <v>528</v>
      </c>
      <c r="M395" s="377"/>
      <c r="O395" s="379"/>
    </row>
    <row r="396" spans="1:15" s="378" customFormat="1" ht="31.5" customHeight="1" x14ac:dyDescent="0.2">
      <c r="A396" s="380">
        <v>393</v>
      </c>
      <c r="B396" s="368" t="str">
        <f t="shared" si="44"/>
        <v>200M-2-3</v>
      </c>
      <c r="C396" s="369">
        <v>1083</v>
      </c>
      <c r="D396" s="518">
        <v>31156134172</v>
      </c>
      <c r="E396" s="516">
        <v>37802</v>
      </c>
      <c r="F396" s="518" t="s">
        <v>480</v>
      </c>
      <c r="G396" s="518" t="s">
        <v>481</v>
      </c>
      <c r="H396" s="374" t="s">
        <v>170</v>
      </c>
      <c r="I396" s="375"/>
      <c r="J396" s="375"/>
      <c r="K396" s="364" t="s">
        <v>528</v>
      </c>
      <c r="L396" s="364" t="s">
        <v>529</v>
      </c>
      <c r="M396" s="377"/>
      <c r="O396" s="379"/>
    </row>
    <row r="397" spans="1:15" s="378" customFormat="1" ht="31.5" customHeight="1" x14ac:dyDescent="0.2">
      <c r="A397" s="380">
        <v>394</v>
      </c>
      <c r="B397" s="368" t="str">
        <f t="shared" si="44"/>
        <v>200M-2-4</v>
      </c>
      <c r="C397" s="369">
        <v>1112</v>
      </c>
      <c r="D397" s="519">
        <v>48976526588</v>
      </c>
      <c r="E397" s="516">
        <v>37673</v>
      </c>
      <c r="F397" s="517" t="s">
        <v>491</v>
      </c>
      <c r="G397" s="518" t="s">
        <v>490</v>
      </c>
      <c r="H397" s="374" t="s">
        <v>170</v>
      </c>
      <c r="I397" s="375"/>
      <c r="J397" s="375"/>
      <c r="K397" s="364" t="s">
        <v>528</v>
      </c>
      <c r="L397" s="364" t="s">
        <v>530</v>
      </c>
      <c r="M397" s="377"/>
      <c r="O397" s="379"/>
    </row>
    <row r="398" spans="1:15" s="378" customFormat="1" ht="31.5" customHeight="1" x14ac:dyDescent="0.2">
      <c r="A398" s="380">
        <v>395</v>
      </c>
      <c r="B398" s="368" t="str">
        <f t="shared" si="44"/>
        <v>200M-2-5</v>
      </c>
      <c r="C398" s="369">
        <v>1103</v>
      </c>
      <c r="D398" s="477">
        <v>27787820652</v>
      </c>
      <c r="E398" s="478">
        <v>37767</v>
      </c>
      <c r="F398" s="483" t="s">
        <v>499</v>
      </c>
      <c r="G398" s="527" t="s">
        <v>500</v>
      </c>
      <c r="H398" s="374" t="s">
        <v>170</v>
      </c>
      <c r="I398" s="375"/>
      <c r="J398" s="375"/>
      <c r="K398" s="364" t="s">
        <v>528</v>
      </c>
      <c r="L398" s="364" t="s">
        <v>531</v>
      </c>
      <c r="M398" s="377"/>
      <c r="O398" s="379"/>
    </row>
    <row r="399" spans="1:15" s="378" customFormat="1" ht="31.5" customHeight="1" x14ac:dyDescent="0.2">
      <c r="A399" s="380">
        <v>396</v>
      </c>
      <c r="B399" s="368" t="str">
        <f t="shared" si="44"/>
        <v>200M-2-6</v>
      </c>
      <c r="C399" s="369">
        <v>1106</v>
      </c>
      <c r="D399" s="478">
        <v>38032</v>
      </c>
      <c r="E399" s="478">
        <v>38032</v>
      </c>
      <c r="F399" s="483" t="s">
        <v>519</v>
      </c>
      <c r="G399" s="484" t="s">
        <v>520</v>
      </c>
      <c r="H399" s="374" t="s">
        <v>170</v>
      </c>
      <c r="I399" s="375"/>
      <c r="J399" s="375"/>
      <c r="K399" s="364" t="s">
        <v>528</v>
      </c>
      <c r="L399" s="364" t="s">
        <v>532</v>
      </c>
      <c r="M399" s="377"/>
      <c r="O399" s="379"/>
    </row>
    <row r="400" spans="1:15" s="378" customFormat="1" ht="31.5" customHeight="1" x14ac:dyDescent="0.2">
      <c r="A400" s="380">
        <v>397</v>
      </c>
      <c r="B400" s="368" t="str">
        <f t="shared" si="44"/>
        <v>200M-2-7</v>
      </c>
      <c r="C400" s="369"/>
      <c r="D400" s="370"/>
      <c r="E400" s="371"/>
      <c r="F400" s="372"/>
      <c r="G400" s="373"/>
      <c r="H400" s="374" t="s">
        <v>170</v>
      </c>
      <c r="I400" s="375"/>
      <c r="J400" s="375"/>
      <c r="K400" s="364" t="s">
        <v>528</v>
      </c>
      <c r="L400" s="364" t="s">
        <v>533</v>
      </c>
      <c r="M400" s="377"/>
      <c r="O400" s="379"/>
    </row>
    <row r="401" spans="1:15" s="378" customFormat="1" ht="31.5" customHeight="1" x14ac:dyDescent="0.2">
      <c r="A401" s="380">
        <v>398</v>
      </c>
      <c r="B401" s="368" t="str">
        <f t="shared" si="44"/>
        <v>200M--</v>
      </c>
      <c r="C401" s="369"/>
      <c r="D401" s="370"/>
      <c r="E401" s="371"/>
      <c r="F401" s="372"/>
      <c r="G401" s="373"/>
      <c r="H401" s="374" t="s">
        <v>170</v>
      </c>
      <c r="I401" s="375"/>
      <c r="J401" s="375"/>
      <c r="K401" s="376"/>
      <c r="L401" s="376"/>
      <c r="M401" s="377"/>
      <c r="O401" s="379"/>
    </row>
    <row r="402" spans="1:15" s="378" customFormat="1" ht="31.5" customHeight="1" x14ac:dyDescent="0.2">
      <c r="A402" s="380">
        <v>399</v>
      </c>
      <c r="B402" s="368" t="str">
        <f t="shared" si="44"/>
        <v>200M--</v>
      </c>
      <c r="C402" s="369"/>
      <c r="D402" s="370"/>
      <c r="E402" s="371"/>
      <c r="F402" s="372"/>
      <c r="G402" s="373"/>
      <c r="H402" s="374" t="s">
        <v>170</v>
      </c>
      <c r="I402" s="375"/>
      <c r="J402" s="375"/>
      <c r="K402" s="376"/>
      <c r="L402" s="376"/>
      <c r="M402" s="377"/>
      <c r="O402" s="379"/>
    </row>
    <row r="403" spans="1:15" s="378" customFormat="1" ht="31.5" customHeight="1" x14ac:dyDescent="0.2">
      <c r="A403" s="380">
        <v>400</v>
      </c>
      <c r="B403" s="368" t="str">
        <f t="shared" si="44"/>
        <v>200M--</v>
      </c>
      <c r="C403" s="369"/>
      <c r="D403" s="370"/>
      <c r="E403" s="371"/>
      <c r="F403" s="372"/>
      <c r="G403" s="373"/>
      <c r="H403" s="374" t="s">
        <v>170</v>
      </c>
      <c r="I403" s="375"/>
      <c r="J403" s="375"/>
      <c r="K403" s="376"/>
      <c r="L403" s="376"/>
      <c r="M403" s="377"/>
      <c r="O403" s="379"/>
    </row>
    <row r="404" spans="1:15" s="378" customFormat="1" ht="31.5" customHeight="1" x14ac:dyDescent="0.2">
      <c r="A404" s="380">
        <v>401</v>
      </c>
      <c r="B404" s="368" t="str">
        <f t="shared" si="44"/>
        <v>200M--</v>
      </c>
      <c r="C404" s="369"/>
      <c r="D404" s="370"/>
      <c r="E404" s="371"/>
      <c r="F404" s="372"/>
      <c r="G404" s="373"/>
      <c r="H404" s="374" t="s">
        <v>170</v>
      </c>
      <c r="I404" s="375"/>
      <c r="J404" s="375"/>
      <c r="K404" s="376"/>
      <c r="L404" s="376"/>
      <c r="M404" s="377"/>
      <c r="O404" s="379"/>
    </row>
    <row r="405" spans="1:15" s="378" customFormat="1" ht="31.5" customHeight="1" x14ac:dyDescent="0.2">
      <c r="A405" s="380">
        <v>402</v>
      </c>
      <c r="B405" s="368" t="str">
        <f t="shared" si="44"/>
        <v>200M--</v>
      </c>
      <c r="C405" s="369"/>
      <c r="D405" s="370"/>
      <c r="E405" s="371"/>
      <c r="F405" s="372"/>
      <c r="G405" s="373"/>
      <c r="H405" s="374" t="s">
        <v>170</v>
      </c>
      <c r="I405" s="375"/>
      <c r="J405" s="375"/>
      <c r="K405" s="376"/>
      <c r="L405" s="376"/>
      <c r="M405" s="377"/>
      <c r="O405" s="379"/>
    </row>
    <row r="406" spans="1:15" s="378" customFormat="1" ht="31.5" customHeight="1" x14ac:dyDescent="0.2">
      <c r="A406" s="380">
        <v>403</v>
      </c>
      <c r="B406" s="368" t="str">
        <f t="shared" si="44"/>
        <v>200M--</v>
      </c>
      <c r="C406" s="369"/>
      <c r="D406" s="370"/>
      <c r="E406" s="371"/>
      <c r="F406" s="372"/>
      <c r="G406" s="373"/>
      <c r="H406" s="374" t="s">
        <v>170</v>
      </c>
      <c r="I406" s="375"/>
      <c r="J406" s="375"/>
      <c r="K406" s="376"/>
      <c r="L406" s="376"/>
      <c r="M406" s="377"/>
      <c r="O406" s="379"/>
    </row>
    <row r="407" spans="1:15" s="378" customFormat="1" ht="31.5" customHeight="1" x14ac:dyDescent="0.2">
      <c r="A407" s="380">
        <v>404</v>
      </c>
      <c r="B407" s="368" t="str">
        <f t="shared" si="44"/>
        <v>200M--</v>
      </c>
      <c r="C407" s="369"/>
      <c r="D407" s="370"/>
      <c r="E407" s="371"/>
      <c r="F407" s="372"/>
      <c r="G407" s="373"/>
      <c r="H407" s="374" t="s">
        <v>170</v>
      </c>
      <c r="I407" s="375"/>
      <c r="J407" s="375"/>
      <c r="K407" s="376"/>
      <c r="L407" s="376"/>
      <c r="M407" s="377"/>
      <c r="O407" s="379"/>
    </row>
    <row r="408" spans="1:15" s="378" customFormat="1" ht="31.5" customHeight="1" x14ac:dyDescent="0.2">
      <c r="A408" s="380">
        <v>405</v>
      </c>
      <c r="B408" s="368" t="str">
        <f t="shared" si="44"/>
        <v>200M--</v>
      </c>
      <c r="C408" s="369"/>
      <c r="D408" s="370"/>
      <c r="E408" s="371"/>
      <c r="F408" s="372"/>
      <c r="G408" s="373"/>
      <c r="H408" s="374" t="s">
        <v>170</v>
      </c>
      <c r="I408" s="375"/>
      <c r="J408" s="375"/>
      <c r="K408" s="376"/>
      <c r="L408" s="376"/>
      <c r="M408" s="377"/>
      <c r="O408" s="379"/>
    </row>
    <row r="409" spans="1:15" s="378" customFormat="1" ht="31.5" customHeight="1" x14ac:dyDescent="0.2">
      <c r="A409" s="380">
        <v>406</v>
      </c>
      <c r="B409" s="368" t="str">
        <f t="shared" si="44"/>
        <v>200M--</v>
      </c>
      <c r="C409" s="369"/>
      <c r="D409" s="370"/>
      <c r="E409" s="371"/>
      <c r="F409" s="372"/>
      <c r="G409" s="373"/>
      <c r="H409" s="374" t="s">
        <v>170</v>
      </c>
      <c r="I409" s="375"/>
      <c r="J409" s="375"/>
      <c r="K409" s="376"/>
      <c r="L409" s="376"/>
      <c r="M409" s="377"/>
      <c r="O409" s="379"/>
    </row>
    <row r="410" spans="1:15" s="378" customFormat="1" ht="31.5" customHeight="1" x14ac:dyDescent="0.2">
      <c r="A410" s="380">
        <v>407</v>
      </c>
      <c r="B410" s="368" t="str">
        <f t="shared" si="44"/>
        <v>200M--</v>
      </c>
      <c r="C410" s="369"/>
      <c r="D410" s="370"/>
      <c r="E410" s="371"/>
      <c r="F410" s="372"/>
      <c r="G410" s="373"/>
      <c r="H410" s="374" t="s">
        <v>170</v>
      </c>
      <c r="I410" s="375"/>
      <c r="J410" s="375"/>
      <c r="K410" s="376"/>
      <c r="L410" s="376"/>
      <c r="M410" s="377"/>
      <c r="O410" s="379"/>
    </row>
    <row r="411" spans="1:15" s="378" customFormat="1" ht="44.25" customHeight="1" x14ac:dyDescent="0.2">
      <c r="A411" s="380">
        <v>408</v>
      </c>
      <c r="B411" s="368" t="str">
        <f t="shared" si="44"/>
        <v>200M--</v>
      </c>
      <c r="C411" s="369"/>
      <c r="D411" s="370"/>
      <c r="E411" s="371"/>
      <c r="F411" s="372"/>
      <c r="G411" s="373"/>
      <c r="H411" s="374" t="s">
        <v>170</v>
      </c>
      <c r="I411" s="375"/>
      <c r="J411" s="375"/>
      <c r="K411" s="376"/>
      <c r="L411" s="376"/>
      <c r="M411" s="377"/>
      <c r="O411" s="379"/>
    </row>
    <row r="412" spans="1:15" s="378" customFormat="1" ht="44.25" customHeight="1" x14ac:dyDescent="0.2">
      <c r="A412" s="380"/>
      <c r="B412" s="368" t="str">
        <f t="shared" si="44"/>
        <v>400M-2-2</v>
      </c>
      <c r="C412" s="510">
        <v>1100</v>
      </c>
      <c r="D412" s="509">
        <v>10085122122</v>
      </c>
      <c r="E412" s="478">
        <v>37298</v>
      </c>
      <c r="F412" s="483" t="s">
        <v>489</v>
      </c>
      <c r="G412" s="484" t="s">
        <v>490</v>
      </c>
      <c r="H412" s="512" t="s">
        <v>171</v>
      </c>
      <c r="I412" s="513"/>
      <c r="J412" s="513"/>
      <c r="K412" s="514" t="s">
        <v>528</v>
      </c>
      <c r="L412" s="514" t="s">
        <v>528</v>
      </c>
      <c r="M412" s="515"/>
      <c r="O412" s="379"/>
    </row>
    <row r="413" spans="1:15" s="378" customFormat="1" ht="44.25" customHeight="1" x14ac:dyDescent="0.2">
      <c r="A413" s="380"/>
      <c r="B413" s="368" t="str">
        <f t="shared" si="44"/>
        <v>400M--</v>
      </c>
      <c r="C413" s="510"/>
      <c r="D413" s="524"/>
      <c r="E413" s="511"/>
      <c r="F413" s="525"/>
      <c r="G413" s="526"/>
      <c r="H413" s="512" t="s">
        <v>171</v>
      </c>
      <c r="I413" s="513"/>
      <c r="J413" s="513"/>
      <c r="K413" s="514"/>
      <c r="L413" s="514"/>
      <c r="M413" s="515"/>
      <c r="O413" s="379"/>
    </row>
    <row r="414" spans="1:15" s="378" customFormat="1" ht="44.25" customHeight="1" x14ac:dyDescent="0.2">
      <c r="A414" s="380"/>
      <c r="B414" s="368" t="str">
        <f t="shared" si="44"/>
        <v>400M--</v>
      </c>
      <c r="C414" s="510"/>
      <c r="D414" s="524"/>
      <c r="E414" s="511"/>
      <c r="F414" s="525"/>
      <c r="G414" s="526"/>
      <c r="H414" s="512" t="s">
        <v>171</v>
      </c>
      <c r="I414" s="513"/>
      <c r="J414" s="513"/>
      <c r="K414" s="514"/>
      <c r="L414" s="514"/>
      <c r="M414" s="515"/>
      <c r="O414" s="379"/>
    </row>
    <row r="415" spans="1:15" s="378" customFormat="1" ht="44.25" customHeight="1" x14ac:dyDescent="0.2">
      <c r="A415" s="380"/>
      <c r="B415" s="368" t="str">
        <f t="shared" si="44"/>
        <v>400M--</v>
      </c>
      <c r="C415" s="510"/>
      <c r="D415" s="524"/>
      <c r="E415" s="511"/>
      <c r="F415" s="525"/>
      <c r="G415" s="526"/>
      <c r="H415" s="512" t="s">
        <v>171</v>
      </c>
      <c r="I415" s="513"/>
      <c r="J415" s="513"/>
      <c r="K415" s="514"/>
      <c r="L415" s="514"/>
      <c r="M415" s="515"/>
      <c r="O415" s="379"/>
    </row>
    <row r="416" spans="1:15" s="378" customFormat="1" ht="44.25" customHeight="1" x14ac:dyDescent="0.2">
      <c r="A416" s="380"/>
      <c r="B416" s="368" t="str">
        <f t="shared" si="44"/>
        <v>400M--</v>
      </c>
      <c r="C416" s="510"/>
      <c r="D416" s="524"/>
      <c r="E416" s="511"/>
      <c r="F416" s="525"/>
      <c r="G416" s="526"/>
      <c r="H416" s="512" t="s">
        <v>171</v>
      </c>
      <c r="I416" s="513"/>
      <c r="J416" s="513"/>
      <c r="K416" s="514"/>
      <c r="L416" s="514"/>
      <c r="M416" s="515"/>
      <c r="O416" s="379"/>
    </row>
    <row r="417" spans="1:15" s="378" customFormat="1" ht="44.25" customHeight="1" x14ac:dyDescent="0.2">
      <c r="A417" s="380"/>
      <c r="B417" s="368" t="str">
        <f t="shared" si="44"/>
        <v>400M--</v>
      </c>
      <c r="C417" s="510"/>
      <c r="D417" s="524"/>
      <c r="E417" s="511"/>
      <c r="F417" s="525"/>
      <c r="G417" s="526"/>
      <c r="H417" s="512" t="s">
        <v>171</v>
      </c>
      <c r="I417" s="513"/>
      <c r="J417" s="513"/>
      <c r="K417" s="514"/>
      <c r="L417" s="514"/>
      <c r="M417" s="515"/>
      <c r="O417" s="379"/>
    </row>
    <row r="418" spans="1:15" s="378" customFormat="1" ht="44.25" customHeight="1" x14ac:dyDescent="0.2">
      <c r="A418" s="380"/>
      <c r="B418" s="368" t="str">
        <f t="shared" si="44"/>
        <v>400M--</v>
      </c>
      <c r="C418" s="510"/>
      <c r="D418" s="524"/>
      <c r="E418" s="511"/>
      <c r="F418" s="525"/>
      <c r="G418" s="526"/>
      <c r="H418" s="512" t="s">
        <v>171</v>
      </c>
      <c r="I418" s="513"/>
      <c r="J418" s="513"/>
      <c r="K418" s="514"/>
      <c r="L418" s="514"/>
      <c r="M418" s="515"/>
      <c r="O418" s="379"/>
    </row>
    <row r="419" spans="1:15" s="378" customFormat="1" ht="44.25" customHeight="1" x14ac:dyDescent="0.2">
      <c r="A419" s="380"/>
      <c r="B419" s="368" t="str">
        <f t="shared" si="44"/>
        <v>400M--</v>
      </c>
      <c r="C419" s="510"/>
      <c r="D419" s="524"/>
      <c r="E419" s="511"/>
      <c r="F419" s="525"/>
      <c r="G419" s="526"/>
      <c r="H419" s="512" t="s">
        <v>171</v>
      </c>
      <c r="I419" s="513"/>
      <c r="J419" s="513"/>
      <c r="K419" s="514"/>
      <c r="L419" s="514"/>
      <c r="M419" s="515"/>
      <c r="O419" s="379"/>
    </row>
    <row r="420" spans="1:15" s="378" customFormat="1" ht="31.5" customHeight="1" x14ac:dyDescent="0.25">
      <c r="A420" s="380">
        <v>426</v>
      </c>
      <c r="B420" s="329" t="str">
        <f t="shared" ref="B420:B436" si="45">CONCATENATE(H420,"-",M420)</f>
        <v>ÜÇADIM-7</v>
      </c>
      <c r="C420" s="452">
        <v>1119</v>
      </c>
      <c r="D420" s="520">
        <v>15257416078</v>
      </c>
      <c r="E420" s="521">
        <v>37998</v>
      </c>
      <c r="F420" s="522" t="s">
        <v>482</v>
      </c>
      <c r="G420" s="523" t="s">
        <v>483</v>
      </c>
      <c r="H420" s="457" t="s">
        <v>436</v>
      </c>
      <c r="I420" s="458"/>
      <c r="J420" s="458"/>
      <c r="K420" s="459"/>
      <c r="L420" s="459"/>
      <c r="M420" s="460">
        <v>7</v>
      </c>
      <c r="O420" s="379"/>
    </row>
    <row r="421" spans="1:15" s="378" customFormat="1" ht="31.5" customHeight="1" x14ac:dyDescent="0.2">
      <c r="A421" s="380">
        <v>427</v>
      </c>
      <c r="B421" s="329" t="str">
        <f t="shared" si="45"/>
        <v>ÜÇADIM-</v>
      </c>
      <c r="C421" s="452"/>
      <c r="D421" s="453"/>
      <c r="E421" s="454"/>
      <c r="F421" s="455"/>
      <c r="G421" s="456"/>
      <c r="H421" s="457" t="s">
        <v>436</v>
      </c>
      <c r="I421" s="458"/>
      <c r="J421" s="458"/>
      <c r="K421" s="459"/>
      <c r="L421" s="459"/>
      <c r="M421" s="460"/>
      <c r="O421" s="379"/>
    </row>
    <row r="422" spans="1:15" s="378" customFormat="1" ht="31.5" customHeight="1" x14ac:dyDescent="0.2">
      <c r="A422" s="380">
        <v>428</v>
      </c>
      <c r="B422" s="329" t="str">
        <f t="shared" si="45"/>
        <v>ÜÇADIM-</v>
      </c>
      <c r="C422" s="452"/>
      <c r="D422" s="453"/>
      <c r="E422" s="454"/>
      <c r="F422" s="455"/>
      <c r="G422" s="456"/>
      <c r="H422" s="457" t="s">
        <v>436</v>
      </c>
      <c r="I422" s="458"/>
      <c r="J422" s="458"/>
      <c r="K422" s="459"/>
      <c r="L422" s="459"/>
      <c r="M422" s="460"/>
      <c r="O422" s="379"/>
    </row>
    <row r="423" spans="1:15" s="378" customFormat="1" ht="31.5" customHeight="1" x14ac:dyDescent="0.2">
      <c r="A423" s="380">
        <v>429</v>
      </c>
      <c r="B423" s="329" t="str">
        <f t="shared" si="45"/>
        <v>ÜÇADIM-</v>
      </c>
      <c r="C423" s="452"/>
      <c r="D423" s="453"/>
      <c r="E423" s="454"/>
      <c r="F423" s="455"/>
      <c r="G423" s="456"/>
      <c r="H423" s="457" t="s">
        <v>436</v>
      </c>
      <c r="I423" s="458"/>
      <c r="J423" s="458"/>
      <c r="K423" s="459"/>
      <c r="L423" s="459"/>
      <c r="M423" s="460"/>
      <c r="O423" s="379"/>
    </row>
    <row r="424" spans="1:15" s="378" customFormat="1" ht="31.5" customHeight="1" x14ac:dyDescent="0.2">
      <c r="A424" s="380">
        <v>430</v>
      </c>
      <c r="B424" s="329" t="str">
        <f t="shared" si="45"/>
        <v>ÜÇADIM-</v>
      </c>
      <c r="C424" s="452"/>
      <c r="D424" s="453"/>
      <c r="E424" s="454"/>
      <c r="F424" s="455"/>
      <c r="G424" s="456"/>
      <c r="H424" s="457" t="s">
        <v>436</v>
      </c>
      <c r="I424" s="458"/>
      <c r="J424" s="458"/>
      <c r="K424" s="459"/>
      <c r="L424" s="459"/>
      <c r="M424" s="460"/>
      <c r="O424" s="379"/>
    </row>
    <row r="425" spans="1:15" s="378" customFormat="1" ht="31.5" customHeight="1" x14ac:dyDescent="0.2">
      <c r="A425" s="380">
        <v>431</v>
      </c>
      <c r="B425" s="329" t="str">
        <f t="shared" si="45"/>
        <v>ÜÇADIM-</v>
      </c>
      <c r="C425" s="452"/>
      <c r="D425" s="453"/>
      <c r="E425" s="454"/>
      <c r="F425" s="455"/>
      <c r="G425" s="456"/>
      <c r="H425" s="457" t="s">
        <v>436</v>
      </c>
      <c r="I425" s="458"/>
      <c r="J425" s="458"/>
      <c r="K425" s="459"/>
      <c r="L425" s="459"/>
      <c r="M425" s="460"/>
      <c r="O425" s="379"/>
    </row>
    <row r="426" spans="1:15" s="378" customFormat="1" ht="31.5" customHeight="1" x14ac:dyDescent="0.2">
      <c r="A426" s="380">
        <v>432</v>
      </c>
      <c r="B426" s="329" t="str">
        <f t="shared" si="45"/>
        <v>ÜÇADIM-</v>
      </c>
      <c r="C426" s="452"/>
      <c r="D426" s="453"/>
      <c r="E426" s="454"/>
      <c r="F426" s="455"/>
      <c r="G426" s="456"/>
      <c r="H426" s="457" t="s">
        <v>436</v>
      </c>
      <c r="I426" s="458"/>
      <c r="J426" s="458"/>
      <c r="K426" s="459"/>
      <c r="L426" s="459"/>
      <c r="M426" s="460"/>
      <c r="O426" s="379"/>
    </row>
    <row r="427" spans="1:15" s="378" customFormat="1" ht="31.5" customHeight="1" x14ac:dyDescent="0.2">
      <c r="A427" s="380">
        <v>433</v>
      </c>
      <c r="B427" s="329" t="str">
        <f t="shared" si="45"/>
        <v>ÜÇADIM-</v>
      </c>
      <c r="C427" s="452"/>
      <c r="D427" s="453"/>
      <c r="E427" s="454"/>
      <c r="F427" s="455"/>
      <c r="G427" s="456"/>
      <c r="H427" s="457" t="s">
        <v>436</v>
      </c>
      <c r="I427" s="458"/>
      <c r="J427" s="458"/>
      <c r="K427" s="459"/>
      <c r="L427" s="459"/>
      <c r="M427" s="460"/>
      <c r="O427" s="379"/>
    </row>
    <row r="428" spans="1:15" s="378" customFormat="1" ht="31.5" customHeight="1" x14ac:dyDescent="0.2">
      <c r="A428" s="380">
        <v>434</v>
      </c>
      <c r="B428" s="329" t="str">
        <f t="shared" si="45"/>
        <v>ÜÇADIM-</v>
      </c>
      <c r="C428" s="452"/>
      <c r="D428" s="453"/>
      <c r="E428" s="454"/>
      <c r="F428" s="455"/>
      <c r="G428" s="456"/>
      <c r="H428" s="457" t="s">
        <v>436</v>
      </c>
      <c r="I428" s="458"/>
      <c r="J428" s="458"/>
      <c r="K428" s="459"/>
      <c r="L428" s="459"/>
      <c r="M428" s="460"/>
      <c r="O428" s="379"/>
    </row>
    <row r="429" spans="1:15" s="378" customFormat="1" ht="31.5" customHeight="1" x14ac:dyDescent="0.2">
      <c r="A429" s="380">
        <v>435</v>
      </c>
      <c r="B429" s="329" t="str">
        <f t="shared" si="45"/>
        <v>ÜÇADIM-</v>
      </c>
      <c r="C429" s="452"/>
      <c r="D429" s="453"/>
      <c r="E429" s="454"/>
      <c r="F429" s="455"/>
      <c r="G429" s="456"/>
      <c r="H429" s="457" t="s">
        <v>436</v>
      </c>
      <c r="I429" s="458"/>
      <c r="J429" s="458"/>
      <c r="K429" s="459"/>
      <c r="L429" s="459"/>
      <c r="M429" s="460"/>
      <c r="O429" s="379"/>
    </row>
    <row r="430" spans="1:15" s="378" customFormat="1" ht="31.5" customHeight="1" x14ac:dyDescent="0.2">
      <c r="A430" s="380">
        <v>436</v>
      </c>
      <c r="B430" s="329" t="str">
        <f t="shared" si="45"/>
        <v>ÜÇADIM-</v>
      </c>
      <c r="C430" s="452"/>
      <c r="D430" s="453"/>
      <c r="E430" s="454"/>
      <c r="F430" s="455"/>
      <c r="G430" s="456"/>
      <c r="H430" s="457" t="s">
        <v>436</v>
      </c>
      <c r="I430" s="458"/>
      <c r="J430" s="458"/>
      <c r="K430" s="459"/>
      <c r="L430" s="459"/>
      <c r="M430" s="460"/>
      <c r="O430" s="379"/>
    </row>
    <row r="431" spans="1:15" s="378" customFormat="1" ht="31.5" customHeight="1" x14ac:dyDescent="0.2">
      <c r="A431" s="380">
        <v>437</v>
      </c>
      <c r="B431" s="329" t="str">
        <f t="shared" si="45"/>
        <v>ÜÇADIM-</v>
      </c>
      <c r="C431" s="452"/>
      <c r="D431" s="453"/>
      <c r="E431" s="454"/>
      <c r="F431" s="455"/>
      <c r="G431" s="456"/>
      <c r="H431" s="457" t="s">
        <v>436</v>
      </c>
      <c r="I431" s="458"/>
      <c r="J431" s="458"/>
      <c r="K431" s="459"/>
      <c r="L431" s="459"/>
      <c r="M431" s="460"/>
      <c r="O431" s="379"/>
    </row>
    <row r="432" spans="1:15" s="378" customFormat="1" ht="31.5" customHeight="1" x14ac:dyDescent="0.2">
      <c r="A432" s="380">
        <v>438</v>
      </c>
      <c r="B432" s="329" t="str">
        <f t="shared" si="45"/>
        <v>ÜÇADIM-</v>
      </c>
      <c r="C432" s="452"/>
      <c r="D432" s="453"/>
      <c r="E432" s="454"/>
      <c r="F432" s="455"/>
      <c r="G432" s="456"/>
      <c r="H432" s="457" t="s">
        <v>436</v>
      </c>
      <c r="I432" s="458"/>
      <c r="J432" s="458"/>
      <c r="K432" s="459"/>
      <c r="L432" s="459"/>
      <c r="M432" s="460"/>
      <c r="O432" s="379"/>
    </row>
    <row r="433" spans="1:15" s="378" customFormat="1" ht="31.5" customHeight="1" x14ac:dyDescent="0.2">
      <c r="A433" s="380">
        <v>439</v>
      </c>
      <c r="B433" s="329" t="str">
        <f t="shared" si="45"/>
        <v>ÜÇADIM-</v>
      </c>
      <c r="C433" s="452"/>
      <c r="D433" s="453"/>
      <c r="E433" s="454"/>
      <c r="F433" s="455"/>
      <c r="G433" s="456"/>
      <c r="H433" s="457" t="s">
        <v>436</v>
      </c>
      <c r="I433" s="458"/>
      <c r="J433" s="458"/>
      <c r="K433" s="459"/>
      <c r="L433" s="459"/>
      <c r="M433" s="460"/>
      <c r="O433" s="379"/>
    </row>
    <row r="434" spans="1:15" s="378" customFormat="1" ht="31.5" customHeight="1" x14ac:dyDescent="0.2">
      <c r="A434" s="380">
        <v>440</v>
      </c>
      <c r="B434" s="329" t="str">
        <f t="shared" si="45"/>
        <v>ÜÇADIM-</v>
      </c>
      <c r="C434" s="452"/>
      <c r="D434" s="453"/>
      <c r="E434" s="454"/>
      <c r="F434" s="455"/>
      <c r="G434" s="456"/>
      <c r="H434" s="457" t="s">
        <v>436</v>
      </c>
      <c r="I434" s="458"/>
      <c r="J434" s="458"/>
      <c r="K434" s="459"/>
      <c r="L434" s="459"/>
      <c r="M434" s="460"/>
      <c r="O434" s="379"/>
    </row>
    <row r="435" spans="1:15" s="378" customFormat="1" ht="31.5" customHeight="1" x14ac:dyDescent="0.2">
      <c r="A435" s="380">
        <v>441</v>
      </c>
      <c r="B435" s="329" t="str">
        <f t="shared" si="45"/>
        <v>ÜÇADIM-</v>
      </c>
      <c r="C435" s="452"/>
      <c r="D435" s="453"/>
      <c r="E435" s="454"/>
      <c r="F435" s="455"/>
      <c r="G435" s="456"/>
      <c r="H435" s="457" t="s">
        <v>436</v>
      </c>
      <c r="I435" s="458"/>
      <c r="J435" s="458"/>
      <c r="K435" s="459"/>
      <c r="L435" s="459"/>
      <c r="M435" s="460"/>
      <c r="O435" s="379"/>
    </row>
    <row r="436" spans="1:15" s="378" customFormat="1" ht="44.25" customHeight="1" x14ac:dyDescent="0.2">
      <c r="A436" s="380">
        <v>442</v>
      </c>
      <c r="B436" s="329" t="str">
        <f t="shared" si="45"/>
        <v>ÜÇADIM-</v>
      </c>
      <c r="C436" s="452"/>
      <c r="D436" s="453"/>
      <c r="E436" s="454"/>
      <c r="F436" s="455"/>
      <c r="G436" s="456"/>
      <c r="H436" s="457" t="s">
        <v>436</v>
      </c>
      <c r="I436" s="458"/>
      <c r="J436" s="458"/>
      <c r="K436" s="459"/>
      <c r="L436" s="459"/>
      <c r="M436" s="460"/>
      <c r="O436" s="379"/>
    </row>
    <row r="437" spans="1:15" s="366" customFormat="1" ht="31.5" customHeight="1" x14ac:dyDescent="0.2">
      <c r="A437" s="380">
        <v>409</v>
      </c>
      <c r="B437" s="356" t="str">
        <f t="shared" si="44"/>
        <v>800M-2-2</v>
      </c>
      <c r="C437" s="357">
        <v>1121</v>
      </c>
      <c r="D437" s="485">
        <v>10117615912</v>
      </c>
      <c r="E437" s="478">
        <v>38323</v>
      </c>
      <c r="F437" s="483" t="s">
        <v>459</v>
      </c>
      <c r="G437" s="484" t="s">
        <v>460</v>
      </c>
      <c r="H437" s="362" t="s">
        <v>98</v>
      </c>
      <c r="I437" s="363"/>
      <c r="J437" s="363"/>
      <c r="K437" s="364" t="s">
        <v>528</v>
      </c>
      <c r="L437" s="364" t="s">
        <v>528</v>
      </c>
      <c r="M437" s="365"/>
      <c r="O437" s="367"/>
    </row>
    <row r="438" spans="1:15" s="366" customFormat="1" ht="31.5" customHeight="1" x14ac:dyDescent="0.2">
      <c r="A438" s="380">
        <v>410</v>
      </c>
      <c r="B438" s="356" t="str">
        <f t="shared" si="44"/>
        <v>800M-2-3</v>
      </c>
      <c r="C438" s="357">
        <v>1125</v>
      </c>
      <c r="D438" s="477">
        <v>55969062552</v>
      </c>
      <c r="E438" s="478">
        <v>37956</v>
      </c>
      <c r="F438" s="483" t="s">
        <v>478</v>
      </c>
      <c r="G438" s="484" t="s">
        <v>479</v>
      </c>
      <c r="H438" s="362" t="s">
        <v>98</v>
      </c>
      <c r="I438" s="363"/>
      <c r="J438" s="363"/>
      <c r="K438" s="364" t="s">
        <v>528</v>
      </c>
      <c r="L438" s="364" t="s">
        <v>529</v>
      </c>
      <c r="M438" s="365"/>
      <c r="O438" s="367"/>
    </row>
    <row r="439" spans="1:15" s="366" customFormat="1" ht="31.5" customHeight="1" x14ac:dyDescent="0.2">
      <c r="A439" s="380">
        <v>411</v>
      </c>
      <c r="B439" s="356" t="str">
        <f t="shared" si="44"/>
        <v>800M-2-4</v>
      </c>
      <c r="C439" s="357">
        <v>45</v>
      </c>
      <c r="D439" s="477">
        <v>41689973744</v>
      </c>
      <c r="E439" s="478">
        <v>38027</v>
      </c>
      <c r="F439" s="483" t="s">
        <v>525</v>
      </c>
      <c r="G439" s="484" t="s">
        <v>526</v>
      </c>
      <c r="H439" s="362" t="s">
        <v>98</v>
      </c>
      <c r="I439" s="363"/>
      <c r="J439" s="363"/>
      <c r="K439" s="364" t="s">
        <v>528</v>
      </c>
      <c r="L439" s="364" t="s">
        <v>530</v>
      </c>
      <c r="M439" s="365"/>
      <c r="O439" s="367"/>
    </row>
    <row r="440" spans="1:15" s="366" customFormat="1" ht="31.5" customHeight="1" x14ac:dyDescent="0.2">
      <c r="A440" s="380">
        <v>412</v>
      </c>
      <c r="B440" s="356" t="str">
        <f t="shared" si="44"/>
        <v>800M--</v>
      </c>
      <c r="C440" s="357"/>
      <c r="D440" s="358"/>
      <c r="E440" s="359"/>
      <c r="F440" s="360"/>
      <c r="G440" s="361"/>
      <c r="H440" s="362" t="s">
        <v>98</v>
      </c>
      <c r="I440" s="363"/>
      <c r="J440" s="363"/>
      <c r="K440" s="364"/>
      <c r="L440" s="364"/>
      <c r="M440" s="365"/>
      <c r="O440" s="367"/>
    </row>
    <row r="441" spans="1:15" s="366" customFormat="1" ht="31.5" customHeight="1" x14ac:dyDescent="0.2">
      <c r="A441" s="380">
        <v>413</v>
      </c>
      <c r="B441" s="356" t="str">
        <f t="shared" si="44"/>
        <v>800M--</v>
      </c>
      <c r="C441" s="357"/>
      <c r="D441" s="358"/>
      <c r="E441" s="359"/>
      <c r="F441" s="360"/>
      <c r="G441" s="361"/>
      <c r="H441" s="362" t="s">
        <v>98</v>
      </c>
      <c r="I441" s="363"/>
      <c r="J441" s="363"/>
      <c r="K441" s="364"/>
      <c r="L441" s="364"/>
      <c r="M441" s="365"/>
      <c r="O441" s="367"/>
    </row>
    <row r="442" spans="1:15" s="366" customFormat="1" ht="31.5" customHeight="1" x14ac:dyDescent="0.2">
      <c r="A442" s="380">
        <v>414</v>
      </c>
      <c r="B442" s="356" t="str">
        <f t="shared" si="44"/>
        <v>800M--</v>
      </c>
      <c r="C442" s="357"/>
      <c r="D442" s="358"/>
      <c r="E442" s="359"/>
      <c r="F442" s="360"/>
      <c r="G442" s="361"/>
      <c r="H442" s="362" t="s">
        <v>98</v>
      </c>
      <c r="I442" s="363"/>
      <c r="J442" s="363"/>
      <c r="K442" s="364"/>
      <c r="L442" s="364"/>
      <c r="M442" s="365"/>
      <c r="O442" s="367"/>
    </row>
    <row r="443" spans="1:15" s="366" customFormat="1" ht="31.5" customHeight="1" x14ac:dyDescent="0.2">
      <c r="A443" s="380">
        <v>415</v>
      </c>
      <c r="B443" s="356" t="str">
        <f t="shared" si="44"/>
        <v>800M--</v>
      </c>
      <c r="C443" s="357"/>
      <c r="D443" s="358"/>
      <c r="E443" s="359"/>
      <c r="F443" s="360"/>
      <c r="G443" s="361"/>
      <c r="H443" s="362" t="s">
        <v>98</v>
      </c>
      <c r="I443" s="363"/>
      <c r="J443" s="363"/>
      <c r="K443" s="364"/>
      <c r="L443" s="364"/>
      <c r="M443" s="365"/>
      <c r="O443" s="367"/>
    </row>
    <row r="444" spans="1:15" s="366" customFormat="1" ht="31.5" customHeight="1" x14ac:dyDescent="0.2">
      <c r="A444" s="380">
        <v>416</v>
      </c>
      <c r="B444" s="356" t="str">
        <f t="shared" si="44"/>
        <v>800M--</v>
      </c>
      <c r="C444" s="357"/>
      <c r="D444" s="358"/>
      <c r="E444" s="359"/>
      <c r="F444" s="360"/>
      <c r="G444" s="361"/>
      <c r="H444" s="362" t="s">
        <v>98</v>
      </c>
      <c r="I444" s="363"/>
      <c r="J444" s="363"/>
      <c r="K444" s="364"/>
      <c r="L444" s="364"/>
      <c r="M444" s="365"/>
      <c r="O444" s="367"/>
    </row>
    <row r="445" spans="1:15" s="366" customFormat="1" ht="31.5" customHeight="1" x14ac:dyDescent="0.2">
      <c r="A445" s="380">
        <v>417</v>
      </c>
      <c r="B445" s="356" t="str">
        <f t="shared" si="44"/>
        <v>800M--</v>
      </c>
      <c r="C445" s="357"/>
      <c r="D445" s="358"/>
      <c r="E445" s="359"/>
      <c r="F445" s="360"/>
      <c r="G445" s="361"/>
      <c r="H445" s="362" t="s">
        <v>98</v>
      </c>
      <c r="I445" s="363"/>
      <c r="J445" s="363"/>
      <c r="K445" s="364"/>
      <c r="L445" s="364"/>
      <c r="M445" s="365"/>
      <c r="O445" s="367"/>
    </row>
    <row r="446" spans="1:15" s="366" customFormat="1" ht="31.5" customHeight="1" x14ac:dyDescent="0.2">
      <c r="A446" s="380">
        <v>418</v>
      </c>
      <c r="B446" s="356" t="str">
        <f t="shared" si="44"/>
        <v>800M--</v>
      </c>
      <c r="C446" s="452"/>
      <c r="D446" s="453"/>
      <c r="E446" s="454"/>
      <c r="F446" s="455"/>
      <c r="G446" s="456"/>
      <c r="H446" s="362" t="s">
        <v>98</v>
      </c>
      <c r="I446" s="363"/>
      <c r="J446" s="363"/>
      <c r="K446" s="364"/>
      <c r="L446" s="364"/>
      <c r="M446" s="365"/>
      <c r="O446" s="367"/>
    </row>
    <row r="447" spans="1:15" s="366" customFormat="1" ht="31.5" customHeight="1" x14ac:dyDescent="0.2">
      <c r="A447" s="380">
        <v>419</v>
      </c>
      <c r="B447" s="356" t="str">
        <f t="shared" si="44"/>
        <v>800M--</v>
      </c>
      <c r="C447" s="357"/>
      <c r="D447" s="358"/>
      <c r="E447" s="359"/>
      <c r="F447" s="360"/>
      <c r="G447" s="361"/>
      <c r="H447" s="362" t="s">
        <v>98</v>
      </c>
      <c r="I447" s="363"/>
      <c r="J447" s="363"/>
      <c r="K447" s="364"/>
      <c r="L447" s="364"/>
      <c r="M447" s="365"/>
      <c r="O447" s="367"/>
    </row>
    <row r="448" spans="1:15" s="366" customFormat="1" ht="31.5" customHeight="1" x14ac:dyDescent="0.2">
      <c r="A448" s="380">
        <v>420</v>
      </c>
      <c r="B448" s="356" t="str">
        <f t="shared" si="44"/>
        <v>800M--</v>
      </c>
      <c r="C448" s="357"/>
      <c r="D448" s="358"/>
      <c r="E448" s="359"/>
      <c r="F448" s="360"/>
      <c r="G448" s="361"/>
      <c r="H448" s="362" t="s">
        <v>98</v>
      </c>
      <c r="I448" s="363"/>
      <c r="J448" s="363"/>
      <c r="K448" s="364"/>
      <c r="L448" s="364"/>
      <c r="M448" s="365"/>
      <c r="O448" s="367"/>
    </row>
    <row r="449" spans="1:15" s="366" customFormat="1" ht="31.5" customHeight="1" x14ac:dyDescent="0.2">
      <c r="A449" s="380">
        <v>421</v>
      </c>
      <c r="B449" s="356" t="str">
        <f t="shared" si="44"/>
        <v>800M--</v>
      </c>
      <c r="C449" s="357"/>
      <c r="D449" s="358"/>
      <c r="E449" s="359"/>
      <c r="F449" s="360"/>
      <c r="G449" s="361"/>
      <c r="H449" s="362" t="s">
        <v>98</v>
      </c>
      <c r="I449" s="363"/>
      <c r="J449" s="363"/>
      <c r="K449" s="364"/>
      <c r="L449" s="364"/>
      <c r="M449" s="365"/>
      <c r="O449" s="367"/>
    </row>
    <row r="450" spans="1:15" s="366" customFormat="1" ht="31.5" customHeight="1" x14ac:dyDescent="0.2">
      <c r="A450" s="380">
        <v>422</v>
      </c>
      <c r="B450" s="356" t="str">
        <f t="shared" si="44"/>
        <v>800M--</v>
      </c>
      <c r="C450" s="357"/>
      <c r="D450" s="358"/>
      <c r="E450" s="359"/>
      <c r="F450" s="360"/>
      <c r="G450" s="361"/>
      <c r="H450" s="362" t="s">
        <v>98</v>
      </c>
      <c r="I450" s="363"/>
      <c r="J450" s="363"/>
      <c r="K450" s="364"/>
      <c r="L450" s="364"/>
      <c r="M450" s="365"/>
      <c r="O450" s="367"/>
    </row>
    <row r="451" spans="1:15" s="366" customFormat="1" ht="31.5" customHeight="1" x14ac:dyDescent="0.2">
      <c r="A451" s="380">
        <v>423</v>
      </c>
      <c r="B451" s="356" t="str">
        <f t="shared" si="44"/>
        <v>800M--</v>
      </c>
      <c r="C451" s="357"/>
      <c r="D451" s="358"/>
      <c r="E451" s="359"/>
      <c r="F451" s="360"/>
      <c r="G451" s="361"/>
      <c r="H451" s="362" t="s">
        <v>98</v>
      </c>
      <c r="I451" s="363"/>
      <c r="J451" s="363"/>
      <c r="K451" s="364"/>
      <c r="L451" s="364"/>
      <c r="M451" s="365"/>
      <c r="O451" s="367"/>
    </row>
    <row r="452" spans="1:15" s="366" customFormat="1" ht="31.5" customHeight="1" x14ac:dyDescent="0.2">
      <c r="A452" s="380">
        <v>424</v>
      </c>
      <c r="B452" s="356" t="str">
        <f t="shared" si="44"/>
        <v>800M--</v>
      </c>
      <c r="C452" s="357"/>
      <c r="D452" s="358"/>
      <c r="E452" s="359"/>
      <c r="F452" s="360"/>
      <c r="G452" s="361"/>
      <c r="H452" s="362" t="s">
        <v>98</v>
      </c>
      <c r="I452" s="363"/>
      <c r="J452" s="363"/>
      <c r="K452" s="364"/>
      <c r="L452" s="364"/>
      <c r="M452" s="365"/>
      <c r="O452" s="367"/>
    </row>
    <row r="453" spans="1:15" s="366" customFormat="1" ht="33.75" customHeight="1" x14ac:dyDescent="0.2">
      <c r="A453" s="380">
        <v>425</v>
      </c>
      <c r="B453" s="356" t="str">
        <f t="shared" si="44"/>
        <v>800M--</v>
      </c>
      <c r="C453" s="357"/>
      <c r="D453" s="358"/>
      <c r="E453" s="359"/>
      <c r="F453" s="360"/>
      <c r="G453" s="361"/>
      <c r="H453" s="362" t="s">
        <v>98</v>
      </c>
      <c r="I453" s="363"/>
      <c r="J453" s="363"/>
      <c r="K453" s="364"/>
      <c r="L453" s="364"/>
      <c r="M453" s="365"/>
      <c r="O453" s="367"/>
    </row>
    <row r="454" spans="1:15" s="378" customFormat="1" ht="31.5" customHeight="1" x14ac:dyDescent="0.2">
      <c r="A454" s="380">
        <v>426</v>
      </c>
      <c r="B454" s="451" t="str">
        <f t="shared" si="44"/>
        <v>1500M-2-2</v>
      </c>
      <c r="C454" s="452">
        <v>1121</v>
      </c>
      <c r="D454" s="485">
        <v>10117615912</v>
      </c>
      <c r="E454" s="478">
        <v>38323</v>
      </c>
      <c r="F454" s="483" t="s">
        <v>459</v>
      </c>
      <c r="G454" s="484" t="s">
        <v>460</v>
      </c>
      <c r="H454" s="457" t="s">
        <v>146</v>
      </c>
      <c r="I454" s="458"/>
      <c r="J454" s="458"/>
      <c r="K454" s="364" t="s">
        <v>528</v>
      </c>
      <c r="L454" s="364" t="s">
        <v>528</v>
      </c>
      <c r="M454" s="460"/>
      <c r="O454" s="379"/>
    </row>
    <row r="455" spans="1:15" s="378" customFormat="1" ht="31.5" customHeight="1" x14ac:dyDescent="0.2">
      <c r="A455" s="380">
        <v>427</v>
      </c>
      <c r="B455" s="451" t="str">
        <f t="shared" si="44"/>
        <v>1500M-2-3</v>
      </c>
      <c r="C455" s="452">
        <v>1152</v>
      </c>
      <c r="D455" s="477">
        <v>50734249510</v>
      </c>
      <c r="E455" s="478">
        <v>38177</v>
      </c>
      <c r="F455" s="483" t="s">
        <v>521</v>
      </c>
      <c r="G455" s="484" t="s">
        <v>479</v>
      </c>
      <c r="H455" s="457" t="s">
        <v>146</v>
      </c>
      <c r="I455" s="458"/>
      <c r="J455" s="458"/>
      <c r="K455" s="364" t="s">
        <v>528</v>
      </c>
      <c r="L455" s="364" t="s">
        <v>529</v>
      </c>
      <c r="M455" s="460"/>
      <c r="O455" s="379"/>
    </row>
    <row r="456" spans="1:15" s="378" customFormat="1" ht="31.5" customHeight="1" x14ac:dyDescent="0.2">
      <c r="A456" s="380">
        <v>428</v>
      </c>
      <c r="B456" s="451" t="str">
        <f t="shared" si="44"/>
        <v>1500M-2-4</v>
      </c>
      <c r="C456" s="452">
        <v>45</v>
      </c>
      <c r="D456" s="477">
        <v>41689973744</v>
      </c>
      <c r="E456" s="478">
        <v>38027</v>
      </c>
      <c r="F456" s="483" t="s">
        <v>525</v>
      </c>
      <c r="G456" s="484" t="s">
        <v>526</v>
      </c>
      <c r="H456" s="457" t="s">
        <v>146</v>
      </c>
      <c r="I456" s="458"/>
      <c r="J456" s="458"/>
      <c r="K456" s="364" t="s">
        <v>528</v>
      </c>
      <c r="L456" s="364" t="s">
        <v>530</v>
      </c>
      <c r="M456" s="460"/>
      <c r="O456" s="379"/>
    </row>
    <row r="457" spans="1:15" s="378" customFormat="1" ht="31.5" customHeight="1" x14ac:dyDescent="0.2">
      <c r="A457" s="380">
        <v>429</v>
      </c>
      <c r="B457" s="451" t="str">
        <f t="shared" si="44"/>
        <v>1500M--</v>
      </c>
      <c r="C457" s="452"/>
      <c r="D457" s="453"/>
      <c r="E457" s="454"/>
      <c r="F457" s="455"/>
      <c r="G457" s="456"/>
      <c r="H457" s="457" t="s">
        <v>146</v>
      </c>
      <c r="I457" s="458"/>
      <c r="J457" s="458"/>
      <c r="K457" s="459"/>
      <c r="L457" s="459"/>
      <c r="M457" s="460"/>
      <c r="O457" s="379"/>
    </row>
    <row r="458" spans="1:15" s="378" customFormat="1" ht="31.5" customHeight="1" x14ac:dyDescent="0.2">
      <c r="A458" s="380">
        <v>430</v>
      </c>
      <c r="B458" s="451" t="str">
        <f t="shared" si="44"/>
        <v>1500M--</v>
      </c>
      <c r="C458" s="452"/>
      <c r="D458" s="453"/>
      <c r="E458" s="454"/>
      <c r="F458" s="455"/>
      <c r="G458" s="456"/>
      <c r="H458" s="457" t="s">
        <v>146</v>
      </c>
      <c r="I458" s="458"/>
      <c r="J458" s="458"/>
      <c r="K458" s="459"/>
      <c r="L458" s="459"/>
      <c r="M458" s="460"/>
      <c r="O458" s="379"/>
    </row>
    <row r="459" spans="1:15" s="378" customFormat="1" ht="31.5" customHeight="1" x14ac:dyDescent="0.2">
      <c r="A459" s="380">
        <v>431</v>
      </c>
      <c r="B459" s="451" t="str">
        <f t="shared" si="44"/>
        <v>1500M--</v>
      </c>
      <c r="C459" s="452"/>
      <c r="D459" s="453"/>
      <c r="E459" s="454"/>
      <c r="F459" s="455"/>
      <c r="G459" s="456"/>
      <c r="H459" s="457" t="s">
        <v>146</v>
      </c>
      <c r="I459" s="458"/>
      <c r="J459" s="458"/>
      <c r="K459" s="459"/>
      <c r="L459" s="459"/>
      <c r="M459" s="460"/>
      <c r="O459" s="379"/>
    </row>
    <row r="460" spans="1:15" s="378" customFormat="1" ht="31.5" customHeight="1" x14ac:dyDescent="0.2">
      <c r="A460" s="380">
        <v>432</v>
      </c>
      <c r="B460" s="451" t="str">
        <f t="shared" ref="B460:B487" si="46">CONCATENATE(H460,"-",K460,"-",L460)</f>
        <v>1500M--</v>
      </c>
      <c r="C460" s="452"/>
      <c r="D460" s="453"/>
      <c r="E460" s="454"/>
      <c r="F460" s="455"/>
      <c r="G460" s="456"/>
      <c r="H460" s="457" t="s">
        <v>146</v>
      </c>
      <c r="I460" s="458"/>
      <c r="J460" s="458"/>
      <c r="K460" s="459"/>
      <c r="L460" s="459"/>
      <c r="M460" s="460"/>
      <c r="O460" s="379"/>
    </row>
    <row r="461" spans="1:15" s="378" customFormat="1" ht="31.5" customHeight="1" x14ac:dyDescent="0.2">
      <c r="A461" s="380">
        <v>433</v>
      </c>
      <c r="B461" s="451" t="str">
        <f t="shared" si="46"/>
        <v>1500M--</v>
      </c>
      <c r="C461" s="452"/>
      <c r="D461" s="453"/>
      <c r="E461" s="454"/>
      <c r="F461" s="455"/>
      <c r="G461" s="456"/>
      <c r="H461" s="457" t="s">
        <v>146</v>
      </c>
      <c r="I461" s="458"/>
      <c r="J461" s="458"/>
      <c r="K461" s="459"/>
      <c r="L461" s="459"/>
      <c r="M461" s="460"/>
      <c r="O461" s="379"/>
    </row>
    <row r="462" spans="1:15" s="378" customFormat="1" ht="31.5" customHeight="1" x14ac:dyDescent="0.2">
      <c r="A462" s="380">
        <v>434</v>
      </c>
      <c r="B462" s="451" t="str">
        <f t="shared" si="46"/>
        <v>1500M--</v>
      </c>
      <c r="C462" s="452"/>
      <c r="D462" s="453"/>
      <c r="E462" s="454"/>
      <c r="F462" s="455"/>
      <c r="G462" s="456"/>
      <c r="H462" s="457" t="s">
        <v>146</v>
      </c>
      <c r="I462" s="458"/>
      <c r="J462" s="458"/>
      <c r="K462" s="459"/>
      <c r="L462" s="459"/>
      <c r="M462" s="460"/>
      <c r="O462" s="379"/>
    </row>
    <row r="463" spans="1:15" s="378" customFormat="1" ht="31.5" customHeight="1" x14ac:dyDescent="0.2">
      <c r="A463" s="380">
        <v>435</v>
      </c>
      <c r="B463" s="451" t="str">
        <f t="shared" si="46"/>
        <v>1500M--</v>
      </c>
      <c r="C463" s="452"/>
      <c r="D463" s="453"/>
      <c r="E463" s="454"/>
      <c r="F463" s="455"/>
      <c r="G463" s="456"/>
      <c r="H463" s="457" t="s">
        <v>146</v>
      </c>
      <c r="I463" s="458"/>
      <c r="J463" s="458"/>
      <c r="K463" s="459"/>
      <c r="L463" s="459"/>
      <c r="M463" s="460"/>
      <c r="O463" s="379"/>
    </row>
    <row r="464" spans="1:15" s="378" customFormat="1" ht="31.5" customHeight="1" x14ac:dyDescent="0.2">
      <c r="A464" s="380">
        <v>436</v>
      </c>
      <c r="B464" s="451" t="str">
        <f t="shared" si="46"/>
        <v>1500M--</v>
      </c>
      <c r="C464" s="452"/>
      <c r="D464" s="453"/>
      <c r="E464" s="454"/>
      <c r="F464" s="455"/>
      <c r="G464" s="456"/>
      <c r="H464" s="457" t="s">
        <v>146</v>
      </c>
      <c r="I464" s="458"/>
      <c r="J464" s="458"/>
      <c r="K464" s="459"/>
      <c r="L464" s="459"/>
      <c r="M464" s="460"/>
      <c r="O464" s="379"/>
    </row>
    <row r="465" spans="1:15" s="378" customFormat="1" ht="31.5" customHeight="1" x14ac:dyDescent="0.2">
      <c r="A465" s="380">
        <v>437</v>
      </c>
      <c r="B465" s="451" t="str">
        <f t="shared" si="46"/>
        <v>1500M--</v>
      </c>
      <c r="C465" s="452"/>
      <c r="D465" s="453"/>
      <c r="E465" s="454"/>
      <c r="F465" s="455"/>
      <c r="G465" s="456"/>
      <c r="H465" s="457" t="s">
        <v>146</v>
      </c>
      <c r="I465" s="458"/>
      <c r="J465" s="458"/>
      <c r="K465" s="459"/>
      <c r="L465" s="459"/>
      <c r="M465" s="460"/>
      <c r="O465" s="379"/>
    </row>
    <row r="466" spans="1:15" s="378" customFormat="1" ht="31.5" customHeight="1" x14ac:dyDescent="0.2">
      <c r="A466" s="380">
        <v>438</v>
      </c>
      <c r="B466" s="451" t="str">
        <f t="shared" si="46"/>
        <v>1500M--</v>
      </c>
      <c r="C466" s="452"/>
      <c r="D466" s="453"/>
      <c r="E466" s="454"/>
      <c r="F466" s="455"/>
      <c r="G466" s="456"/>
      <c r="H466" s="457" t="s">
        <v>146</v>
      </c>
      <c r="I466" s="458"/>
      <c r="J466" s="458"/>
      <c r="K466" s="459"/>
      <c r="L466" s="459"/>
      <c r="M466" s="460"/>
      <c r="O466" s="379"/>
    </row>
    <row r="467" spans="1:15" s="378" customFormat="1" ht="31.5" customHeight="1" x14ac:dyDescent="0.2">
      <c r="A467" s="380">
        <v>439</v>
      </c>
      <c r="B467" s="451" t="str">
        <f t="shared" si="46"/>
        <v>1500M--</v>
      </c>
      <c r="C467" s="452"/>
      <c r="D467" s="453"/>
      <c r="E467" s="454"/>
      <c r="F467" s="455"/>
      <c r="G467" s="456"/>
      <c r="H467" s="457" t="s">
        <v>146</v>
      </c>
      <c r="I467" s="458"/>
      <c r="J467" s="458"/>
      <c r="K467" s="459"/>
      <c r="L467" s="459"/>
      <c r="M467" s="460"/>
      <c r="O467" s="379"/>
    </row>
    <row r="468" spans="1:15" s="378" customFormat="1" ht="31.5" customHeight="1" x14ac:dyDescent="0.2">
      <c r="A468" s="380">
        <v>440</v>
      </c>
      <c r="B468" s="451" t="str">
        <f t="shared" si="46"/>
        <v>1500M--</v>
      </c>
      <c r="C468" s="452"/>
      <c r="D468" s="453"/>
      <c r="E468" s="454"/>
      <c r="F468" s="455"/>
      <c r="G468" s="456"/>
      <c r="H468" s="457" t="s">
        <v>146</v>
      </c>
      <c r="I468" s="458"/>
      <c r="J468" s="458"/>
      <c r="K468" s="459"/>
      <c r="L468" s="459"/>
      <c r="M468" s="460"/>
      <c r="O468" s="379"/>
    </row>
    <row r="469" spans="1:15" s="378" customFormat="1" ht="31.5" customHeight="1" x14ac:dyDescent="0.2">
      <c r="A469" s="380">
        <v>441</v>
      </c>
      <c r="B469" s="451" t="str">
        <f t="shared" si="46"/>
        <v>1500M--</v>
      </c>
      <c r="C469" s="452"/>
      <c r="D469" s="453"/>
      <c r="E469" s="454"/>
      <c r="F469" s="455"/>
      <c r="G469" s="456"/>
      <c r="H469" s="457" t="s">
        <v>146</v>
      </c>
      <c r="I469" s="458"/>
      <c r="J469" s="458"/>
      <c r="K469" s="459"/>
      <c r="L469" s="459"/>
      <c r="M469" s="460"/>
      <c r="O469" s="379"/>
    </row>
    <row r="470" spans="1:15" s="378" customFormat="1" ht="44.25" customHeight="1" x14ac:dyDescent="0.2">
      <c r="A470" s="380">
        <v>442</v>
      </c>
      <c r="B470" s="451" t="str">
        <f t="shared" si="46"/>
        <v>1500M--</v>
      </c>
      <c r="C470" s="452"/>
      <c r="D470" s="453"/>
      <c r="E470" s="454"/>
      <c r="F470" s="455"/>
      <c r="G470" s="456"/>
      <c r="H470" s="457" t="s">
        <v>146</v>
      </c>
      <c r="I470" s="458"/>
      <c r="J470" s="458"/>
      <c r="K470" s="459"/>
      <c r="L470" s="459"/>
      <c r="M470" s="460"/>
      <c r="O470" s="379"/>
    </row>
    <row r="471" spans="1:15" s="366" customFormat="1" ht="31.5" customHeight="1" x14ac:dyDescent="0.2">
      <c r="A471" s="380">
        <v>443</v>
      </c>
      <c r="B471" s="356" t="str">
        <f t="shared" si="46"/>
        <v>110M.ENG-2-2</v>
      </c>
      <c r="C471" s="357">
        <v>1107</v>
      </c>
      <c r="D471" s="477">
        <v>10988561806</v>
      </c>
      <c r="E471" s="478">
        <v>37653</v>
      </c>
      <c r="F471" s="479" t="s">
        <v>453</v>
      </c>
      <c r="G471" s="480" t="s">
        <v>454</v>
      </c>
      <c r="H471" s="362" t="s">
        <v>403</v>
      </c>
      <c r="I471" s="363"/>
      <c r="J471" s="363"/>
      <c r="K471" s="364" t="s">
        <v>528</v>
      </c>
      <c r="L471" s="364" t="s">
        <v>528</v>
      </c>
      <c r="M471" s="365"/>
      <c r="O471" s="367"/>
    </row>
    <row r="472" spans="1:15" s="366" customFormat="1" ht="31.5" customHeight="1" x14ac:dyDescent="0.2">
      <c r="A472" s="380">
        <v>444</v>
      </c>
      <c r="B472" s="356" t="str">
        <f t="shared" si="46"/>
        <v>110M.ENG--</v>
      </c>
      <c r="C472" s="357"/>
      <c r="D472" s="358"/>
      <c r="E472" s="359"/>
      <c r="F472" s="360"/>
      <c r="G472" s="361"/>
      <c r="H472" s="362" t="s">
        <v>403</v>
      </c>
      <c r="I472" s="363"/>
      <c r="J472" s="363"/>
      <c r="K472" s="364"/>
      <c r="L472" s="364"/>
      <c r="M472" s="365"/>
      <c r="O472" s="367"/>
    </row>
    <row r="473" spans="1:15" s="366" customFormat="1" ht="31.5" customHeight="1" x14ac:dyDescent="0.2">
      <c r="A473" s="380">
        <v>445</v>
      </c>
      <c r="B473" s="356" t="str">
        <f t="shared" si="46"/>
        <v>110M.ENG--</v>
      </c>
      <c r="C473" s="357"/>
      <c r="D473" s="358"/>
      <c r="E473" s="359"/>
      <c r="F473" s="360"/>
      <c r="G473" s="361"/>
      <c r="H473" s="362" t="s">
        <v>403</v>
      </c>
      <c r="I473" s="363"/>
      <c r="J473" s="363"/>
      <c r="K473" s="364"/>
      <c r="L473" s="364"/>
      <c r="M473" s="365"/>
      <c r="O473" s="367"/>
    </row>
    <row r="474" spans="1:15" s="366" customFormat="1" ht="31.5" customHeight="1" x14ac:dyDescent="0.2">
      <c r="A474" s="380">
        <v>446</v>
      </c>
      <c r="B474" s="356" t="str">
        <f t="shared" si="46"/>
        <v>110M.ENG--</v>
      </c>
      <c r="C474" s="357"/>
      <c r="D474" s="358"/>
      <c r="E474" s="359"/>
      <c r="F474" s="360"/>
      <c r="G474" s="361"/>
      <c r="H474" s="362" t="s">
        <v>403</v>
      </c>
      <c r="I474" s="363"/>
      <c r="J474" s="363"/>
      <c r="K474" s="364"/>
      <c r="L474" s="364"/>
      <c r="M474" s="365"/>
      <c r="O474" s="367"/>
    </row>
    <row r="475" spans="1:15" s="366" customFormat="1" ht="31.5" customHeight="1" x14ac:dyDescent="0.2">
      <c r="A475" s="380">
        <v>447</v>
      </c>
      <c r="B475" s="356" t="str">
        <f t="shared" si="46"/>
        <v>110M.ENG--</v>
      </c>
      <c r="C475" s="357"/>
      <c r="D475" s="358"/>
      <c r="E475" s="359"/>
      <c r="F475" s="360"/>
      <c r="G475" s="361"/>
      <c r="H475" s="362" t="s">
        <v>403</v>
      </c>
      <c r="I475" s="363"/>
      <c r="J475" s="363"/>
      <c r="K475" s="364"/>
      <c r="L475" s="364"/>
      <c r="M475" s="365"/>
      <c r="O475" s="367"/>
    </row>
    <row r="476" spans="1:15" s="366" customFormat="1" ht="31.5" customHeight="1" x14ac:dyDescent="0.2">
      <c r="A476" s="380">
        <v>448</v>
      </c>
      <c r="B476" s="356" t="str">
        <f t="shared" si="46"/>
        <v>110M.ENG--</v>
      </c>
      <c r="C476" s="357"/>
      <c r="D476" s="358"/>
      <c r="E476" s="359"/>
      <c r="F476" s="360"/>
      <c r="G476" s="361"/>
      <c r="H476" s="362" t="s">
        <v>403</v>
      </c>
      <c r="I476" s="363"/>
      <c r="J476" s="363"/>
      <c r="K476" s="364"/>
      <c r="L476" s="364"/>
      <c r="M476" s="365"/>
      <c r="O476" s="367"/>
    </row>
    <row r="477" spans="1:15" s="366" customFormat="1" ht="31.5" customHeight="1" x14ac:dyDescent="0.2">
      <c r="A477" s="380">
        <v>449</v>
      </c>
      <c r="B477" s="356" t="str">
        <f t="shared" si="46"/>
        <v>110M.ENG--</v>
      </c>
      <c r="C477" s="357"/>
      <c r="D477" s="358"/>
      <c r="E477" s="359"/>
      <c r="F477" s="360"/>
      <c r="G477" s="361"/>
      <c r="H477" s="362" t="s">
        <v>403</v>
      </c>
      <c r="I477" s="363"/>
      <c r="J477" s="363"/>
      <c r="K477" s="364"/>
      <c r="L477" s="364"/>
      <c r="M477" s="365"/>
      <c r="O477" s="367"/>
    </row>
    <row r="478" spans="1:15" s="366" customFormat="1" ht="31.5" customHeight="1" x14ac:dyDescent="0.2">
      <c r="A478" s="380">
        <v>450</v>
      </c>
      <c r="B478" s="356" t="str">
        <f t="shared" si="46"/>
        <v>110M.ENG--</v>
      </c>
      <c r="C478" s="357"/>
      <c r="D478" s="358"/>
      <c r="E478" s="359"/>
      <c r="F478" s="360"/>
      <c r="G478" s="361"/>
      <c r="H478" s="362" t="s">
        <v>403</v>
      </c>
      <c r="I478" s="363"/>
      <c r="J478" s="363"/>
      <c r="K478" s="364"/>
      <c r="L478" s="364"/>
      <c r="M478" s="365"/>
      <c r="O478" s="367"/>
    </row>
    <row r="479" spans="1:15" s="366" customFormat="1" ht="31.5" customHeight="1" x14ac:dyDescent="0.2">
      <c r="A479" s="380">
        <v>451</v>
      </c>
      <c r="B479" s="356" t="str">
        <f t="shared" si="46"/>
        <v>110M.ENG--</v>
      </c>
      <c r="C479" s="357"/>
      <c r="D479" s="358"/>
      <c r="E479" s="359"/>
      <c r="F479" s="360"/>
      <c r="G479" s="361"/>
      <c r="H479" s="362" t="s">
        <v>403</v>
      </c>
      <c r="I479" s="363"/>
      <c r="J479" s="363"/>
      <c r="K479" s="364"/>
      <c r="L479" s="364"/>
      <c r="M479" s="365"/>
      <c r="O479" s="367"/>
    </row>
    <row r="480" spans="1:15" s="366" customFormat="1" ht="31.5" customHeight="1" x14ac:dyDescent="0.2">
      <c r="A480" s="380">
        <v>452</v>
      </c>
      <c r="B480" s="356" t="str">
        <f t="shared" si="46"/>
        <v>110M.ENG--</v>
      </c>
      <c r="C480" s="357"/>
      <c r="D480" s="358"/>
      <c r="E480" s="359"/>
      <c r="F480" s="360"/>
      <c r="G480" s="361"/>
      <c r="H480" s="362" t="s">
        <v>403</v>
      </c>
      <c r="I480" s="363"/>
      <c r="J480" s="363"/>
      <c r="K480" s="364"/>
      <c r="L480" s="364"/>
      <c r="M480" s="365"/>
      <c r="O480" s="367"/>
    </row>
    <row r="481" spans="1:15" s="366" customFormat="1" ht="31.5" customHeight="1" x14ac:dyDescent="0.2">
      <c r="A481" s="380">
        <v>453</v>
      </c>
      <c r="B481" s="356" t="str">
        <f t="shared" si="46"/>
        <v>110M.ENG--</v>
      </c>
      <c r="C481" s="357"/>
      <c r="D481" s="358"/>
      <c r="E481" s="359"/>
      <c r="F481" s="360"/>
      <c r="G481" s="361"/>
      <c r="H481" s="362" t="s">
        <v>403</v>
      </c>
      <c r="I481" s="363"/>
      <c r="J481" s="363"/>
      <c r="K481" s="364"/>
      <c r="L481" s="364"/>
      <c r="M481" s="365"/>
      <c r="O481" s="367"/>
    </row>
    <row r="482" spans="1:15" s="366" customFormat="1" ht="31.5" customHeight="1" x14ac:dyDescent="0.2">
      <c r="A482" s="380">
        <v>454</v>
      </c>
      <c r="B482" s="356" t="str">
        <f t="shared" si="46"/>
        <v>110M.ENG--</v>
      </c>
      <c r="C482" s="357"/>
      <c r="D482" s="358"/>
      <c r="E482" s="359"/>
      <c r="F482" s="360"/>
      <c r="G482" s="361"/>
      <c r="H482" s="362" t="s">
        <v>403</v>
      </c>
      <c r="I482" s="363"/>
      <c r="J482" s="363"/>
      <c r="K482" s="364"/>
      <c r="L482" s="364"/>
      <c r="M482" s="365"/>
      <c r="O482" s="367"/>
    </row>
    <row r="483" spans="1:15" s="366" customFormat="1" ht="31.5" customHeight="1" x14ac:dyDescent="0.2">
      <c r="A483" s="380">
        <v>455</v>
      </c>
      <c r="B483" s="356" t="str">
        <f t="shared" si="46"/>
        <v>110M.ENG--</v>
      </c>
      <c r="C483" s="357"/>
      <c r="D483" s="358"/>
      <c r="E483" s="359"/>
      <c r="F483" s="360"/>
      <c r="G483" s="361"/>
      <c r="H483" s="362" t="s">
        <v>403</v>
      </c>
      <c r="I483" s="363"/>
      <c r="J483" s="363"/>
      <c r="K483" s="364"/>
      <c r="L483" s="364"/>
      <c r="M483" s="365"/>
      <c r="O483" s="367"/>
    </row>
    <row r="484" spans="1:15" s="366" customFormat="1" ht="31.5" customHeight="1" x14ac:dyDescent="0.2">
      <c r="A484" s="380">
        <v>456</v>
      </c>
      <c r="B484" s="356" t="str">
        <f t="shared" si="46"/>
        <v>110M.ENG--</v>
      </c>
      <c r="C484" s="357"/>
      <c r="D484" s="358"/>
      <c r="E484" s="359"/>
      <c r="F484" s="360"/>
      <c r="G484" s="361"/>
      <c r="H484" s="362" t="s">
        <v>403</v>
      </c>
      <c r="I484" s="363"/>
      <c r="J484" s="363"/>
      <c r="K484" s="364"/>
      <c r="L484" s="364"/>
      <c r="M484" s="365"/>
      <c r="O484" s="367"/>
    </row>
    <row r="485" spans="1:15" s="366" customFormat="1" ht="31.5" customHeight="1" x14ac:dyDescent="0.2">
      <c r="A485" s="380">
        <v>457</v>
      </c>
      <c r="B485" s="356" t="str">
        <f t="shared" si="46"/>
        <v>110M.ENG--</v>
      </c>
      <c r="C485" s="357"/>
      <c r="D485" s="358"/>
      <c r="E485" s="359"/>
      <c r="F485" s="360"/>
      <c r="G485" s="361"/>
      <c r="H485" s="362" t="s">
        <v>403</v>
      </c>
      <c r="I485" s="363"/>
      <c r="J485" s="363"/>
      <c r="K485" s="364"/>
      <c r="L485" s="364"/>
      <c r="M485" s="365"/>
      <c r="O485" s="367"/>
    </row>
    <row r="486" spans="1:15" s="366" customFormat="1" ht="31.5" customHeight="1" x14ac:dyDescent="0.2">
      <c r="A486" s="380">
        <v>458</v>
      </c>
      <c r="B486" s="356" t="str">
        <f t="shared" si="46"/>
        <v>110M.ENG--</v>
      </c>
      <c r="C486" s="357"/>
      <c r="D486" s="358"/>
      <c r="E486" s="359"/>
      <c r="F486" s="360"/>
      <c r="G486" s="361"/>
      <c r="H486" s="362" t="s">
        <v>403</v>
      </c>
      <c r="I486" s="363"/>
      <c r="J486" s="363"/>
      <c r="K486" s="364"/>
      <c r="L486" s="364"/>
      <c r="M486" s="365"/>
      <c r="O486" s="367"/>
    </row>
    <row r="487" spans="1:15" s="366" customFormat="1" ht="33.75" customHeight="1" x14ac:dyDescent="0.2">
      <c r="A487" s="380">
        <v>459</v>
      </c>
      <c r="B487" s="356" t="str">
        <f t="shared" si="46"/>
        <v>110M.ENG--</v>
      </c>
      <c r="C487" s="357"/>
      <c r="D487" s="358"/>
      <c r="E487" s="359"/>
      <c r="F487" s="360"/>
      <c r="G487" s="361"/>
      <c r="H487" s="362" t="s">
        <v>403</v>
      </c>
      <c r="I487" s="363"/>
      <c r="J487" s="363"/>
      <c r="K487" s="364"/>
      <c r="L487" s="364"/>
      <c r="M487" s="365"/>
      <c r="O487" s="367"/>
    </row>
    <row r="488" spans="1:15" s="378" customFormat="1" ht="31.5" customHeight="1" x14ac:dyDescent="0.2">
      <c r="A488" s="380">
        <v>460</v>
      </c>
      <c r="B488" s="329" t="str">
        <f t="shared" ref="B488:B551" si="47">CONCATENATE(H488,"-",M488)</f>
        <v>YÜKSEK-8</v>
      </c>
      <c r="C488" s="369">
        <v>1153</v>
      </c>
      <c r="D488" s="529" t="s">
        <v>505</v>
      </c>
      <c r="E488" s="478">
        <v>38008</v>
      </c>
      <c r="F488" s="483" t="s">
        <v>506</v>
      </c>
      <c r="G488" s="484" t="s">
        <v>504</v>
      </c>
      <c r="H488" s="374" t="s">
        <v>45</v>
      </c>
      <c r="I488" s="375"/>
      <c r="J488" s="375"/>
      <c r="K488" s="376"/>
      <c r="L488" s="376"/>
      <c r="M488" s="377">
        <v>8</v>
      </c>
      <c r="O488" s="379"/>
    </row>
    <row r="489" spans="1:15" s="378" customFormat="1" ht="31.5" customHeight="1" x14ac:dyDescent="0.2">
      <c r="A489" s="380">
        <v>461</v>
      </c>
      <c r="B489" s="329" t="str">
        <f t="shared" si="47"/>
        <v>YÜKSEK-</v>
      </c>
      <c r="C489" s="369"/>
      <c r="D489" s="370"/>
      <c r="E489" s="371"/>
      <c r="F489" s="372"/>
      <c r="G489" s="373"/>
      <c r="H489" s="374" t="s">
        <v>45</v>
      </c>
      <c r="I489" s="375"/>
      <c r="J489" s="375"/>
      <c r="K489" s="376"/>
      <c r="L489" s="376"/>
      <c r="M489" s="377"/>
      <c r="O489" s="379"/>
    </row>
    <row r="490" spans="1:15" s="378" customFormat="1" ht="31.5" customHeight="1" x14ac:dyDescent="0.2">
      <c r="A490" s="380">
        <v>462</v>
      </c>
      <c r="B490" s="329" t="str">
        <f t="shared" si="47"/>
        <v>YÜKSEK-</v>
      </c>
      <c r="C490" s="369"/>
      <c r="D490" s="370"/>
      <c r="E490" s="371"/>
      <c r="F490" s="372"/>
      <c r="G490" s="373"/>
      <c r="H490" s="374" t="s">
        <v>45</v>
      </c>
      <c r="I490" s="375"/>
      <c r="J490" s="375"/>
      <c r="K490" s="376"/>
      <c r="L490" s="376"/>
      <c r="M490" s="377"/>
      <c r="O490" s="379"/>
    </row>
    <row r="491" spans="1:15" s="378" customFormat="1" ht="31.5" customHeight="1" x14ac:dyDescent="0.2">
      <c r="A491" s="380">
        <v>463</v>
      </c>
      <c r="B491" s="329" t="str">
        <f t="shared" si="47"/>
        <v>YÜKSEK-</v>
      </c>
      <c r="C491" s="369"/>
      <c r="D491" s="370"/>
      <c r="E491" s="371"/>
      <c r="F491" s="372"/>
      <c r="G491" s="373"/>
      <c r="H491" s="374" t="s">
        <v>45</v>
      </c>
      <c r="I491" s="375"/>
      <c r="J491" s="375"/>
      <c r="K491" s="376"/>
      <c r="L491" s="376"/>
      <c r="M491" s="377"/>
      <c r="O491" s="379"/>
    </row>
    <row r="492" spans="1:15" s="378" customFormat="1" ht="31.5" customHeight="1" x14ac:dyDescent="0.2">
      <c r="A492" s="380">
        <v>464</v>
      </c>
      <c r="B492" s="329" t="str">
        <f t="shared" si="47"/>
        <v>YÜKSEK-</v>
      </c>
      <c r="C492" s="369"/>
      <c r="D492" s="370"/>
      <c r="E492" s="371"/>
      <c r="F492" s="372"/>
      <c r="G492" s="373"/>
      <c r="H492" s="374" t="s">
        <v>45</v>
      </c>
      <c r="I492" s="375"/>
      <c r="J492" s="375"/>
      <c r="K492" s="376"/>
      <c r="L492" s="376"/>
      <c r="M492" s="377"/>
      <c r="O492" s="379"/>
    </row>
    <row r="493" spans="1:15" s="378" customFormat="1" ht="31.5" customHeight="1" x14ac:dyDescent="0.2">
      <c r="A493" s="380">
        <v>465</v>
      </c>
      <c r="B493" s="329" t="str">
        <f t="shared" si="47"/>
        <v>YÜKSEK-</v>
      </c>
      <c r="C493" s="369"/>
      <c r="D493" s="370"/>
      <c r="E493" s="371"/>
      <c r="F493" s="372"/>
      <c r="G493" s="373"/>
      <c r="H493" s="374" t="s">
        <v>45</v>
      </c>
      <c r="I493" s="375"/>
      <c r="J493" s="375"/>
      <c r="K493" s="376"/>
      <c r="L493" s="376"/>
      <c r="M493" s="377"/>
      <c r="O493" s="379"/>
    </row>
    <row r="494" spans="1:15" s="378" customFormat="1" ht="31.5" customHeight="1" x14ac:dyDescent="0.2">
      <c r="A494" s="380">
        <v>466</v>
      </c>
      <c r="B494" s="329" t="str">
        <f t="shared" si="47"/>
        <v>YÜKSEK-</v>
      </c>
      <c r="C494" s="369"/>
      <c r="D494" s="370"/>
      <c r="E494" s="371"/>
      <c r="F494" s="372"/>
      <c r="G494" s="373"/>
      <c r="H494" s="374" t="s">
        <v>45</v>
      </c>
      <c r="I494" s="375"/>
      <c r="J494" s="375"/>
      <c r="K494" s="376"/>
      <c r="L494" s="376"/>
      <c r="M494" s="377"/>
      <c r="O494" s="379"/>
    </row>
    <row r="495" spans="1:15" s="378" customFormat="1" ht="31.5" customHeight="1" x14ac:dyDescent="0.2">
      <c r="A495" s="380">
        <v>467</v>
      </c>
      <c r="B495" s="329" t="str">
        <f t="shared" si="47"/>
        <v>YÜKSEK-</v>
      </c>
      <c r="C495" s="369"/>
      <c r="D495" s="370"/>
      <c r="E495" s="371"/>
      <c r="F495" s="372"/>
      <c r="G495" s="373"/>
      <c r="H495" s="374" t="s">
        <v>45</v>
      </c>
      <c r="I495" s="375"/>
      <c r="J495" s="375"/>
      <c r="K495" s="376"/>
      <c r="L495" s="376"/>
      <c r="M495" s="377"/>
      <c r="O495" s="379"/>
    </row>
    <row r="496" spans="1:15" s="378" customFormat="1" ht="31.5" customHeight="1" x14ac:dyDescent="0.2">
      <c r="A496" s="380">
        <v>468</v>
      </c>
      <c r="B496" s="329" t="str">
        <f t="shared" si="47"/>
        <v>YÜKSEK-</v>
      </c>
      <c r="C496" s="369"/>
      <c r="D496" s="370"/>
      <c r="E496" s="371"/>
      <c r="F496" s="372"/>
      <c r="G496" s="373"/>
      <c r="H496" s="374" t="s">
        <v>45</v>
      </c>
      <c r="I496" s="375"/>
      <c r="J496" s="375"/>
      <c r="K496" s="376"/>
      <c r="L496" s="376"/>
      <c r="M496" s="377"/>
      <c r="O496" s="379"/>
    </row>
    <row r="497" spans="1:15" s="378" customFormat="1" ht="31.5" customHeight="1" x14ac:dyDescent="0.2">
      <c r="A497" s="380">
        <v>469</v>
      </c>
      <c r="B497" s="329" t="str">
        <f t="shared" si="47"/>
        <v>YÜKSEK-</v>
      </c>
      <c r="C497" s="369"/>
      <c r="D497" s="370"/>
      <c r="E497" s="371"/>
      <c r="F497" s="372"/>
      <c r="G497" s="373"/>
      <c r="H497" s="374" t="s">
        <v>45</v>
      </c>
      <c r="I497" s="375"/>
      <c r="J497" s="375"/>
      <c r="K497" s="376"/>
      <c r="L497" s="376"/>
      <c r="M497" s="377"/>
      <c r="O497" s="379"/>
    </row>
    <row r="498" spans="1:15" s="378" customFormat="1" ht="31.5" customHeight="1" x14ac:dyDescent="0.2">
      <c r="A498" s="380">
        <v>470</v>
      </c>
      <c r="B498" s="329" t="str">
        <f t="shared" si="47"/>
        <v>YÜKSEK-</v>
      </c>
      <c r="C498" s="369"/>
      <c r="D498" s="370"/>
      <c r="E498" s="371"/>
      <c r="F498" s="372"/>
      <c r="G498" s="373"/>
      <c r="H498" s="374" t="s">
        <v>45</v>
      </c>
      <c r="I498" s="375"/>
      <c r="J498" s="375"/>
      <c r="K498" s="376"/>
      <c r="L498" s="376"/>
      <c r="M498" s="377"/>
      <c r="O498" s="379"/>
    </row>
    <row r="499" spans="1:15" s="378" customFormat="1" ht="31.5" customHeight="1" x14ac:dyDescent="0.2">
      <c r="A499" s="380">
        <v>471</v>
      </c>
      <c r="B499" s="329" t="str">
        <f t="shared" si="47"/>
        <v>YÜKSEK-</v>
      </c>
      <c r="C499" s="369"/>
      <c r="D499" s="370"/>
      <c r="E499" s="371"/>
      <c r="F499" s="372"/>
      <c r="G499" s="373"/>
      <c r="H499" s="374" t="s">
        <v>45</v>
      </c>
      <c r="I499" s="375"/>
      <c r="J499" s="375"/>
      <c r="K499" s="376"/>
      <c r="L499" s="376"/>
      <c r="M499" s="377"/>
      <c r="O499" s="379"/>
    </row>
    <row r="500" spans="1:15" s="378" customFormat="1" ht="31.5" customHeight="1" x14ac:dyDescent="0.2">
      <c r="A500" s="380">
        <v>472</v>
      </c>
      <c r="B500" s="329" t="str">
        <f t="shared" si="47"/>
        <v>YÜKSEK-</v>
      </c>
      <c r="C500" s="369"/>
      <c r="D500" s="370"/>
      <c r="E500" s="371"/>
      <c r="F500" s="372"/>
      <c r="G500" s="373"/>
      <c r="H500" s="374" t="s">
        <v>45</v>
      </c>
      <c r="I500" s="375"/>
      <c r="J500" s="375"/>
      <c r="K500" s="376"/>
      <c r="L500" s="376"/>
      <c r="M500" s="377"/>
      <c r="O500" s="379"/>
    </row>
    <row r="501" spans="1:15" s="378" customFormat="1" ht="31.5" customHeight="1" x14ac:dyDescent="0.2">
      <c r="A501" s="380">
        <v>473</v>
      </c>
      <c r="B501" s="329" t="str">
        <f t="shared" si="47"/>
        <v>YÜKSEK-</v>
      </c>
      <c r="C501" s="369"/>
      <c r="D501" s="370"/>
      <c r="E501" s="371"/>
      <c r="F501" s="372"/>
      <c r="G501" s="373"/>
      <c r="H501" s="374" t="s">
        <v>45</v>
      </c>
      <c r="I501" s="375"/>
      <c r="J501" s="375"/>
      <c r="K501" s="376"/>
      <c r="L501" s="376"/>
      <c r="M501" s="377"/>
      <c r="O501" s="379"/>
    </row>
    <row r="502" spans="1:15" s="378" customFormat="1" ht="31.5" customHeight="1" x14ac:dyDescent="0.2">
      <c r="A502" s="380">
        <v>474</v>
      </c>
      <c r="B502" s="329" t="str">
        <f t="shared" si="47"/>
        <v>YÜKSEK-</v>
      </c>
      <c r="C502" s="369"/>
      <c r="D502" s="370"/>
      <c r="E502" s="371"/>
      <c r="F502" s="372"/>
      <c r="G502" s="373"/>
      <c r="H502" s="374" t="s">
        <v>45</v>
      </c>
      <c r="I502" s="375"/>
      <c r="J502" s="375"/>
      <c r="K502" s="376"/>
      <c r="L502" s="376"/>
      <c r="M502" s="377"/>
      <c r="O502" s="379"/>
    </row>
    <row r="503" spans="1:15" s="378" customFormat="1" ht="31.5" customHeight="1" x14ac:dyDescent="0.2">
      <c r="A503" s="380">
        <v>475</v>
      </c>
      <c r="B503" s="329" t="str">
        <f t="shared" si="47"/>
        <v>YÜKSEK-</v>
      </c>
      <c r="C503" s="369"/>
      <c r="D503" s="370"/>
      <c r="E503" s="371"/>
      <c r="F503" s="372"/>
      <c r="G503" s="373"/>
      <c r="H503" s="374" t="s">
        <v>45</v>
      </c>
      <c r="I503" s="375"/>
      <c r="J503" s="375"/>
      <c r="K503" s="376"/>
      <c r="L503" s="376"/>
      <c r="M503" s="377"/>
      <c r="O503" s="379"/>
    </row>
    <row r="504" spans="1:15" s="378" customFormat="1" ht="44.25" customHeight="1" x14ac:dyDescent="0.2">
      <c r="A504" s="380">
        <v>476</v>
      </c>
      <c r="B504" s="329" t="str">
        <f t="shared" si="47"/>
        <v>YÜKSEK-</v>
      </c>
      <c r="C504" s="369"/>
      <c r="D504" s="370"/>
      <c r="E504" s="371"/>
      <c r="F504" s="372"/>
      <c r="G504" s="373"/>
      <c r="H504" s="374" t="s">
        <v>45</v>
      </c>
      <c r="I504" s="375"/>
      <c r="J504" s="375"/>
      <c r="K504" s="376"/>
      <c r="L504" s="376"/>
      <c r="M504" s="377"/>
      <c r="O504" s="379"/>
    </row>
    <row r="505" spans="1:15" s="366" customFormat="1" ht="31.5" customHeight="1" x14ac:dyDescent="0.25">
      <c r="A505" s="380">
        <v>477</v>
      </c>
      <c r="B505" s="329" t="str">
        <f t="shared" si="47"/>
        <v>UZUN-9</v>
      </c>
      <c r="C505" s="357">
        <v>1119</v>
      </c>
      <c r="D505" s="504">
        <v>15257416078</v>
      </c>
      <c r="E505" s="505">
        <v>37998</v>
      </c>
      <c r="F505" s="506" t="s">
        <v>482</v>
      </c>
      <c r="G505" s="507" t="s">
        <v>483</v>
      </c>
      <c r="H505" s="362" t="s">
        <v>44</v>
      </c>
      <c r="I505" s="363"/>
      <c r="J505" s="363"/>
      <c r="K505" s="364"/>
      <c r="L505" s="364"/>
      <c r="M505" s="365">
        <v>9</v>
      </c>
      <c r="O505" s="367"/>
    </row>
    <row r="506" spans="1:15" s="366" customFormat="1" ht="31.5" customHeight="1" x14ac:dyDescent="0.2">
      <c r="A506" s="380">
        <v>478</v>
      </c>
      <c r="B506" s="329" t="str">
        <f t="shared" si="47"/>
        <v>UZUN-</v>
      </c>
      <c r="C506" s="357"/>
      <c r="D506" s="358"/>
      <c r="E506" s="359"/>
      <c r="F506" s="360"/>
      <c r="G506" s="361"/>
      <c r="H506" s="362" t="s">
        <v>44</v>
      </c>
      <c r="I506" s="363"/>
      <c r="J506" s="363"/>
      <c r="K506" s="364"/>
      <c r="L506" s="364"/>
      <c r="M506" s="365"/>
      <c r="O506" s="367"/>
    </row>
    <row r="507" spans="1:15" s="366" customFormat="1" ht="31.5" customHeight="1" x14ac:dyDescent="0.2">
      <c r="A507" s="380">
        <v>479</v>
      </c>
      <c r="B507" s="329" t="str">
        <f t="shared" si="47"/>
        <v>UZUN-</v>
      </c>
      <c r="C507" s="357"/>
      <c r="D507" s="358"/>
      <c r="E507" s="359"/>
      <c r="F507" s="360"/>
      <c r="G507" s="361"/>
      <c r="H507" s="362" t="s">
        <v>44</v>
      </c>
      <c r="I507" s="363"/>
      <c r="J507" s="363"/>
      <c r="K507" s="364"/>
      <c r="L507" s="364"/>
      <c r="M507" s="365"/>
      <c r="O507" s="367"/>
    </row>
    <row r="508" spans="1:15" s="366" customFormat="1" ht="31.5" customHeight="1" x14ac:dyDescent="0.2">
      <c r="A508" s="380">
        <v>480</v>
      </c>
      <c r="B508" s="329" t="str">
        <f t="shared" si="47"/>
        <v>UZUN-</v>
      </c>
      <c r="C508" s="357"/>
      <c r="D508" s="358"/>
      <c r="E508" s="359"/>
      <c r="F508" s="360"/>
      <c r="G508" s="361"/>
      <c r="H508" s="362" t="s">
        <v>44</v>
      </c>
      <c r="I508" s="363"/>
      <c r="J508" s="363"/>
      <c r="K508" s="364"/>
      <c r="L508" s="364"/>
      <c r="M508" s="365"/>
      <c r="O508" s="367"/>
    </row>
    <row r="509" spans="1:15" s="366" customFormat="1" ht="31.5" customHeight="1" x14ac:dyDescent="0.2">
      <c r="A509" s="380">
        <v>481</v>
      </c>
      <c r="B509" s="329" t="str">
        <f t="shared" si="47"/>
        <v>UZUN-</v>
      </c>
      <c r="C509" s="357"/>
      <c r="D509" s="358"/>
      <c r="E509" s="359"/>
      <c r="F509" s="360"/>
      <c r="G509" s="361"/>
      <c r="H509" s="362" t="s">
        <v>44</v>
      </c>
      <c r="I509" s="363"/>
      <c r="J509" s="363"/>
      <c r="K509" s="364"/>
      <c r="L509" s="364"/>
      <c r="M509" s="365"/>
      <c r="O509" s="367"/>
    </row>
    <row r="510" spans="1:15" s="366" customFormat="1" ht="31.5" customHeight="1" x14ac:dyDescent="0.2">
      <c r="A510" s="380">
        <v>482</v>
      </c>
      <c r="B510" s="329" t="str">
        <f t="shared" si="47"/>
        <v>UZUN-</v>
      </c>
      <c r="C510" s="357"/>
      <c r="D510" s="358"/>
      <c r="E510" s="359"/>
      <c r="F510" s="360"/>
      <c r="G510" s="361"/>
      <c r="H510" s="362" t="s">
        <v>44</v>
      </c>
      <c r="I510" s="363"/>
      <c r="J510" s="363"/>
      <c r="K510" s="364"/>
      <c r="L510" s="364"/>
      <c r="M510" s="365"/>
      <c r="O510" s="367"/>
    </row>
    <row r="511" spans="1:15" s="366" customFormat="1" ht="31.5" customHeight="1" x14ac:dyDescent="0.2">
      <c r="A511" s="380">
        <v>483</v>
      </c>
      <c r="B511" s="329" t="str">
        <f t="shared" si="47"/>
        <v>UZUN-</v>
      </c>
      <c r="C511" s="357"/>
      <c r="D511" s="358"/>
      <c r="E511" s="359"/>
      <c r="F511" s="360"/>
      <c r="G511" s="361"/>
      <c r="H511" s="362" t="s">
        <v>44</v>
      </c>
      <c r="I511" s="363"/>
      <c r="J511" s="363"/>
      <c r="K511" s="364"/>
      <c r="L511" s="364"/>
      <c r="M511" s="365"/>
      <c r="O511" s="367"/>
    </row>
    <row r="512" spans="1:15" s="366" customFormat="1" ht="31.5" customHeight="1" x14ac:dyDescent="0.2">
      <c r="A512" s="380">
        <v>484</v>
      </c>
      <c r="B512" s="329" t="str">
        <f t="shared" si="47"/>
        <v>UZUN-</v>
      </c>
      <c r="C512" s="357"/>
      <c r="D512" s="358"/>
      <c r="E512" s="359"/>
      <c r="F512" s="360"/>
      <c r="G512" s="361"/>
      <c r="H512" s="362" t="s">
        <v>44</v>
      </c>
      <c r="I512" s="363"/>
      <c r="J512" s="363"/>
      <c r="K512" s="364"/>
      <c r="L512" s="364"/>
      <c r="M512" s="365"/>
      <c r="O512" s="367"/>
    </row>
    <row r="513" spans="1:15" s="366" customFormat="1" ht="31.5" customHeight="1" x14ac:dyDescent="0.2">
      <c r="A513" s="380">
        <v>485</v>
      </c>
      <c r="B513" s="329" t="str">
        <f t="shared" si="47"/>
        <v>UZUN-</v>
      </c>
      <c r="C513" s="357"/>
      <c r="D513" s="358"/>
      <c r="E513" s="359"/>
      <c r="F513" s="360"/>
      <c r="G513" s="361"/>
      <c r="H513" s="362" t="s">
        <v>44</v>
      </c>
      <c r="I513" s="363"/>
      <c r="J513" s="363"/>
      <c r="K513" s="364"/>
      <c r="L513" s="364"/>
      <c r="M513" s="365"/>
      <c r="O513" s="367"/>
    </row>
    <row r="514" spans="1:15" s="366" customFormat="1" ht="31.5" customHeight="1" x14ac:dyDescent="0.2">
      <c r="A514" s="380">
        <v>486</v>
      </c>
      <c r="B514" s="329" t="str">
        <f t="shared" si="47"/>
        <v>UZUN-</v>
      </c>
      <c r="C514" s="357"/>
      <c r="D514" s="358"/>
      <c r="E514" s="359"/>
      <c r="F514" s="360"/>
      <c r="G514" s="361"/>
      <c r="H514" s="362" t="s">
        <v>44</v>
      </c>
      <c r="I514" s="363"/>
      <c r="J514" s="363"/>
      <c r="K514" s="364"/>
      <c r="L514" s="364"/>
      <c r="M514" s="365"/>
      <c r="O514" s="367"/>
    </row>
    <row r="515" spans="1:15" s="366" customFormat="1" ht="31.5" customHeight="1" x14ac:dyDescent="0.2">
      <c r="A515" s="380">
        <v>487</v>
      </c>
      <c r="B515" s="329" t="str">
        <f t="shared" si="47"/>
        <v>UZUN-</v>
      </c>
      <c r="C515" s="357"/>
      <c r="D515" s="358"/>
      <c r="E515" s="359"/>
      <c r="F515" s="360"/>
      <c r="G515" s="361"/>
      <c r="H515" s="362" t="s">
        <v>44</v>
      </c>
      <c r="I515" s="363"/>
      <c r="J515" s="363"/>
      <c r="K515" s="364"/>
      <c r="L515" s="364"/>
      <c r="M515" s="365"/>
      <c r="O515" s="367"/>
    </row>
    <row r="516" spans="1:15" s="366" customFormat="1" ht="31.5" customHeight="1" x14ac:dyDescent="0.2">
      <c r="A516" s="380">
        <v>488</v>
      </c>
      <c r="B516" s="329" t="str">
        <f t="shared" si="47"/>
        <v>UZUN-</v>
      </c>
      <c r="C516" s="357"/>
      <c r="D516" s="358"/>
      <c r="E516" s="359"/>
      <c r="F516" s="360"/>
      <c r="G516" s="361"/>
      <c r="H516" s="362" t="s">
        <v>44</v>
      </c>
      <c r="I516" s="363"/>
      <c r="J516" s="363"/>
      <c r="K516" s="364"/>
      <c r="L516" s="364"/>
      <c r="M516" s="365"/>
      <c r="O516" s="367"/>
    </row>
    <row r="517" spans="1:15" s="366" customFormat="1" ht="31.5" customHeight="1" x14ac:dyDescent="0.2">
      <c r="A517" s="380">
        <v>489</v>
      </c>
      <c r="B517" s="329" t="str">
        <f t="shared" si="47"/>
        <v>UZUN-</v>
      </c>
      <c r="C517" s="357"/>
      <c r="D517" s="358"/>
      <c r="E517" s="359"/>
      <c r="F517" s="360"/>
      <c r="G517" s="361"/>
      <c r="H517" s="362" t="s">
        <v>44</v>
      </c>
      <c r="I517" s="363"/>
      <c r="J517" s="363"/>
      <c r="K517" s="364"/>
      <c r="L517" s="364"/>
      <c r="M517" s="365"/>
      <c r="O517" s="367"/>
    </row>
    <row r="518" spans="1:15" s="366" customFormat="1" ht="31.5" customHeight="1" x14ac:dyDescent="0.2">
      <c r="A518" s="380">
        <v>490</v>
      </c>
      <c r="B518" s="329" t="str">
        <f t="shared" si="47"/>
        <v>UZUN-</v>
      </c>
      <c r="C518" s="357"/>
      <c r="D518" s="358"/>
      <c r="E518" s="359"/>
      <c r="F518" s="360"/>
      <c r="G518" s="361"/>
      <c r="H518" s="362" t="s">
        <v>44</v>
      </c>
      <c r="I518" s="363"/>
      <c r="J518" s="363"/>
      <c r="K518" s="364"/>
      <c r="L518" s="364"/>
      <c r="M518" s="365"/>
      <c r="O518" s="367"/>
    </row>
    <row r="519" spans="1:15" s="366" customFormat="1" ht="31.5" customHeight="1" x14ac:dyDescent="0.2">
      <c r="A519" s="380">
        <v>491</v>
      </c>
      <c r="B519" s="329" t="str">
        <f t="shared" si="47"/>
        <v>UZUN-</v>
      </c>
      <c r="C519" s="357"/>
      <c r="D519" s="358"/>
      <c r="E519" s="359"/>
      <c r="F519" s="360"/>
      <c r="G519" s="361"/>
      <c r="H519" s="362" t="s">
        <v>44</v>
      </c>
      <c r="I519" s="363"/>
      <c r="J519" s="363"/>
      <c r="K519" s="364"/>
      <c r="L519" s="364"/>
      <c r="M519" s="365"/>
      <c r="O519" s="367"/>
    </row>
    <row r="520" spans="1:15" s="366" customFormat="1" ht="31.5" customHeight="1" x14ac:dyDescent="0.2">
      <c r="A520" s="380">
        <v>492</v>
      </c>
      <c r="B520" s="329" t="str">
        <f t="shared" si="47"/>
        <v>UZUN-</v>
      </c>
      <c r="C520" s="357"/>
      <c r="D520" s="358"/>
      <c r="E520" s="359"/>
      <c r="F520" s="360"/>
      <c r="G520" s="361"/>
      <c r="H520" s="362" t="s">
        <v>44</v>
      </c>
      <c r="I520" s="363"/>
      <c r="J520" s="363"/>
      <c r="K520" s="364"/>
      <c r="L520" s="364"/>
      <c r="M520" s="365"/>
      <c r="O520" s="367"/>
    </row>
    <row r="521" spans="1:15" s="366" customFormat="1" ht="33.75" customHeight="1" x14ac:dyDescent="0.2">
      <c r="A521" s="380">
        <v>493</v>
      </c>
      <c r="B521" s="329" t="str">
        <f t="shared" si="47"/>
        <v>UZUN-</v>
      </c>
      <c r="C521" s="357"/>
      <c r="D521" s="358"/>
      <c r="E521" s="359"/>
      <c r="F521" s="360"/>
      <c r="G521" s="361"/>
      <c r="H521" s="362" t="s">
        <v>44</v>
      </c>
      <c r="I521" s="363"/>
      <c r="J521" s="363"/>
      <c r="K521" s="364"/>
      <c r="L521" s="364"/>
      <c r="M521" s="365"/>
      <c r="O521" s="367"/>
    </row>
    <row r="522" spans="1:15" s="366" customFormat="1" ht="31.5" customHeight="1" x14ac:dyDescent="0.2">
      <c r="A522" s="380">
        <v>511</v>
      </c>
      <c r="B522" s="329" t="str">
        <f t="shared" si="47"/>
        <v>GÜLLE-10</v>
      </c>
      <c r="C522" s="452">
        <v>1156</v>
      </c>
      <c r="D522" s="477">
        <v>29407944380</v>
      </c>
      <c r="E522" s="478">
        <v>37896</v>
      </c>
      <c r="F522" s="481" t="s">
        <v>455</v>
      </c>
      <c r="G522" s="482" t="s">
        <v>456</v>
      </c>
      <c r="H522" s="457" t="s">
        <v>147</v>
      </c>
      <c r="I522" s="458"/>
      <c r="J522" s="458"/>
      <c r="K522" s="459"/>
      <c r="L522" s="459"/>
      <c r="M522" s="460">
        <v>10</v>
      </c>
      <c r="O522" s="367"/>
    </row>
    <row r="523" spans="1:15" s="366" customFormat="1" ht="31.5" customHeight="1" x14ac:dyDescent="0.2">
      <c r="A523" s="380">
        <v>512</v>
      </c>
      <c r="B523" s="329" t="str">
        <f t="shared" si="47"/>
        <v>GÜLLE-11</v>
      </c>
      <c r="C523" s="452">
        <v>1157</v>
      </c>
      <c r="D523" s="477">
        <v>49705090060</v>
      </c>
      <c r="E523" s="478">
        <v>37654</v>
      </c>
      <c r="F523" s="483" t="s">
        <v>501</v>
      </c>
      <c r="G523" s="527" t="s">
        <v>500</v>
      </c>
      <c r="H523" s="457" t="s">
        <v>147</v>
      </c>
      <c r="I523" s="458"/>
      <c r="J523" s="458"/>
      <c r="K523" s="459"/>
      <c r="L523" s="459"/>
      <c r="M523" s="460">
        <v>11</v>
      </c>
      <c r="O523" s="367"/>
    </row>
    <row r="524" spans="1:15" s="366" customFormat="1" ht="31.5" customHeight="1" x14ac:dyDescent="0.2">
      <c r="A524" s="380">
        <v>513</v>
      </c>
      <c r="B524" s="329" t="str">
        <f t="shared" si="47"/>
        <v>GÜLLE-12</v>
      </c>
      <c r="C524" s="452">
        <v>44</v>
      </c>
      <c r="D524" s="477">
        <v>10556574542</v>
      </c>
      <c r="E524" s="478">
        <v>2004</v>
      </c>
      <c r="F524" s="483" t="s">
        <v>523</v>
      </c>
      <c r="G524" s="484" t="s">
        <v>524</v>
      </c>
      <c r="H524" s="457" t="s">
        <v>147</v>
      </c>
      <c r="I524" s="458"/>
      <c r="J524" s="458"/>
      <c r="K524" s="459"/>
      <c r="L524" s="459"/>
      <c r="M524" s="460">
        <v>12</v>
      </c>
      <c r="O524" s="367"/>
    </row>
    <row r="525" spans="1:15" s="366" customFormat="1" ht="31.5" customHeight="1" x14ac:dyDescent="0.2">
      <c r="A525" s="380">
        <v>514</v>
      </c>
      <c r="B525" s="329" t="str">
        <f t="shared" si="47"/>
        <v>GÜLLE-</v>
      </c>
      <c r="C525" s="452"/>
      <c r="D525" s="453"/>
      <c r="E525" s="454"/>
      <c r="F525" s="455"/>
      <c r="G525" s="456"/>
      <c r="H525" s="457" t="s">
        <v>147</v>
      </c>
      <c r="I525" s="458"/>
      <c r="J525" s="458"/>
      <c r="K525" s="459"/>
      <c r="L525" s="459"/>
      <c r="M525" s="460"/>
      <c r="O525" s="367"/>
    </row>
    <row r="526" spans="1:15" s="366" customFormat="1" ht="31.5" customHeight="1" x14ac:dyDescent="0.2">
      <c r="A526" s="380">
        <v>515</v>
      </c>
      <c r="B526" s="329" t="str">
        <f t="shared" si="47"/>
        <v>GÜLLE-</v>
      </c>
      <c r="C526" s="452"/>
      <c r="D526" s="453"/>
      <c r="E526" s="454"/>
      <c r="F526" s="455"/>
      <c r="G526" s="456"/>
      <c r="H526" s="457" t="s">
        <v>147</v>
      </c>
      <c r="I526" s="458"/>
      <c r="J526" s="458"/>
      <c r="K526" s="459"/>
      <c r="L526" s="459"/>
      <c r="M526" s="460"/>
      <c r="O526" s="367"/>
    </row>
    <row r="527" spans="1:15" s="366" customFormat="1" ht="31.5" customHeight="1" x14ac:dyDescent="0.2">
      <c r="A527" s="380">
        <v>516</v>
      </c>
      <c r="B527" s="329" t="str">
        <f t="shared" si="47"/>
        <v>GÜLLE-</v>
      </c>
      <c r="C527" s="452"/>
      <c r="D527" s="453"/>
      <c r="E527" s="454"/>
      <c r="F527" s="455"/>
      <c r="G527" s="456"/>
      <c r="H527" s="457" t="s">
        <v>147</v>
      </c>
      <c r="I527" s="458"/>
      <c r="J527" s="458"/>
      <c r="K527" s="459"/>
      <c r="L527" s="459"/>
      <c r="M527" s="460"/>
      <c r="O527" s="367"/>
    </row>
    <row r="528" spans="1:15" s="366" customFormat="1" ht="31.5" customHeight="1" x14ac:dyDescent="0.2">
      <c r="A528" s="380">
        <v>517</v>
      </c>
      <c r="B528" s="329" t="str">
        <f t="shared" si="47"/>
        <v>GÜLLE-</v>
      </c>
      <c r="C528" s="452"/>
      <c r="D528" s="453"/>
      <c r="E528" s="454"/>
      <c r="F528" s="455"/>
      <c r="G528" s="456"/>
      <c r="H528" s="457" t="s">
        <v>147</v>
      </c>
      <c r="I528" s="458"/>
      <c r="J528" s="458"/>
      <c r="K528" s="459"/>
      <c r="L528" s="459"/>
      <c r="M528" s="460"/>
      <c r="O528" s="367"/>
    </row>
    <row r="529" spans="1:15" s="366" customFormat="1" ht="31.5" customHeight="1" x14ac:dyDescent="0.2">
      <c r="A529" s="380">
        <v>518</v>
      </c>
      <c r="B529" s="329" t="str">
        <f t="shared" si="47"/>
        <v>GÜLLE-</v>
      </c>
      <c r="C529" s="452"/>
      <c r="D529" s="453"/>
      <c r="E529" s="454"/>
      <c r="F529" s="455"/>
      <c r="G529" s="456"/>
      <c r="H529" s="457" t="s">
        <v>147</v>
      </c>
      <c r="I529" s="458"/>
      <c r="J529" s="458"/>
      <c r="K529" s="459"/>
      <c r="L529" s="459"/>
      <c r="M529" s="460"/>
      <c r="O529" s="367"/>
    </row>
    <row r="530" spans="1:15" s="366" customFormat="1" ht="31.5" customHeight="1" x14ac:dyDescent="0.2">
      <c r="A530" s="380">
        <v>519</v>
      </c>
      <c r="B530" s="329" t="str">
        <f t="shared" si="47"/>
        <v>GÜLLE-</v>
      </c>
      <c r="C530" s="452"/>
      <c r="D530" s="453"/>
      <c r="E530" s="454"/>
      <c r="F530" s="455"/>
      <c r="G530" s="456"/>
      <c r="H530" s="457" t="s">
        <v>147</v>
      </c>
      <c r="I530" s="458"/>
      <c r="J530" s="458"/>
      <c r="K530" s="459"/>
      <c r="L530" s="459"/>
      <c r="M530" s="460"/>
      <c r="O530" s="367"/>
    </row>
    <row r="531" spans="1:15" s="366" customFormat="1" ht="31.5" customHeight="1" x14ac:dyDescent="0.2">
      <c r="A531" s="380">
        <v>520</v>
      </c>
      <c r="B531" s="329" t="str">
        <f t="shared" si="47"/>
        <v>GÜLLE-</v>
      </c>
      <c r="C531" s="452"/>
      <c r="D531" s="453"/>
      <c r="E531" s="454"/>
      <c r="F531" s="455"/>
      <c r="G531" s="456"/>
      <c r="H531" s="457" t="s">
        <v>147</v>
      </c>
      <c r="I531" s="458"/>
      <c r="J531" s="458"/>
      <c r="K531" s="459"/>
      <c r="L531" s="459"/>
      <c r="M531" s="460"/>
      <c r="O531" s="367"/>
    </row>
    <row r="532" spans="1:15" s="366" customFormat="1" ht="31.5" customHeight="1" x14ac:dyDescent="0.2">
      <c r="A532" s="380">
        <v>521</v>
      </c>
      <c r="B532" s="329" t="str">
        <f t="shared" si="47"/>
        <v>GÜLLE-</v>
      </c>
      <c r="C532" s="452"/>
      <c r="D532" s="453"/>
      <c r="E532" s="454"/>
      <c r="F532" s="455"/>
      <c r="G532" s="456"/>
      <c r="H532" s="457" t="s">
        <v>147</v>
      </c>
      <c r="I532" s="458"/>
      <c r="J532" s="458"/>
      <c r="K532" s="459"/>
      <c r="L532" s="459"/>
      <c r="M532" s="460"/>
      <c r="O532" s="367"/>
    </row>
    <row r="533" spans="1:15" s="366" customFormat="1" ht="31.5" customHeight="1" x14ac:dyDescent="0.2">
      <c r="A533" s="380">
        <v>522</v>
      </c>
      <c r="B533" s="329" t="str">
        <f t="shared" si="47"/>
        <v>GÜLLE-</v>
      </c>
      <c r="C533" s="452"/>
      <c r="D533" s="453"/>
      <c r="E533" s="454"/>
      <c r="F533" s="455"/>
      <c r="G533" s="456"/>
      <c r="H533" s="457" t="s">
        <v>147</v>
      </c>
      <c r="I533" s="458"/>
      <c r="J533" s="458"/>
      <c r="K533" s="459"/>
      <c r="L533" s="459"/>
      <c r="M533" s="460"/>
      <c r="O533" s="367"/>
    </row>
    <row r="534" spans="1:15" s="366" customFormat="1" ht="31.5" customHeight="1" x14ac:dyDescent="0.2">
      <c r="A534" s="380">
        <v>523</v>
      </c>
      <c r="B534" s="329" t="str">
        <f t="shared" si="47"/>
        <v>GÜLLE-</v>
      </c>
      <c r="C534" s="452"/>
      <c r="D534" s="453"/>
      <c r="E534" s="454"/>
      <c r="F534" s="455"/>
      <c r="G534" s="456"/>
      <c r="H534" s="457" t="s">
        <v>147</v>
      </c>
      <c r="I534" s="458"/>
      <c r="J534" s="458"/>
      <c r="K534" s="459"/>
      <c r="L534" s="459"/>
      <c r="M534" s="460"/>
      <c r="O534" s="367"/>
    </row>
    <row r="535" spans="1:15" s="366" customFormat="1" ht="31.5" customHeight="1" x14ac:dyDescent="0.2">
      <c r="A535" s="380">
        <v>524</v>
      </c>
      <c r="B535" s="329" t="str">
        <f t="shared" si="47"/>
        <v>GÜLLE-</v>
      </c>
      <c r="C535" s="452"/>
      <c r="D535" s="453"/>
      <c r="E535" s="454"/>
      <c r="F535" s="455"/>
      <c r="G535" s="456"/>
      <c r="H535" s="457" t="s">
        <v>147</v>
      </c>
      <c r="I535" s="458"/>
      <c r="J535" s="458"/>
      <c r="K535" s="459"/>
      <c r="L535" s="459"/>
      <c r="M535" s="460"/>
      <c r="O535" s="367"/>
    </row>
    <row r="536" spans="1:15" s="366" customFormat="1" ht="31.5" customHeight="1" x14ac:dyDescent="0.2">
      <c r="A536" s="380">
        <v>525</v>
      </c>
      <c r="B536" s="329" t="str">
        <f t="shared" si="47"/>
        <v>GÜLLE-</v>
      </c>
      <c r="C536" s="452"/>
      <c r="D536" s="453"/>
      <c r="E536" s="454"/>
      <c r="F536" s="455"/>
      <c r="G536" s="456"/>
      <c r="H536" s="457" t="s">
        <v>147</v>
      </c>
      <c r="I536" s="458"/>
      <c r="J536" s="458"/>
      <c r="K536" s="459"/>
      <c r="L536" s="459"/>
      <c r="M536" s="460"/>
      <c r="O536" s="367"/>
    </row>
    <row r="537" spans="1:15" s="366" customFormat="1" ht="31.5" customHeight="1" x14ac:dyDescent="0.2">
      <c r="A537" s="380">
        <v>526</v>
      </c>
      <c r="B537" s="329" t="str">
        <f t="shared" si="47"/>
        <v>GÜLLE-</v>
      </c>
      <c r="C537" s="452"/>
      <c r="D537" s="474"/>
      <c r="E537" s="475"/>
      <c r="F537" s="474"/>
      <c r="G537" s="456"/>
      <c r="H537" s="457" t="s">
        <v>147</v>
      </c>
      <c r="I537" s="458"/>
      <c r="J537" s="458"/>
      <c r="K537" s="459"/>
      <c r="L537" s="459"/>
      <c r="M537" s="460"/>
      <c r="O537" s="367"/>
    </row>
    <row r="538" spans="1:15" s="366" customFormat="1" ht="33.75" customHeight="1" x14ac:dyDescent="0.2">
      <c r="A538" s="380">
        <v>527</v>
      </c>
      <c r="B538" s="329" t="str">
        <f t="shared" si="47"/>
        <v>GÜLLE-</v>
      </c>
      <c r="C538" s="452"/>
      <c r="D538" s="474"/>
      <c r="E538" s="475"/>
      <c r="F538" s="474"/>
      <c r="G538" s="476"/>
      <c r="H538" s="457" t="s">
        <v>147</v>
      </c>
      <c r="I538" s="458"/>
      <c r="J538" s="458"/>
      <c r="K538" s="459"/>
      <c r="L538" s="459"/>
      <c r="M538" s="460"/>
      <c r="O538" s="367"/>
    </row>
    <row r="539" spans="1:15" s="378" customFormat="1" ht="31.5" customHeight="1" x14ac:dyDescent="0.2">
      <c r="A539" s="380">
        <v>528</v>
      </c>
      <c r="B539" s="329" t="str">
        <f t="shared" si="47"/>
        <v>CİRİT-</v>
      </c>
      <c r="C539" s="369"/>
      <c r="D539" s="370"/>
      <c r="E539" s="371"/>
      <c r="F539" s="372"/>
      <c r="G539" s="373"/>
      <c r="H539" s="374" t="s">
        <v>149</v>
      </c>
      <c r="I539" s="375"/>
      <c r="J539" s="375"/>
      <c r="K539" s="376"/>
      <c r="L539" s="376"/>
      <c r="M539" s="377"/>
      <c r="O539" s="379"/>
    </row>
    <row r="540" spans="1:15" s="378" customFormat="1" ht="31.5" customHeight="1" x14ac:dyDescent="0.2">
      <c r="A540" s="380">
        <v>529</v>
      </c>
      <c r="B540" s="329" t="str">
        <f t="shared" si="47"/>
        <v>CİRİT-</v>
      </c>
      <c r="C540" s="369"/>
      <c r="D540" s="370"/>
      <c r="E540" s="371"/>
      <c r="F540" s="372"/>
      <c r="G540" s="373"/>
      <c r="H540" s="374" t="s">
        <v>149</v>
      </c>
      <c r="I540" s="375"/>
      <c r="J540" s="375"/>
      <c r="K540" s="376"/>
      <c r="L540" s="376"/>
      <c r="M540" s="377"/>
      <c r="O540" s="379"/>
    </row>
    <row r="541" spans="1:15" s="378" customFormat="1" ht="31.5" customHeight="1" x14ac:dyDescent="0.2">
      <c r="A541" s="380">
        <v>530</v>
      </c>
      <c r="B541" s="329" t="str">
        <f t="shared" si="47"/>
        <v>CİRİT-</v>
      </c>
      <c r="C541" s="369"/>
      <c r="D541" s="370"/>
      <c r="E541" s="371"/>
      <c r="F541" s="372"/>
      <c r="G541" s="373"/>
      <c r="H541" s="374" t="s">
        <v>149</v>
      </c>
      <c r="I541" s="375"/>
      <c r="J541" s="375"/>
      <c r="K541" s="376"/>
      <c r="L541" s="376"/>
      <c r="M541" s="377"/>
      <c r="O541" s="379"/>
    </row>
    <row r="542" spans="1:15" s="378" customFormat="1" ht="31.5" customHeight="1" x14ac:dyDescent="0.2">
      <c r="A542" s="380">
        <v>531</v>
      </c>
      <c r="B542" s="329" t="str">
        <f t="shared" si="47"/>
        <v>CİRİT-</v>
      </c>
      <c r="C542" s="369"/>
      <c r="D542" s="370"/>
      <c r="E542" s="371"/>
      <c r="F542" s="372"/>
      <c r="G542" s="373"/>
      <c r="H542" s="374" t="s">
        <v>149</v>
      </c>
      <c r="I542" s="375"/>
      <c r="J542" s="375"/>
      <c r="K542" s="376"/>
      <c r="L542" s="376"/>
      <c r="M542" s="377"/>
      <c r="O542" s="379"/>
    </row>
    <row r="543" spans="1:15" s="378" customFormat="1" ht="31.5" customHeight="1" x14ac:dyDescent="0.2">
      <c r="A543" s="380">
        <v>532</v>
      </c>
      <c r="B543" s="329" t="str">
        <f t="shared" si="47"/>
        <v>CİRİT-</v>
      </c>
      <c r="C543" s="369"/>
      <c r="D543" s="370"/>
      <c r="E543" s="371"/>
      <c r="F543" s="372"/>
      <c r="G543" s="373"/>
      <c r="H543" s="374" t="s">
        <v>149</v>
      </c>
      <c r="I543" s="375"/>
      <c r="J543" s="375"/>
      <c r="K543" s="376"/>
      <c r="L543" s="376"/>
      <c r="M543" s="377"/>
      <c r="O543" s="379"/>
    </row>
    <row r="544" spans="1:15" s="378" customFormat="1" ht="31.5" customHeight="1" x14ac:dyDescent="0.2">
      <c r="A544" s="380">
        <v>533</v>
      </c>
      <c r="B544" s="329" t="str">
        <f t="shared" si="47"/>
        <v>CİRİT-</v>
      </c>
      <c r="C544" s="369"/>
      <c r="D544" s="370"/>
      <c r="E544" s="371"/>
      <c r="F544" s="372"/>
      <c r="G544" s="373"/>
      <c r="H544" s="374" t="s">
        <v>149</v>
      </c>
      <c r="I544" s="375"/>
      <c r="J544" s="375"/>
      <c r="K544" s="376"/>
      <c r="L544" s="376"/>
      <c r="M544" s="377"/>
      <c r="O544" s="379"/>
    </row>
    <row r="545" spans="1:25" s="378" customFormat="1" ht="31.5" customHeight="1" x14ac:dyDescent="0.2">
      <c r="A545" s="380">
        <v>534</v>
      </c>
      <c r="B545" s="329" t="str">
        <f t="shared" si="47"/>
        <v>CİRİT-</v>
      </c>
      <c r="C545" s="369"/>
      <c r="D545" s="370"/>
      <c r="E545" s="371"/>
      <c r="F545" s="372"/>
      <c r="G545" s="373"/>
      <c r="H545" s="374" t="s">
        <v>149</v>
      </c>
      <c r="I545" s="375"/>
      <c r="J545" s="375"/>
      <c r="K545" s="376"/>
      <c r="L545" s="376"/>
      <c r="M545" s="377"/>
      <c r="O545" s="379"/>
    </row>
    <row r="546" spans="1:25" s="378" customFormat="1" ht="31.5" customHeight="1" x14ac:dyDescent="0.2">
      <c r="A546" s="380">
        <v>535</v>
      </c>
      <c r="B546" s="329" t="str">
        <f t="shared" si="47"/>
        <v>CİRİT-</v>
      </c>
      <c r="C546" s="369"/>
      <c r="D546" s="370"/>
      <c r="E546" s="371"/>
      <c r="F546" s="372"/>
      <c r="G546" s="373"/>
      <c r="H546" s="374" t="s">
        <v>149</v>
      </c>
      <c r="I546" s="375"/>
      <c r="J546" s="375"/>
      <c r="K546" s="376"/>
      <c r="L546" s="376"/>
      <c r="M546" s="377"/>
      <c r="O546" s="379"/>
    </row>
    <row r="547" spans="1:25" s="378" customFormat="1" ht="31.5" customHeight="1" x14ac:dyDescent="0.2">
      <c r="A547" s="380">
        <v>536</v>
      </c>
      <c r="B547" s="329" t="str">
        <f t="shared" si="47"/>
        <v>CİRİT-</v>
      </c>
      <c r="C547" s="369"/>
      <c r="D547" s="370"/>
      <c r="E547" s="371"/>
      <c r="F547" s="372"/>
      <c r="G547" s="373"/>
      <c r="H547" s="374" t="s">
        <v>149</v>
      </c>
      <c r="I547" s="375"/>
      <c r="J547" s="375"/>
      <c r="K547" s="376"/>
      <c r="L547" s="376"/>
      <c r="M547" s="377"/>
      <c r="O547" s="379"/>
    </row>
    <row r="548" spans="1:25" s="378" customFormat="1" ht="31.5" customHeight="1" x14ac:dyDescent="0.25">
      <c r="A548" s="380">
        <v>537</v>
      </c>
      <c r="B548" s="329" t="str">
        <f t="shared" si="47"/>
        <v>CİRİT-</v>
      </c>
      <c r="C548" s="369"/>
      <c r="D548" s="370"/>
      <c r="E548" s="371"/>
      <c r="F548" s="372"/>
      <c r="G548" s="373"/>
      <c r="H548" s="374" t="s">
        <v>149</v>
      </c>
      <c r="I548" s="375"/>
      <c r="J548" s="375"/>
      <c r="K548" s="376"/>
      <c r="L548" s="376"/>
      <c r="M548" s="377"/>
      <c r="O548" s="379"/>
      <c r="Y548" s="103"/>
    </row>
    <row r="549" spans="1:25" s="378" customFormat="1" ht="31.5" customHeight="1" x14ac:dyDescent="0.25">
      <c r="A549" s="380">
        <v>538</v>
      </c>
      <c r="B549" s="329" t="str">
        <f t="shared" si="47"/>
        <v>CİRİT-</v>
      </c>
      <c r="C549" s="369"/>
      <c r="D549" s="370"/>
      <c r="E549" s="371"/>
      <c r="F549" s="372"/>
      <c r="G549" s="373"/>
      <c r="H549" s="374" t="s">
        <v>149</v>
      </c>
      <c r="I549" s="375"/>
      <c r="J549" s="375"/>
      <c r="K549" s="376"/>
      <c r="L549" s="376"/>
      <c r="M549" s="377"/>
      <c r="O549" s="379"/>
      <c r="Y549" s="103"/>
    </row>
    <row r="550" spans="1:25" s="378" customFormat="1" ht="31.5" customHeight="1" x14ac:dyDescent="0.25">
      <c r="A550" s="380">
        <v>539</v>
      </c>
      <c r="B550" s="329" t="str">
        <f t="shared" si="47"/>
        <v>CİRİT-</v>
      </c>
      <c r="C550" s="369"/>
      <c r="D550" s="370"/>
      <c r="E550" s="371"/>
      <c r="F550" s="372"/>
      <c r="G550" s="373"/>
      <c r="H550" s="374" t="s">
        <v>149</v>
      </c>
      <c r="I550" s="375"/>
      <c r="J550" s="375"/>
      <c r="K550" s="376"/>
      <c r="L550" s="376"/>
      <c r="M550" s="377"/>
      <c r="O550" s="379"/>
      <c r="Y550" s="103"/>
    </row>
    <row r="551" spans="1:25" s="378" customFormat="1" ht="31.5" customHeight="1" x14ac:dyDescent="0.25">
      <c r="A551" s="380">
        <v>540</v>
      </c>
      <c r="B551" s="329" t="str">
        <f t="shared" si="47"/>
        <v>CİRİT-</v>
      </c>
      <c r="C551" s="369"/>
      <c r="D551" s="370"/>
      <c r="E551" s="371"/>
      <c r="F551" s="372"/>
      <c r="G551" s="373"/>
      <c r="H551" s="374" t="s">
        <v>149</v>
      </c>
      <c r="I551" s="375"/>
      <c r="J551" s="375"/>
      <c r="K551" s="376"/>
      <c r="L551" s="376"/>
      <c r="M551" s="377"/>
      <c r="O551" s="379"/>
      <c r="Y551" s="103"/>
    </row>
    <row r="552" spans="1:25" s="378" customFormat="1" ht="31.5" customHeight="1" x14ac:dyDescent="0.25">
      <c r="A552" s="380">
        <v>541</v>
      </c>
      <c r="B552" s="329" t="str">
        <f t="shared" ref="B552:B555" si="48">CONCATENATE(H552,"-",M552)</f>
        <v>CİRİT-</v>
      </c>
      <c r="C552" s="369"/>
      <c r="D552" s="370"/>
      <c r="E552" s="371"/>
      <c r="F552" s="372"/>
      <c r="G552" s="373"/>
      <c r="H552" s="374" t="s">
        <v>149</v>
      </c>
      <c r="I552" s="375"/>
      <c r="J552" s="375"/>
      <c r="K552" s="376"/>
      <c r="L552" s="376"/>
      <c r="M552" s="377"/>
      <c r="O552" s="379"/>
      <c r="Y552" s="103"/>
    </row>
    <row r="553" spans="1:25" s="378" customFormat="1" ht="31.5" customHeight="1" x14ac:dyDescent="0.25">
      <c r="A553" s="380">
        <v>542</v>
      </c>
      <c r="B553" s="329" t="str">
        <f t="shared" si="48"/>
        <v>CİRİT-</v>
      </c>
      <c r="C553" s="369"/>
      <c r="D553" s="370"/>
      <c r="E553" s="371"/>
      <c r="F553" s="372"/>
      <c r="G553" s="373"/>
      <c r="H553" s="374" t="s">
        <v>149</v>
      </c>
      <c r="I553" s="375"/>
      <c r="J553" s="375"/>
      <c r="K553" s="376"/>
      <c r="L553" s="376"/>
      <c r="M553" s="377"/>
      <c r="O553" s="379"/>
      <c r="Y553" s="103"/>
    </row>
    <row r="554" spans="1:25" s="378" customFormat="1" ht="31.5" customHeight="1" x14ac:dyDescent="0.25">
      <c r="A554" s="380">
        <v>543</v>
      </c>
      <c r="B554" s="329" t="str">
        <f t="shared" si="48"/>
        <v>CİRİT-</v>
      </c>
      <c r="C554" s="369"/>
      <c r="D554" s="370"/>
      <c r="E554" s="371"/>
      <c r="F554" s="372"/>
      <c r="G554" s="373"/>
      <c r="H554" s="374" t="s">
        <v>149</v>
      </c>
      <c r="I554" s="375"/>
      <c r="J554" s="375"/>
      <c r="K554" s="376"/>
      <c r="L554" s="376"/>
      <c r="M554" s="377"/>
      <c r="O554" s="379"/>
      <c r="Y554" s="103"/>
    </row>
    <row r="555" spans="1:25" s="378" customFormat="1" ht="44.25" customHeight="1" x14ac:dyDescent="0.25">
      <c r="A555" s="380">
        <v>544</v>
      </c>
      <c r="B555" s="329" t="str">
        <f t="shared" si="48"/>
        <v>CİRİT-</v>
      </c>
      <c r="C555" s="369"/>
      <c r="D555" s="370"/>
      <c r="E555" s="371"/>
      <c r="F555" s="372"/>
      <c r="G555" s="373"/>
      <c r="H555" s="374" t="s">
        <v>149</v>
      </c>
      <c r="I555" s="375"/>
      <c r="J555" s="375"/>
      <c r="K555" s="376"/>
      <c r="L555" s="376"/>
      <c r="M555" s="377"/>
      <c r="O555" s="379"/>
      <c r="Y555" s="103"/>
    </row>
    <row r="556" spans="1:25" x14ac:dyDescent="0.25">
      <c r="A556" s="103"/>
      <c r="B556" s="103"/>
      <c r="C556" s="103" t="s">
        <v>192</v>
      </c>
      <c r="D556" s="103" t="s">
        <v>192</v>
      </c>
      <c r="E556" s="103" t="s">
        <v>192</v>
      </c>
      <c r="F556"/>
      <c r="G556" s="103"/>
      <c r="H556" s="103"/>
      <c r="I556" s="103"/>
      <c r="J556" s="103"/>
      <c r="K556" s="103"/>
      <c r="L556" s="103"/>
      <c r="M556" s="103"/>
    </row>
    <row r="557" spans="1:25" x14ac:dyDescent="0.25">
      <c r="A557" s="103"/>
      <c r="B557" s="103"/>
      <c r="C557" s="103" t="s">
        <v>192</v>
      </c>
      <c r="D557" s="103" t="s">
        <v>192</v>
      </c>
      <c r="E557" s="103" t="s">
        <v>192</v>
      </c>
      <c r="F557"/>
      <c r="G557" s="103"/>
      <c r="H557" s="103"/>
      <c r="I557" s="103"/>
      <c r="J557" s="103"/>
      <c r="K557" s="103"/>
      <c r="L557" s="103"/>
      <c r="M557" s="103"/>
    </row>
    <row r="558" spans="1:25" x14ac:dyDescent="0.25">
      <c r="A558" s="103"/>
      <c r="B558" s="103"/>
      <c r="C558" s="103" t="s">
        <v>192</v>
      </c>
      <c r="D558" s="103" t="s">
        <v>192</v>
      </c>
      <c r="E558" s="103" t="s">
        <v>192</v>
      </c>
      <c r="F558"/>
      <c r="G558" s="103"/>
      <c r="H558" s="103"/>
      <c r="I558" s="103"/>
      <c r="J558" s="103"/>
      <c r="K558" s="103"/>
      <c r="L558" s="103"/>
      <c r="M558" s="103"/>
    </row>
    <row r="559" spans="1:25" x14ac:dyDescent="0.25">
      <c r="A559" s="103"/>
      <c r="B559" s="103"/>
      <c r="C559" s="103" t="s">
        <v>192</v>
      </c>
      <c r="D559" s="103" t="s">
        <v>192</v>
      </c>
      <c r="E559" s="103" t="s">
        <v>192</v>
      </c>
      <c r="F559"/>
      <c r="G559" s="103"/>
      <c r="H559" s="103"/>
      <c r="I559" s="103"/>
      <c r="J559" s="103"/>
      <c r="K559" s="103"/>
      <c r="L559" s="103"/>
      <c r="M559" s="103"/>
    </row>
    <row r="560" spans="1:25" x14ac:dyDescent="0.25">
      <c r="A560" s="103"/>
      <c r="B560" s="103"/>
      <c r="C560" s="103" t="s">
        <v>192</v>
      </c>
      <c r="D560" s="103" t="s">
        <v>192</v>
      </c>
      <c r="E560" s="103" t="s">
        <v>192</v>
      </c>
      <c r="F560"/>
      <c r="G560" s="103"/>
      <c r="H560" s="103"/>
      <c r="I560" s="103"/>
      <c r="J560" s="103"/>
      <c r="K560" s="103"/>
      <c r="L560" s="103"/>
      <c r="M560" s="103"/>
    </row>
    <row r="561" spans="3:6" x14ac:dyDescent="0.25">
      <c r="C561" s="143" t="s">
        <v>192</v>
      </c>
      <c r="D561" s="107" t="s">
        <v>192</v>
      </c>
      <c r="E561" s="106" t="s">
        <v>192</v>
      </c>
      <c r="F561"/>
    </row>
    <row r="562" spans="3:6" x14ac:dyDescent="0.25">
      <c r="C562" s="143" t="s">
        <v>192</v>
      </c>
      <c r="D562" s="107" t="s">
        <v>192</v>
      </c>
      <c r="E562" s="106" t="s">
        <v>192</v>
      </c>
      <c r="F562"/>
    </row>
    <row r="563" spans="3:6" x14ac:dyDescent="0.25">
      <c r="C563" s="143" t="s">
        <v>192</v>
      </c>
      <c r="D563" s="107" t="s">
        <v>192</v>
      </c>
      <c r="E563" s="106" t="s">
        <v>192</v>
      </c>
      <c r="F563"/>
    </row>
    <row r="564" spans="3:6" x14ac:dyDescent="0.25">
      <c r="C564" s="143" t="s">
        <v>192</v>
      </c>
      <c r="D564" s="107" t="s">
        <v>192</v>
      </c>
      <c r="E564" s="106" t="s">
        <v>192</v>
      </c>
      <c r="F564"/>
    </row>
    <row r="565" spans="3:6" x14ac:dyDescent="0.25">
      <c r="C565" s="143" t="s">
        <v>192</v>
      </c>
      <c r="D565" s="107" t="s">
        <v>192</v>
      </c>
      <c r="E565" s="106" t="s">
        <v>192</v>
      </c>
    </row>
    <row r="566" spans="3:6" x14ac:dyDescent="0.25">
      <c r="C566" s="143" t="s">
        <v>192</v>
      </c>
      <c r="D566" s="107" t="s">
        <v>192</v>
      </c>
      <c r="E566" s="106" t="s">
        <v>192</v>
      </c>
    </row>
    <row r="567" spans="3:6" x14ac:dyDescent="0.25">
      <c r="C567" s="143" t="s">
        <v>192</v>
      </c>
      <c r="D567" s="107" t="s">
        <v>192</v>
      </c>
      <c r="E567" s="106" t="s">
        <v>192</v>
      </c>
    </row>
    <row r="568" spans="3:6" x14ac:dyDescent="0.25">
      <c r="C568" s="143" t="s">
        <v>192</v>
      </c>
      <c r="D568" s="107" t="s">
        <v>192</v>
      </c>
      <c r="E568" s="106" t="s">
        <v>192</v>
      </c>
    </row>
    <row r="569" spans="3:6" x14ac:dyDescent="0.25">
      <c r="C569" s="143" t="s">
        <v>192</v>
      </c>
      <c r="D569" s="107" t="s">
        <v>192</v>
      </c>
      <c r="E569" s="106" t="s">
        <v>192</v>
      </c>
    </row>
    <row r="570" spans="3:6" x14ac:dyDescent="0.25">
      <c r="C570" s="143" t="s">
        <v>192</v>
      </c>
      <c r="D570" s="107" t="s">
        <v>192</v>
      </c>
      <c r="E570" s="106" t="s">
        <v>192</v>
      </c>
    </row>
    <row r="571" spans="3:6" x14ac:dyDescent="0.25">
      <c r="C571" s="143" t="s">
        <v>192</v>
      </c>
      <c r="D571" s="107" t="s">
        <v>192</v>
      </c>
      <c r="E571" s="106" t="s">
        <v>192</v>
      </c>
    </row>
    <row r="572" spans="3:6" x14ac:dyDescent="0.25">
      <c r="C572" s="143" t="s">
        <v>192</v>
      </c>
      <c r="D572" s="107" t="s">
        <v>192</v>
      </c>
      <c r="E572" s="106" t="s">
        <v>192</v>
      </c>
      <c r="F572"/>
    </row>
    <row r="573" spans="3:6" x14ac:dyDescent="0.25">
      <c r="C573" s="143" t="s">
        <v>192</v>
      </c>
      <c r="D573" s="107" t="s">
        <v>192</v>
      </c>
      <c r="E573" s="106" t="s">
        <v>192</v>
      </c>
      <c r="F573"/>
    </row>
    <row r="574" spans="3:6" x14ac:dyDescent="0.25">
      <c r="F574"/>
    </row>
    <row r="575" spans="3:6" x14ac:dyDescent="0.25">
      <c r="F575"/>
    </row>
    <row r="576" spans="3:6" x14ac:dyDescent="0.25">
      <c r="F576"/>
    </row>
    <row r="577" spans="6:6" x14ac:dyDescent="0.25">
      <c r="F577"/>
    </row>
    <row r="578" spans="6:6" x14ac:dyDescent="0.25">
      <c r="F578"/>
    </row>
    <row r="579" spans="6:6" x14ac:dyDescent="0.25">
      <c r="F579"/>
    </row>
    <row r="580" spans="6:6" x14ac:dyDescent="0.25">
      <c r="F580"/>
    </row>
    <row r="581" spans="6:6" x14ac:dyDescent="0.25">
      <c r="F581"/>
    </row>
    <row r="582" spans="6:6" x14ac:dyDescent="0.25">
      <c r="F582"/>
    </row>
    <row r="583" spans="6:6" x14ac:dyDescent="0.25">
      <c r="F583"/>
    </row>
    <row r="584" spans="6:6" x14ac:dyDescent="0.25">
      <c r="F584"/>
    </row>
    <row r="585" spans="6:6" x14ac:dyDescent="0.25">
      <c r="F585"/>
    </row>
    <row r="586" spans="6:6" x14ac:dyDescent="0.25">
      <c r="F586"/>
    </row>
    <row r="587" spans="6:6" x14ac:dyDescent="0.25">
      <c r="F587"/>
    </row>
    <row r="588" spans="6:6" x14ac:dyDescent="0.25">
      <c r="F588"/>
    </row>
    <row r="589" spans="6:6" x14ac:dyDescent="0.25">
      <c r="F589"/>
    </row>
    <row r="590" spans="6:6" x14ac:dyDescent="0.25">
      <c r="F590"/>
    </row>
    <row r="591" spans="6:6" x14ac:dyDescent="0.25">
      <c r="F591"/>
    </row>
    <row r="592" spans="6:6" x14ac:dyDescent="0.25">
      <c r="F592"/>
    </row>
    <row r="593" spans="6:6" x14ac:dyDescent="0.25">
      <c r="F593"/>
    </row>
    <row r="594" spans="6:6" x14ac:dyDescent="0.25">
      <c r="F594"/>
    </row>
    <row r="595" spans="6:6" x14ac:dyDescent="0.25">
      <c r="F595"/>
    </row>
    <row r="596" spans="6:6" x14ac:dyDescent="0.25">
      <c r="F596"/>
    </row>
    <row r="597" spans="6:6" x14ac:dyDescent="0.25">
      <c r="F597"/>
    </row>
    <row r="598" spans="6:6" x14ac:dyDescent="0.25">
      <c r="F598"/>
    </row>
    <row r="599" spans="6:6" x14ac:dyDescent="0.25">
      <c r="F599"/>
    </row>
    <row r="600" spans="6:6" x14ac:dyDescent="0.25">
      <c r="F600"/>
    </row>
    <row r="601" spans="6:6" x14ac:dyDescent="0.25">
      <c r="F601"/>
    </row>
    <row r="602" spans="6:6" x14ac:dyDescent="0.25">
      <c r="F602"/>
    </row>
    <row r="603" spans="6:6" x14ac:dyDescent="0.25">
      <c r="F603"/>
    </row>
    <row r="604" spans="6:6" x14ac:dyDescent="0.25">
      <c r="F604"/>
    </row>
    <row r="605" spans="6:6" x14ac:dyDescent="0.25">
      <c r="F605"/>
    </row>
    <row r="606" spans="6:6" x14ac:dyDescent="0.25">
      <c r="F606"/>
    </row>
    <row r="607" spans="6:6" x14ac:dyDescent="0.25">
      <c r="F607"/>
    </row>
    <row r="608" spans="6:6" x14ac:dyDescent="0.25">
      <c r="F608"/>
    </row>
    <row r="609" spans="6:25" x14ac:dyDescent="0.25">
      <c r="F609"/>
    </row>
    <row r="610" spans="6:25" x14ac:dyDescent="0.25">
      <c r="F610"/>
    </row>
    <row r="611" spans="6:25" x14ac:dyDescent="0.25">
      <c r="F611"/>
    </row>
    <row r="612" spans="6:25" x14ac:dyDescent="0.25">
      <c r="F612"/>
    </row>
    <row r="613" spans="6:25" x14ac:dyDescent="0.25">
      <c r="F613"/>
    </row>
    <row r="614" spans="6:25" x14ac:dyDescent="0.25">
      <c r="F614"/>
    </row>
    <row r="615" spans="6:25" x14ac:dyDescent="0.25">
      <c r="F615"/>
    </row>
    <row r="616" spans="6:25" x14ac:dyDescent="0.25">
      <c r="F616"/>
    </row>
    <row r="617" spans="6:25" x14ac:dyDescent="0.25">
      <c r="F617"/>
    </row>
    <row r="618" spans="6:25" x14ac:dyDescent="0.25">
      <c r="F618"/>
    </row>
    <row r="619" spans="6:25" x14ac:dyDescent="0.25">
      <c r="F619"/>
    </row>
    <row r="620" spans="6:25" x14ac:dyDescent="0.25">
      <c r="F620"/>
    </row>
    <row r="621" spans="6:25" x14ac:dyDescent="0.25">
      <c r="F621"/>
    </row>
    <row r="622" spans="6:25" x14ac:dyDescent="0.25">
      <c r="F622"/>
    </row>
    <row r="623" spans="6:25" x14ac:dyDescent="0.25">
      <c r="F623"/>
    </row>
    <row r="624" spans="6:25" x14ac:dyDescent="0.25">
      <c r="F624"/>
      <c r="Y624"/>
    </row>
    <row r="625" spans="6:25" x14ac:dyDescent="0.25">
      <c r="F625"/>
      <c r="Y625"/>
    </row>
    <row r="626" spans="6:25" x14ac:dyDescent="0.25">
      <c r="F626"/>
      <c r="Y626"/>
    </row>
    <row r="627" spans="6:25" x14ac:dyDescent="0.25">
      <c r="F627"/>
      <c r="Y627"/>
    </row>
    <row r="628" spans="6:25" x14ac:dyDescent="0.25">
      <c r="F628"/>
      <c r="Y628"/>
    </row>
    <row r="629" spans="6:25" x14ac:dyDescent="0.25">
      <c r="F629"/>
      <c r="Y629"/>
    </row>
    <row r="630" spans="6:25" x14ac:dyDescent="0.25">
      <c r="F630"/>
      <c r="Y630"/>
    </row>
    <row r="631" spans="6:25" x14ac:dyDescent="0.25">
      <c r="F631"/>
      <c r="Y631"/>
    </row>
    <row r="632" spans="6:25" x14ac:dyDescent="0.25">
      <c r="F632"/>
      <c r="Y632"/>
    </row>
    <row r="633" spans="6:25" x14ac:dyDescent="0.25">
      <c r="F633"/>
      <c r="Y633"/>
    </row>
    <row r="634" spans="6:25" x14ac:dyDescent="0.25">
      <c r="F634"/>
      <c r="Y634"/>
    </row>
    <row r="635" spans="6:25" x14ac:dyDescent="0.25">
      <c r="F635"/>
      <c r="Y635"/>
    </row>
    <row r="636" spans="6:25" x14ac:dyDescent="0.25">
      <c r="F636"/>
      <c r="Y636"/>
    </row>
    <row r="637" spans="6:25" x14ac:dyDescent="0.25">
      <c r="F637"/>
      <c r="Y637"/>
    </row>
    <row r="638" spans="6:25" x14ac:dyDescent="0.25">
      <c r="F638"/>
      <c r="Y638"/>
    </row>
    <row r="639" spans="6:25" x14ac:dyDescent="0.25">
      <c r="F639"/>
      <c r="Y639"/>
    </row>
    <row r="640" spans="6:25" x14ac:dyDescent="0.25">
      <c r="F640"/>
      <c r="Y640"/>
    </row>
    <row r="641" spans="6:25" x14ac:dyDescent="0.25">
      <c r="F641"/>
      <c r="Y641"/>
    </row>
    <row r="642" spans="6:25" x14ac:dyDescent="0.25">
      <c r="F642"/>
      <c r="Y642"/>
    </row>
    <row r="643" spans="6:25" x14ac:dyDescent="0.25">
      <c r="F643"/>
      <c r="Y643"/>
    </row>
    <row r="644" spans="6:25" x14ac:dyDescent="0.25">
      <c r="F644"/>
      <c r="Y644"/>
    </row>
    <row r="645" spans="6:25" x14ac:dyDescent="0.25">
      <c r="F645"/>
      <c r="Y645"/>
    </row>
    <row r="646" spans="6:25" x14ac:dyDescent="0.25">
      <c r="F646"/>
      <c r="Y646"/>
    </row>
    <row r="647" spans="6:25" x14ac:dyDescent="0.25">
      <c r="F647"/>
      <c r="Y647"/>
    </row>
    <row r="648" spans="6:25" x14ac:dyDescent="0.25">
      <c r="F648"/>
      <c r="Y648"/>
    </row>
    <row r="649" spans="6:25" x14ac:dyDescent="0.25">
      <c r="F649"/>
      <c r="Y649"/>
    </row>
    <row r="650" spans="6:25" x14ac:dyDescent="0.25">
      <c r="F650"/>
      <c r="Y650"/>
    </row>
    <row r="651" spans="6:25" x14ac:dyDescent="0.25">
      <c r="F651"/>
      <c r="Y651"/>
    </row>
    <row r="652" spans="6:25" x14ac:dyDescent="0.25">
      <c r="F652"/>
      <c r="Y652"/>
    </row>
    <row r="653" spans="6:25" x14ac:dyDescent="0.25">
      <c r="F653"/>
      <c r="Y653"/>
    </row>
    <row r="654" spans="6:25" x14ac:dyDescent="0.25">
      <c r="F654"/>
      <c r="Y654"/>
    </row>
    <row r="655" spans="6:25" x14ac:dyDescent="0.25">
      <c r="F655"/>
      <c r="Y655"/>
    </row>
    <row r="656" spans="6:25" x14ac:dyDescent="0.25">
      <c r="F656"/>
      <c r="Y656"/>
    </row>
    <row r="657" spans="6:25" x14ac:dyDescent="0.25">
      <c r="F657"/>
      <c r="Y657"/>
    </row>
    <row r="658" spans="6:25" x14ac:dyDescent="0.25">
      <c r="F658"/>
      <c r="Y658"/>
    </row>
    <row r="659" spans="6:25" x14ac:dyDescent="0.25">
      <c r="F659"/>
      <c r="Y659"/>
    </row>
    <row r="660" spans="6:25" x14ac:dyDescent="0.25">
      <c r="F660"/>
      <c r="Y660"/>
    </row>
    <row r="661" spans="6:25" x14ac:dyDescent="0.25">
      <c r="F661"/>
      <c r="Y661"/>
    </row>
    <row r="662" spans="6:25" x14ac:dyDescent="0.25">
      <c r="F662"/>
      <c r="Y662"/>
    </row>
    <row r="663" spans="6:25" x14ac:dyDescent="0.25">
      <c r="F663"/>
      <c r="Y663"/>
    </row>
    <row r="664" spans="6:25" x14ac:dyDescent="0.25">
      <c r="F664"/>
      <c r="Y664"/>
    </row>
    <row r="665" spans="6:25" x14ac:dyDescent="0.25">
      <c r="F665"/>
      <c r="Y665"/>
    </row>
    <row r="666" spans="6:25" x14ac:dyDescent="0.25">
      <c r="F666"/>
      <c r="Y666"/>
    </row>
    <row r="667" spans="6:25" x14ac:dyDescent="0.25">
      <c r="F667"/>
      <c r="Y667"/>
    </row>
    <row r="668" spans="6:25" x14ac:dyDescent="0.25">
      <c r="F668"/>
      <c r="Y668"/>
    </row>
    <row r="669" spans="6:25" x14ac:dyDescent="0.25">
      <c r="F669"/>
      <c r="Y669"/>
    </row>
    <row r="670" spans="6:25" x14ac:dyDescent="0.25">
      <c r="F670"/>
      <c r="Y670"/>
    </row>
    <row r="671" spans="6:25" x14ac:dyDescent="0.25">
      <c r="F671"/>
      <c r="Y671"/>
    </row>
    <row r="672" spans="6:25" x14ac:dyDescent="0.25">
      <c r="F672"/>
      <c r="Y672"/>
    </row>
    <row r="673" spans="6:25" x14ac:dyDescent="0.25">
      <c r="F673"/>
      <c r="Y673"/>
    </row>
    <row r="674" spans="6:25" x14ac:dyDescent="0.25">
      <c r="F674"/>
      <c r="Y674"/>
    </row>
    <row r="675" spans="6:25" x14ac:dyDescent="0.25">
      <c r="F675"/>
      <c r="Y675"/>
    </row>
    <row r="676" spans="6:25" x14ac:dyDescent="0.25">
      <c r="F676"/>
      <c r="Y676"/>
    </row>
    <row r="677" spans="6:25" x14ac:dyDescent="0.25">
      <c r="F677"/>
      <c r="Y677"/>
    </row>
    <row r="678" spans="6:25" x14ac:dyDescent="0.25">
      <c r="F678"/>
      <c r="Y678"/>
    </row>
    <row r="679" spans="6:25" x14ac:dyDescent="0.25">
      <c r="F679"/>
      <c r="Y679"/>
    </row>
    <row r="680" spans="6:25" x14ac:dyDescent="0.25">
      <c r="F680"/>
      <c r="Y680"/>
    </row>
    <row r="681" spans="6:25" x14ac:dyDescent="0.25">
      <c r="F681"/>
      <c r="Y681"/>
    </row>
    <row r="682" spans="6:25" x14ac:dyDescent="0.25">
      <c r="F682"/>
      <c r="Y682"/>
    </row>
    <row r="683" spans="6:25" x14ac:dyDescent="0.25">
      <c r="F683"/>
      <c r="Y683"/>
    </row>
    <row r="684" spans="6:25" x14ac:dyDescent="0.25">
      <c r="F684"/>
      <c r="Y684"/>
    </row>
    <row r="685" spans="6:25" x14ac:dyDescent="0.25">
      <c r="F685"/>
      <c r="Y685"/>
    </row>
    <row r="686" spans="6:25" x14ac:dyDescent="0.25">
      <c r="F686"/>
      <c r="Y686"/>
    </row>
    <row r="687" spans="6:25" x14ac:dyDescent="0.25">
      <c r="F687"/>
      <c r="Y687"/>
    </row>
    <row r="688" spans="6:25" x14ac:dyDescent="0.25">
      <c r="F688"/>
      <c r="Y688"/>
    </row>
    <row r="689" spans="6:25" x14ac:dyDescent="0.25">
      <c r="F689"/>
      <c r="Y689"/>
    </row>
    <row r="690" spans="6:25" x14ac:dyDescent="0.25">
      <c r="F690"/>
      <c r="Y690"/>
    </row>
    <row r="691" spans="6:25" x14ac:dyDescent="0.25">
      <c r="F691"/>
      <c r="Y691"/>
    </row>
    <row r="692" spans="6:25" x14ac:dyDescent="0.25">
      <c r="F692"/>
      <c r="Y692"/>
    </row>
    <row r="693" spans="6:25" x14ac:dyDescent="0.25">
      <c r="F693"/>
      <c r="Y693"/>
    </row>
    <row r="694" spans="6:25" x14ac:dyDescent="0.25">
      <c r="F694"/>
      <c r="Y694"/>
    </row>
    <row r="695" spans="6:25" x14ac:dyDescent="0.25">
      <c r="F695"/>
      <c r="Y695"/>
    </row>
    <row r="696" spans="6:25" x14ac:dyDescent="0.25">
      <c r="F696"/>
      <c r="Y696"/>
    </row>
    <row r="697" spans="6:25" x14ac:dyDescent="0.25">
      <c r="F697"/>
      <c r="Y697"/>
    </row>
    <row r="698" spans="6:25" x14ac:dyDescent="0.25">
      <c r="F698"/>
      <c r="Y698"/>
    </row>
    <row r="699" spans="6:25" x14ac:dyDescent="0.25">
      <c r="F699"/>
      <c r="Y699"/>
    </row>
    <row r="700" spans="6:25" x14ac:dyDescent="0.25">
      <c r="F700"/>
      <c r="Y700"/>
    </row>
    <row r="701" spans="6:25" x14ac:dyDescent="0.25">
      <c r="F701"/>
      <c r="Y701"/>
    </row>
    <row r="702" spans="6:25" x14ac:dyDescent="0.25">
      <c r="F702"/>
      <c r="Y702"/>
    </row>
    <row r="703" spans="6:25" x14ac:dyDescent="0.25">
      <c r="F703"/>
      <c r="Y703"/>
    </row>
    <row r="704" spans="6:25" x14ac:dyDescent="0.25">
      <c r="F704"/>
      <c r="Y704"/>
    </row>
    <row r="705" spans="6:25" x14ac:dyDescent="0.25">
      <c r="F705"/>
      <c r="Y705"/>
    </row>
    <row r="706" spans="6:25" x14ac:dyDescent="0.25">
      <c r="F706"/>
      <c r="Y706"/>
    </row>
    <row r="707" spans="6:25" x14ac:dyDescent="0.25">
      <c r="F707"/>
      <c r="Y707"/>
    </row>
    <row r="708" spans="6:25" x14ac:dyDescent="0.25">
      <c r="F708"/>
      <c r="Y708"/>
    </row>
    <row r="709" spans="6:25" x14ac:dyDescent="0.25">
      <c r="F709"/>
      <c r="Y709"/>
    </row>
    <row r="710" spans="6:25" x14ac:dyDescent="0.25">
      <c r="F710"/>
      <c r="Y710"/>
    </row>
    <row r="711" spans="6:25" x14ac:dyDescent="0.25">
      <c r="F711"/>
      <c r="Y711"/>
    </row>
    <row r="712" spans="6:25" x14ac:dyDescent="0.25">
      <c r="F712"/>
      <c r="Y712"/>
    </row>
    <row r="713" spans="6:25" x14ac:dyDescent="0.25">
      <c r="F713"/>
      <c r="Y713"/>
    </row>
    <row r="714" spans="6:25" x14ac:dyDescent="0.25">
      <c r="F714"/>
      <c r="Y714"/>
    </row>
    <row r="715" spans="6:25" x14ac:dyDescent="0.25">
      <c r="F715"/>
      <c r="Y715"/>
    </row>
    <row r="716" spans="6:25" x14ac:dyDescent="0.25">
      <c r="F716"/>
      <c r="Y716"/>
    </row>
    <row r="717" spans="6:25" x14ac:dyDescent="0.25">
      <c r="F717"/>
      <c r="Y717"/>
    </row>
    <row r="718" spans="6:25" x14ac:dyDescent="0.25">
      <c r="F718"/>
      <c r="Y718"/>
    </row>
    <row r="719" spans="6:25" x14ac:dyDescent="0.25">
      <c r="F719"/>
      <c r="Y719"/>
    </row>
    <row r="720" spans="6:25" x14ac:dyDescent="0.25">
      <c r="F720"/>
      <c r="Y720"/>
    </row>
    <row r="721" spans="6:25" x14ac:dyDescent="0.25">
      <c r="F721"/>
      <c r="Y721"/>
    </row>
    <row r="722" spans="6:25" x14ac:dyDescent="0.25">
      <c r="F722"/>
      <c r="Y722"/>
    </row>
    <row r="723" spans="6:25" x14ac:dyDescent="0.25">
      <c r="F723"/>
      <c r="Y723"/>
    </row>
    <row r="724" spans="6:25" x14ac:dyDescent="0.25">
      <c r="F724"/>
      <c r="Y724"/>
    </row>
    <row r="725" spans="6:25" x14ac:dyDescent="0.25">
      <c r="F725"/>
      <c r="Y725"/>
    </row>
    <row r="726" spans="6:25" x14ac:dyDescent="0.25">
      <c r="F726"/>
      <c r="Y726"/>
    </row>
    <row r="727" spans="6:25" x14ac:dyDescent="0.25">
      <c r="F727"/>
      <c r="Y727"/>
    </row>
    <row r="728" spans="6:25" x14ac:dyDescent="0.25">
      <c r="F728"/>
      <c r="Y728"/>
    </row>
    <row r="729" spans="6:25" x14ac:dyDescent="0.25">
      <c r="F729"/>
      <c r="Y729"/>
    </row>
    <row r="730" spans="6:25" x14ac:dyDescent="0.25">
      <c r="F730"/>
      <c r="Y730"/>
    </row>
    <row r="731" spans="6:25" x14ac:dyDescent="0.25">
      <c r="F731"/>
      <c r="Y731"/>
    </row>
    <row r="732" spans="6:25" x14ac:dyDescent="0.25">
      <c r="F732"/>
      <c r="Y732"/>
    </row>
    <row r="733" spans="6:25" x14ac:dyDescent="0.25">
      <c r="F733"/>
      <c r="Y733"/>
    </row>
    <row r="734" spans="6:25" x14ac:dyDescent="0.25">
      <c r="F734"/>
      <c r="Y734"/>
    </row>
    <row r="735" spans="6:25" x14ac:dyDescent="0.25">
      <c r="F735"/>
      <c r="Y735"/>
    </row>
    <row r="736" spans="6:25" x14ac:dyDescent="0.25">
      <c r="F736"/>
      <c r="Y736"/>
    </row>
    <row r="737" spans="6:25" x14ac:dyDescent="0.25">
      <c r="F737"/>
      <c r="Y737"/>
    </row>
    <row r="738" spans="6:25" x14ac:dyDescent="0.25">
      <c r="F738"/>
      <c r="Y738"/>
    </row>
    <row r="739" spans="6:25" x14ac:dyDescent="0.25">
      <c r="F739"/>
      <c r="Y739"/>
    </row>
    <row r="740" spans="6:25" x14ac:dyDescent="0.25">
      <c r="F740"/>
      <c r="Y740"/>
    </row>
    <row r="741" spans="6:25" x14ac:dyDescent="0.25">
      <c r="F741"/>
      <c r="Y741"/>
    </row>
    <row r="742" spans="6:25" x14ac:dyDescent="0.25">
      <c r="F742"/>
      <c r="Y742"/>
    </row>
    <row r="743" spans="6:25" x14ac:dyDescent="0.25">
      <c r="F743"/>
      <c r="Y743"/>
    </row>
    <row r="744" spans="6:25" x14ac:dyDescent="0.25">
      <c r="F744"/>
      <c r="Y744"/>
    </row>
    <row r="745" spans="6:25" x14ac:dyDescent="0.25">
      <c r="F745"/>
      <c r="Y745"/>
    </row>
    <row r="746" spans="6:25" x14ac:dyDescent="0.25">
      <c r="F746"/>
      <c r="Y746"/>
    </row>
    <row r="747" spans="6:25" x14ac:dyDescent="0.25">
      <c r="F747"/>
      <c r="Y747"/>
    </row>
    <row r="748" spans="6:25" x14ac:dyDescent="0.25">
      <c r="F748"/>
      <c r="Y748"/>
    </row>
    <row r="749" spans="6:25" x14ac:dyDescent="0.25">
      <c r="F749"/>
      <c r="Y749"/>
    </row>
    <row r="750" spans="6:25" x14ac:dyDescent="0.25">
      <c r="F750"/>
      <c r="Y750"/>
    </row>
    <row r="751" spans="6:25" x14ac:dyDescent="0.25">
      <c r="F751"/>
      <c r="Y751"/>
    </row>
    <row r="752" spans="6:25" x14ac:dyDescent="0.25">
      <c r="F752"/>
      <c r="Y752"/>
    </row>
    <row r="753" spans="6:25" x14ac:dyDescent="0.25">
      <c r="F753"/>
      <c r="Y753"/>
    </row>
    <row r="754" spans="6:25" x14ac:dyDescent="0.25">
      <c r="F754"/>
      <c r="Y754"/>
    </row>
    <row r="755" spans="6:25" x14ac:dyDescent="0.25">
      <c r="F755"/>
      <c r="Y755"/>
    </row>
    <row r="756" spans="6:25" x14ac:dyDescent="0.25">
      <c r="F756"/>
      <c r="Y756"/>
    </row>
    <row r="757" spans="6:25" x14ac:dyDescent="0.25">
      <c r="F757"/>
      <c r="Y757"/>
    </row>
    <row r="758" spans="6:25" x14ac:dyDescent="0.25">
      <c r="F758"/>
      <c r="Y758"/>
    </row>
    <row r="759" spans="6:25" x14ac:dyDescent="0.25">
      <c r="F759"/>
      <c r="Y759"/>
    </row>
    <row r="760" spans="6:25" x14ac:dyDescent="0.25">
      <c r="F760"/>
      <c r="Y760"/>
    </row>
    <row r="761" spans="6:25" x14ac:dyDescent="0.25">
      <c r="F761"/>
      <c r="Y761"/>
    </row>
    <row r="762" spans="6:25" x14ac:dyDescent="0.25">
      <c r="F762"/>
      <c r="Y762"/>
    </row>
    <row r="763" spans="6:25" x14ac:dyDescent="0.25">
      <c r="F763"/>
      <c r="Y763"/>
    </row>
    <row r="764" spans="6:25" x14ac:dyDescent="0.25">
      <c r="F764"/>
      <c r="Y764"/>
    </row>
    <row r="765" spans="6:25" x14ac:dyDescent="0.25">
      <c r="F765"/>
      <c r="Y765"/>
    </row>
    <row r="766" spans="6:25" x14ac:dyDescent="0.25">
      <c r="F766"/>
      <c r="Y766"/>
    </row>
    <row r="767" spans="6:25" x14ac:dyDescent="0.25">
      <c r="F767"/>
      <c r="Y767"/>
    </row>
    <row r="768" spans="6:25" x14ac:dyDescent="0.25">
      <c r="F768"/>
      <c r="Y768"/>
    </row>
    <row r="769" spans="6:25" x14ac:dyDescent="0.25">
      <c r="F769"/>
      <c r="Y769"/>
    </row>
    <row r="770" spans="6:25" x14ac:dyDescent="0.25">
      <c r="F770"/>
      <c r="Y770"/>
    </row>
    <row r="771" spans="6:25" x14ac:dyDescent="0.25">
      <c r="F771"/>
      <c r="Y771"/>
    </row>
    <row r="772" spans="6:25" x14ac:dyDescent="0.25">
      <c r="F772"/>
      <c r="Y772"/>
    </row>
    <row r="773" spans="6:25" x14ac:dyDescent="0.25">
      <c r="F773"/>
      <c r="Y773"/>
    </row>
    <row r="774" spans="6:25" x14ac:dyDescent="0.25">
      <c r="F774"/>
      <c r="Y774"/>
    </row>
    <row r="775" spans="6:25" x14ac:dyDescent="0.25">
      <c r="F775"/>
      <c r="Y775"/>
    </row>
    <row r="776" spans="6:25" x14ac:dyDescent="0.25">
      <c r="F776"/>
      <c r="Y776"/>
    </row>
    <row r="777" spans="6:25" x14ac:dyDescent="0.25">
      <c r="F777"/>
      <c r="Y777"/>
    </row>
    <row r="778" spans="6:25" x14ac:dyDescent="0.25">
      <c r="F778"/>
      <c r="Y778"/>
    </row>
    <row r="779" spans="6:25" x14ac:dyDescent="0.25">
      <c r="F779"/>
      <c r="Y779"/>
    </row>
    <row r="780" spans="6:25" x14ac:dyDescent="0.25">
      <c r="F780"/>
      <c r="Y780"/>
    </row>
    <row r="781" spans="6:25" x14ac:dyDescent="0.25">
      <c r="F781"/>
      <c r="Y781"/>
    </row>
    <row r="782" spans="6:25" x14ac:dyDescent="0.25">
      <c r="F782"/>
      <c r="Y782"/>
    </row>
    <row r="783" spans="6:25" x14ac:dyDescent="0.25">
      <c r="F783"/>
      <c r="Y783"/>
    </row>
    <row r="784" spans="6:25" x14ac:dyDescent="0.25">
      <c r="F784"/>
      <c r="Y784"/>
    </row>
    <row r="785" spans="6:25" x14ac:dyDescent="0.25">
      <c r="F785"/>
      <c r="Y785"/>
    </row>
    <row r="786" spans="6:25" x14ac:dyDescent="0.25">
      <c r="F786"/>
      <c r="Y786"/>
    </row>
    <row r="787" spans="6:25" x14ac:dyDescent="0.25">
      <c r="F787"/>
      <c r="Y787"/>
    </row>
    <row r="788" spans="6:25" x14ac:dyDescent="0.25">
      <c r="F788"/>
      <c r="Y788"/>
    </row>
    <row r="789" spans="6:25" x14ac:dyDescent="0.25">
      <c r="F789"/>
      <c r="Y789"/>
    </row>
    <row r="790" spans="6:25" x14ac:dyDescent="0.25">
      <c r="F790"/>
      <c r="Y790"/>
    </row>
    <row r="791" spans="6:25" x14ac:dyDescent="0.25">
      <c r="F791"/>
      <c r="Y791"/>
    </row>
    <row r="792" spans="6:25" x14ac:dyDescent="0.25">
      <c r="F792"/>
      <c r="Y792"/>
    </row>
    <row r="793" spans="6:25" x14ac:dyDescent="0.25">
      <c r="F793"/>
      <c r="Y793"/>
    </row>
    <row r="794" spans="6:25" x14ac:dyDescent="0.25">
      <c r="F794"/>
      <c r="Y794"/>
    </row>
    <row r="795" spans="6:25" x14ac:dyDescent="0.25">
      <c r="F795"/>
      <c r="Y795"/>
    </row>
    <row r="796" spans="6:25" x14ac:dyDescent="0.25">
      <c r="F796"/>
      <c r="Y796"/>
    </row>
    <row r="797" spans="6:25" x14ac:dyDescent="0.25">
      <c r="F797"/>
      <c r="Y797"/>
    </row>
    <row r="798" spans="6:25" x14ac:dyDescent="0.25">
      <c r="F798"/>
      <c r="Y798"/>
    </row>
    <row r="799" spans="6:25" x14ac:dyDescent="0.25">
      <c r="F799"/>
      <c r="Y799"/>
    </row>
    <row r="800" spans="6:25" x14ac:dyDescent="0.25">
      <c r="F800"/>
      <c r="Y800"/>
    </row>
    <row r="801" spans="6:25" x14ac:dyDescent="0.25">
      <c r="F801"/>
      <c r="Y801"/>
    </row>
    <row r="802" spans="6:25" x14ac:dyDescent="0.25">
      <c r="F802"/>
      <c r="Y802"/>
    </row>
    <row r="803" spans="6:25" x14ac:dyDescent="0.25">
      <c r="F803"/>
      <c r="Y803"/>
    </row>
    <row r="804" spans="6:25" x14ac:dyDescent="0.25">
      <c r="F804"/>
      <c r="Y804"/>
    </row>
    <row r="805" spans="6:25" x14ac:dyDescent="0.25">
      <c r="F805"/>
      <c r="Y805"/>
    </row>
    <row r="806" spans="6:25" x14ac:dyDescent="0.25">
      <c r="F806"/>
      <c r="Y806"/>
    </row>
    <row r="807" spans="6:25" x14ac:dyDescent="0.25">
      <c r="F807"/>
      <c r="Y807"/>
    </row>
    <row r="808" spans="6:25" x14ac:dyDescent="0.25">
      <c r="F808"/>
      <c r="Y808"/>
    </row>
    <row r="809" spans="6:25" x14ac:dyDescent="0.25">
      <c r="F809"/>
      <c r="Y809"/>
    </row>
    <row r="810" spans="6:25" x14ac:dyDescent="0.25">
      <c r="F810"/>
      <c r="Y810"/>
    </row>
    <row r="811" spans="6:25" x14ac:dyDescent="0.25">
      <c r="F811"/>
      <c r="Y811"/>
    </row>
    <row r="812" spans="6:25" x14ac:dyDescent="0.25">
      <c r="F812"/>
      <c r="Y812"/>
    </row>
    <row r="813" spans="6:25" x14ac:dyDescent="0.25">
      <c r="F813"/>
      <c r="Y813"/>
    </row>
    <row r="814" spans="6:25" x14ac:dyDescent="0.25">
      <c r="Y814"/>
    </row>
    <row r="815" spans="6:25" x14ac:dyDescent="0.25">
      <c r="Y815"/>
    </row>
    <row r="816" spans="6:25" x14ac:dyDescent="0.25">
      <c r="Y816"/>
    </row>
    <row r="817" spans="25:25" x14ac:dyDescent="0.25">
      <c r="Y817"/>
    </row>
    <row r="818" spans="25:25" x14ac:dyDescent="0.25">
      <c r="Y818"/>
    </row>
    <row r="819" spans="25:25" x14ac:dyDescent="0.25">
      <c r="Y819"/>
    </row>
    <row r="820" spans="25:25" x14ac:dyDescent="0.25">
      <c r="Y820"/>
    </row>
    <row r="821" spans="25:25" x14ac:dyDescent="0.25">
      <c r="Y821"/>
    </row>
    <row r="822" spans="25:25" x14ac:dyDescent="0.25">
      <c r="Y822"/>
    </row>
    <row r="823" spans="25:25" x14ac:dyDescent="0.25">
      <c r="Y823"/>
    </row>
    <row r="824" spans="25:25" x14ac:dyDescent="0.25">
      <c r="Y824"/>
    </row>
    <row r="825" spans="25:25" x14ac:dyDescent="0.25">
      <c r="Y825"/>
    </row>
    <row r="826" spans="25:25" x14ac:dyDescent="0.25">
      <c r="Y826"/>
    </row>
    <row r="827" spans="25:25" x14ac:dyDescent="0.25">
      <c r="Y827"/>
    </row>
    <row r="828" spans="25:25" x14ac:dyDescent="0.25">
      <c r="Y828"/>
    </row>
    <row r="829" spans="25:25" x14ac:dyDescent="0.25">
      <c r="Y829"/>
    </row>
    <row r="830" spans="25:25" x14ac:dyDescent="0.25">
      <c r="Y830"/>
    </row>
    <row r="831" spans="25:25" x14ac:dyDescent="0.25">
      <c r="Y831"/>
    </row>
    <row r="832" spans="25:25" x14ac:dyDescent="0.25">
      <c r="Y832"/>
    </row>
    <row r="833" spans="25:25" x14ac:dyDescent="0.25">
      <c r="Y833"/>
    </row>
    <row r="834" spans="25:25" x14ac:dyDescent="0.25">
      <c r="Y834"/>
    </row>
    <row r="835" spans="25:25" x14ac:dyDescent="0.25">
      <c r="Y835"/>
    </row>
    <row r="836" spans="25:25" x14ac:dyDescent="0.25">
      <c r="Y836"/>
    </row>
    <row r="837" spans="25:25" x14ac:dyDescent="0.25">
      <c r="Y837"/>
    </row>
    <row r="838" spans="25:25" x14ac:dyDescent="0.25">
      <c r="Y838"/>
    </row>
    <row r="839" spans="25:25" x14ac:dyDescent="0.25">
      <c r="Y839"/>
    </row>
    <row r="840" spans="25:25" x14ac:dyDescent="0.25">
      <c r="Y840"/>
    </row>
    <row r="841" spans="25:25" x14ac:dyDescent="0.25">
      <c r="Y841"/>
    </row>
    <row r="842" spans="25:25" x14ac:dyDescent="0.25">
      <c r="Y842"/>
    </row>
    <row r="843" spans="25:25" x14ac:dyDescent="0.25">
      <c r="Y843"/>
    </row>
    <row r="844" spans="25:25" x14ac:dyDescent="0.25">
      <c r="Y844"/>
    </row>
    <row r="845" spans="25:25" x14ac:dyDescent="0.25">
      <c r="Y845"/>
    </row>
    <row r="846" spans="25:25" x14ac:dyDescent="0.25">
      <c r="Y846"/>
    </row>
    <row r="847" spans="25:25" x14ac:dyDescent="0.25">
      <c r="Y847"/>
    </row>
    <row r="848" spans="25:25" x14ac:dyDescent="0.25">
      <c r="Y848"/>
    </row>
    <row r="849" spans="25:25" x14ac:dyDescent="0.25">
      <c r="Y849"/>
    </row>
    <row r="850" spans="25:25" x14ac:dyDescent="0.25">
      <c r="Y850"/>
    </row>
    <row r="851" spans="25:25" x14ac:dyDescent="0.25">
      <c r="Y851"/>
    </row>
    <row r="852" spans="25:25" x14ac:dyDescent="0.25">
      <c r="Y852"/>
    </row>
    <row r="853" spans="25:25" x14ac:dyDescent="0.25">
      <c r="Y853"/>
    </row>
    <row r="854" spans="25:25" x14ac:dyDescent="0.25">
      <c r="Y854"/>
    </row>
    <row r="855" spans="25:25" x14ac:dyDescent="0.25">
      <c r="Y855"/>
    </row>
    <row r="856" spans="25:25" x14ac:dyDescent="0.25">
      <c r="Y856"/>
    </row>
    <row r="857" spans="25:25" x14ac:dyDescent="0.25">
      <c r="Y857"/>
    </row>
    <row r="858" spans="25:25" x14ac:dyDescent="0.25">
      <c r="Y858"/>
    </row>
    <row r="859" spans="25:25" x14ac:dyDescent="0.25">
      <c r="Y859"/>
    </row>
    <row r="860" spans="25:25" x14ac:dyDescent="0.25">
      <c r="Y860"/>
    </row>
    <row r="861" spans="25:25" x14ac:dyDescent="0.25">
      <c r="Y861"/>
    </row>
    <row r="862" spans="25:25" x14ac:dyDescent="0.25">
      <c r="Y862"/>
    </row>
    <row r="863" spans="25:25" x14ac:dyDescent="0.25">
      <c r="Y863"/>
    </row>
    <row r="864" spans="25:25" x14ac:dyDescent="0.25">
      <c r="Y864"/>
    </row>
    <row r="865" spans="25:25" x14ac:dyDescent="0.25">
      <c r="Y865"/>
    </row>
    <row r="866" spans="25:25" x14ac:dyDescent="0.25">
      <c r="Y866"/>
    </row>
    <row r="867" spans="25:25" x14ac:dyDescent="0.25">
      <c r="Y867"/>
    </row>
    <row r="868" spans="25:25" x14ac:dyDescent="0.25">
      <c r="Y868"/>
    </row>
    <row r="869" spans="25:25" x14ac:dyDescent="0.25">
      <c r="Y869"/>
    </row>
    <row r="870" spans="25:25" x14ac:dyDescent="0.25">
      <c r="Y870"/>
    </row>
    <row r="871" spans="25:25" x14ac:dyDescent="0.25">
      <c r="Y871"/>
    </row>
    <row r="872" spans="25:25" x14ac:dyDescent="0.25">
      <c r="Y872"/>
    </row>
    <row r="873" spans="25:25" x14ac:dyDescent="0.25">
      <c r="Y873"/>
    </row>
    <row r="874" spans="25:25" x14ac:dyDescent="0.25">
      <c r="Y874"/>
    </row>
    <row r="875" spans="25:25" x14ac:dyDescent="0.25">
      <c r="Y875"/>
    </row>
    <row r="876" spans="25:25" x14ac:dyDescent="0.25">
      <c r="Y876"/>
    </row>
    <row r="877" spans="25:25" x14ac:dyDescent="0.25">
      <c r="Y877"/>
    </row>
    <row r="878" spans="25:25" x14ac:dyDescent="0.25">
      <c r="Y878"/>
    </row>
    <row r="879" spans="25:25" x14ac:dyDescent="0.25">
      <c r="Y879"/>
    </row>
    <row r="880" spans="25:25" x14ac:dyDescent="0.25">
      <c r="Y880"/>
    </row>
    <row r="881" spans="25:25" x14ac:dyDescent="0.25">
      <c r="Y881"/>
    </row>
    <row r="882" spans="25:25" x14ac:dyDescent="0.25">
      <c r="Y882"/>
    </row>
    <row r="883" spans="25:25" x14ac:dyDescent="0.25">
      <c r="Y883"/>
    </row>
    <row r="884" spans="25:25" x14ac:dyDescent="0.25">
      <c r="Y884"/>
    </row>
    <row r="885" spans="25:25" x14ac:dyDescent="0.25">
      <c r="Y885"/>
    </row>
    <row r="886" spans="25:25" x14ac:dyDescent="0.25">
      <c r="Y886"/>
    </row>
    <row r="887" spans="25:25" x14ac:dyDescent="0.25">
      <c r="Y887"/>
    </row>
    <row r="888" spans="25:25" x14ac:dyDescent="0.25">
      <c r="Y888"/>
    </row>
    <row r="889" spans="25:25" x14ac:dyDescent="0.25">
      <c r="Y889"/>
    </row>
    <row r="890" spans="25:25" x14ac:dyDescent="0.25">
      <c r="Y890"/>
    </row>
    <row r="891" spans="25:25" x14ac:dyDescent="0.25">
      <c r="Y891"/>
    </row>
    <row r="892" spans="25:25" x14ac:dyDescent="0.25">
      <c r="Y892"/>
    </row>
    <row r="893" spans="25:25" x14ac:dyDescent="0.25">
      <c r="Y893"/>
    </row>
    <row r="894" spans="25:25" x14ac:dyDescent="0.25">
      <c r="Y894"/>
    </row>
    <row r="895" spans="25:25" x14ac:dyDescent="0.25">
      <c r="Y895"/>
    </row>
    <row r="896" spans="25:25" x14ac:dyDescent="0.25">
      <c r="Y896"/>
    </row>
    <row r="897" spans="25:25" x14ac:dyDescent="0.25">
      <c r="Y897"/>
    </row>
    <row r="898" spans="25:25" x14ac:dyDescent="0.25">
      <c r="Y898"/>
    </row>
    <row r="899" spans="25:25" x14ac:dyDescent="0.25">
      <c r="Y899"/>
    </row>
    <row r="900" spans="25:25" x14ac:dyDescent="0.25">
      <c r="Y900"/>
    </row>
    <row r="901" spans="25:25" x14ac:dyDescent="0.25">
      <c r="Y901"/>
    </row>
    <row r="902" spans="25:25" x14ac:dyDescent="0.25">
      <c r="Y902"/>
    </row>
    <row r="903" spans="25:25" x14ac:dyDescent="0.25">
      <c r="Y903"/>
    </row>
    <row r="904" spans="25:25" x14ac:dyDescent="0.25">
      <c r="Y904"/>
    </row>
    <row r="905" spans="25:25" x14ac:dyDescent="0.25">
      <c r="Y905"/>
    </row>
    <row r="906" spans="25:25" x14ac:dyDescent="0.25">
      <c r="Y906"/>
    </row>
    <row r="907" spans="25:25" x14ac:dyDescent="0.25">
      <c r="Y907"/>
    </row>
    <row r="908" spans="25:25" x14ac:dyDescent="0.25">
      <c r="Y908"/>
    </row>
    <row r="909" spans="25:25" x14ac:dyDescent="0.25">
      <c r="Y909"/>
    </row>
    <row r="910" spans="25:25" x14ac:dyDescent="0.25">
      <c r="Y910"/>
    </row>
    <row r="911" spans="25:25" x14ac:dyDescent="0.25">
      <c r="Y911"/>
    </row>
    <row r="912" spans="25:25" x14ac:dyDescent="0.25">
      <c r="Y912"/>
    </row>
    <row r="913" spans="25:25" x14ac:dyDescent="0.25">
      <c r="Y913"/>
    </row>
    <row r="914" spans="25:25" x14ac:dyDescent="0.25">
      <c r="Y914"/>
    </row>
    <row r="915" spans="25:25" x14ac:dyDescent="0.25">
      <c r="Y915"/>
    </row>
    <row r="916" spans="25:25" x14ac:dyDescent="0.25">
      <c r="Y916"/>
    </row>
    <row r="917" spans="25:25" x14ac:dyDescent="0.25">
      <c r="Y917"/>
    </row>
    <row r="918" spans="25:25" x14ac:dyDescent="0.25">
      <c r="Y918"/>
    </row>
    <row r="919" spans="25:25" x14ac:dyDescent="0.25">
      <c r="Y919"/>
    </row>
    <row r="920" spans="25:25" x14ac:dyDescent="0.25">
      <c r="Y920"/>
    </row>
    <row r="921" spans="25:25" x14ac:dyDescent="0.25">
      <c r="Y921"/>
    </row>
    <row r="922" spans="25:25" x14ac:dyDescent="0.25">
      <c r="Y922"/>
    </row>
    <row r="923" spans="25:25" x14ac:dyDescent="0.25">
      <c r="Y923"/>
    </row>
    <row r="924" spans="25:25" x14ac:dyDescent="0.25">
      <c r="Y924"/>
    </row>
    <row r="925" spans="25:25" x14ac:dyDescent="0.25">
      <c r="Y925"/>
    </row>
    <row r="926" spans="25:25" x14ac:dyDescent="0.25">
      <c r="Y926"/>
    </row>
    <row r="927" spans="25:25" x14ac:dyDescent="0.25">
      <c r="Y927"/>
    </row>
    <row r="928" spans="25:25" x14ac:dyDescent="0.25">
      <c r="Y928"/>
    </row>
    <row r="929" spans="25:25" x14ac:dyDescent="0.25">
      <c r="Y929"/>
    </row>
    <row r="930" spans="25:25" x14ac:dyDescent="0.25">
      <c r="Y930"/>
    </row>
    <row r="931" spans="25:25" x14ac:dyDescent="0.25">
      <c r="Y931"/>
    </row>
    <row r="932" spans="25:25" x14ac:dyDescent="0.25">
      <c r="Y932"/>
    </row>
    <row r="933" spans="25:25" x14ac:dyDescent="0.25">
      <c r="Y933"/>
    </row>
    <row r="934" spans="25:25" x14ac:dyDescent="0.25">
      <c r="Y934"/>
    </row>
    <row r="935" spans="25:25" x14ac:dyDescent="0.25">
      <c r="Y935"/>
    </row>
    <row r="936" spans="25:25" x14ac:dyDescent="0.25">
      <c r="Y936"/>
    </row>
    <row r="937" spans="25:25" x14ac:dyDescent="0.25">
      <c r="Y937"/>
    </row>
    <row r="938" spans="25:25" x14ac:dyDescent="0.25">
      <c r="Y938"/>
    </row>
    <row r="939" spans="25:25" x14ac:dyDescent="0.25">
      <c r="Y939"/>
    </row>
    <row r="940" spans="25:25" x14ac:dyDescent="0.25">
      <c r="Y940"/>
    </row>
    <row r="941" spans="25:25" x14ac:dyDescent="0.25">
      <c r="Y941"/>
    </row>
    <row r="942" spans="25:25" x14ac:dyDescent="0.25">
      <c r="Y942"/>
    </row>
    <row r="943" spans="25:25" x14ac:dyDescent="0.25">
      <c r="Y943"/>
    </row>
    <row r="944" spans="25:25" x14ac:dyDescent="0.25">
      <c r="Y944"/>
    </row>
    <row r="945" spans="25:25" x14ac:dyDescent="0.25">
      <c r="Y945"/>
    </row>
    <row r="946" spans="25:25" x14ac:dyDescent="0.25">
      <c r="Y946"/>
    </row>
    <row r="947" spans="25:25" x14ac:dyDescent="0.25">
      <c r="Y947"/>
    </row>
    <row r="948" spans="25:25" x14ac:dyDescent="0.25">
      <c r="Y948"/>
    </row>
    <row r="949" spans="25:25" x14ac:dyDescent="0.25">
      <c r="Y949"/>
    </row>
    <row r="950" spans="25:25" x14ac:dyDescent="0.25">
      <c r="Y950"/>
    </row>
    <row r="951" spans="25:25" x14ac:dyDescent="0.25">
      <c r="Y951"/>
    </row>
    <row r="952" spans="25:25" x14ac:dyDescent="0.25">
      <c r="Y952"/>
    </row>
    <row r="953" spans="25:25" x14ac:dyDescent="0.25">
      <c r="Y953"/>
    </row>
    <row r="954" spans="25:25" x14ac:dyDescent="0.25">
      <c r="Y954"/>
    </row>
    <row r="955" spans="25:25" x14ac:dyDescent="0.25">
      <c r="Y955"/>
    </row>
    <row r="956" spans="25:25" x14ac:dyDescent="0.25">
      <c r="Y956"/>
    </row>
    <row r="957" spans="25:25" x14ac:dyDescent="0.25">
      <c r="Y957"/>
    </row>
    <row r="958" spans="25:25" x14ac:dyDescent="0.25">
      <c r="Y958"/>
    </row>
    <row r="959" spans="25:25" x14ac:dyDescent="0.25">
      <c r="Y959"/>
    </row>
    <row r="960" spans="25:25" x14ac:dyDescent="0.25">
      <c r="Y960"/>
    </row>
    <row r="961" spans="25:25" x14ac:dyDescent="0.25">
      <c r="Y961"/>
    </row>
    <row r="962" spans="25:25" x14ac:dyDescent="0.25">
      <c r="Y962"/>
    </row>
    <row r="963" spans="25:25" x14ac:dyDescent="0.25">
      <c r="Y963"/>
    </row>
    <row r="964" spans="25:25" x14ac:dyDescent="0.25">
      <c r="Y964"/>
    </row>
    <row r="965" spans="25:25" x14ac:dyDescent="0.25">
      <c r="Y965"/>
    </row>
    <row r="966" spans="25:25" x14ac:dyDescent="0.25">
      <c r="Y966"/>
    </row>
    <row r="967" spans="25:25" x14ac:dyDescent="0.25">
      <c r="Y967"/>
    </row>
    <row r="968" spans="25:25" x14ac:dyDescent="0.25">
      <c r="Y968"/>
    </row>
    <row r="969" spans="25:25" x14ac:dyDescent="0.25">
      <c r="Y969"/>
    </row>
    <row r="970" spans="25:25" x14ac:dyDescent="0.25">
      <c r="Y970"/>
    </row>
    <row r="971" spans="25:25" x14ac:dyDescent="0.25">
      <c r="Y971"/>
    </row>
    <row r="972" spans="25:25" x14ac:dyDescent="0.25">
      <c r="Y972"/>
    </row>
    <row r="973" spans="25:25" x14ac:dyDescent="0.25">
      <c r="Y973"/>
    </row>
    <row r="974" spans="25:25" x14ac:dyDescent="0.25">
      <c r="Y974"/>
    </row>
    <row r="975" spans="25:25" x14ac:dyDescent="0.25">
      <c r="Y975"/>
    </row>
    <row r="976" spans="25:25" x14ac:dyDescent="0.25">
      <c r="Y976"/>
    </row>
    <row r="977" spans="25:25" x14ac:dyDescent="0.25">
      <c r="Y977"/>
    </row>
    <row r="978" spans="25:25" x14ac:dyDescent="0.25">
      <c r="Y978"/>
    </row>
    <row r="979" spans="25:25" x14ac:dyDescent="0.25">
      <c r="Y979"/>
    </row>
    <row r="980" spans="25:25" x14ac:dyDescent="0.25">
      <c r="Y980"/>
    </row>
    <row r="981" spans="25:25" x14ac:dyDescent="0.25">
      <c r="Y981"/>
    </row>
    <row r="982" spans="25:25" x14ac:dyDescent="0.25">
      <c r="Y982"/>
    </row>
    <row r="983" spans="25:25" x14ac:dyDescent="0.25">
      <c r="Y983"/>
    </row>
    <row r="984" spans="25:25" x14ac:dyDescent="0.25">
      <c r="Y984"/>
    </row>
    <row r="985" spans="25:25" x14ac:dyDescent="0.25">
      <c r="Y985"/>
    </row>
    <row r="986" spans="25:25" x14ac:dyDescent="0.25">
      <c r="Y986"/>
    </row>
    <row r="987" spans="25:25" x14ac:dyDescent="0.25">
      <c r="Y987"/>
    </row>
    <row r="988" spans="25:25" x14ac:dyDescent="0.25">
      <c r="Y988"/>
    </row>
    <row r="989" spans="25:25" x14ac:dyDescent="0.25">
      <c r="Y989"/>
    </row>
    <row r="990" spans="25:25" x14ac:dyDescent="0.25">
      <c r="Y990"/>
    </row>
    <row r="991" spans="25:25" x14ac:dyDescent="0.25">
      <c r="Y991"/>
    </row>
    <row r="992" spans="25:25" x14ac:dyDescent="0.25">
      <c r="Y992"/>
    </row>
    <row r="993" spans="25:25" x14ac:dyDescent="0.25">
      <c r="Y993"/>
    </row>
    <row r="994" spans="25:25" x14ac:dyDescent="0.25">
      <c r="Y994"/>
    </row>
    <row r="995" spans="25:25" x14ac:dyDescent="0.25">
      <c r="Y995"/>
    </row>
    <row r="996" spans="25:25" x14ac:dyDescent="0.25">
      <c r="Y996"/>
    </row>
    <row r="997" spans="25:25" x14ac:dyDescent="0.25">
      <c r="Y997"/>
    </row>
    <row r="998" spans="25:25" x14ac:dyDescent="0.25">
      <c r="Y998"/>
    </row>
    <row r="999" spans="25:25" x14ac:dyDescent="0.25">
      <c r="Y999"/>
    </row>
    <row r="1000" spans="25:25" x14ac:dyDescent="0.25">
      <c r="Y1000"/>
    </row>
    <row r="1001" spans="25:25" x14ac:dyDescent="0.25">
      <c r="Y1001"/>
    </row>
    <row r="1002" spans="25:25" x14ac:dyDescent="0.25">
      <c r="Y1002"/>
    </row>
    <row r="1003" spans="25:25" x14ac:dyDescent="0.25">
      <c r="Y1003"/>
    </row>
    <row r="1004" spans="25:25" x14ac:dyDescent="0.25">
      <c r="Y1004"/>
    </row>
    <row r="1005" spans="25:25" x14ac:dyDescent="0.25">
      <c r="Y1005"/>
    </row>
    <row r="1006" spans="25:25" x14ac:dyDescent="0.25">
      <c r="Y1006"/>
    </row>
    <row r="1007" spans="25:25" x14ac:dyDescent="0.25">
      <c r="Y1007"/>
    </row>
    <row r="1008" spans="25:25" x14ac:dyDescent="0.25">
      <c r="Y1008"/>
    </row>
    <row r="1009" spans="25:25" x14ac:dyDescent="0.25">
      <c r="Y1009"/>
    </row>
    <row r="1010" spans="25:25" x14ac:dyDescent="0.25">
      <c r="Y1010"/>
    </row>
    <row r="1011" spans="25:25" x14ac:dyDescent="0.25">
      <c r="Y1011"/>
    </row>
    <row r="1012" spans="25:25" x14ac:dyDescent="0.25">
      <c r="Y1012"/>
    </row>
    <row r="1013" spans="25:25" x14ac:dyDescent="0.25">
      <c r="Y1013"/>
    </row>
    <row r="1014" spans="25:25" x14ac:dyDescent="0.25">
      <c r="Y1014"/>
    </row>
    <row r="1015" spans="25:25" x14ac:dyDescent="0.25">
      <c r="Y1015"/>
    </row>
    <row r="1016" spans="25:25" x14ac:dyDescent="0.25">
      <c r="Y1016"/>
    </row>
    <row r="1017" spans="25:25" x14ac:dyDescent="0.25">
      <c r="Y1017"/>
    </row>
    <row r="1018" spans="25:25" x14ac:dyDescent="0.25">
      <c r="Y1018"/>
    </row>
    <row r="1019" spans="25:25" x14ac:dyDescent="0.25">
      <c r="Y1019"/>
    </row>
    <row r="1020" spans="25:25" x14ac:dyDescent="0.25">
      <c r="Y1020"/>
    </row>
    <row r="1021" spans="25:25" x14ac:dyDescent="0.25">
      <c r="Y1021"/>
    </row>
    <row r="1022" spans="25:25" x14ac:dyDescent="0.25">
      <c r="Y1022"/>
    </row>
    <row r="1023" spans="25:25" x14ac:dyDescent="0.25">
      <c r="Y1023"/>
    </row>
    <row r="1024" spans="25:25" x14ac:dyDescent="0.25">
      <c r="Y1024"/>
    </row>
    <row r="1025" spans="25:25" x14ac:dyDescent="0.25">
      <c r="Y1025"/>
    </row>
    <row r="1026" spans="25:25" x14ac:dyDescent="0.25">
      <c r="Y1026"/>
    </row>
    <row r="1027" spans="25:25" x14ac:dyDescent="0.25">
      <c r="Y1027"/>
    </row>
    <row r="1028" spans="25:25" x14ac:dyDescent="0.25">
      <c r="Y1028"/>
    </row>
    <row r="1029" spans="25:25" x14ac:dyDescent="0.25">
      <c r="Y1029"/>
    </row>
    <row r="1030" spans="25:25" x14ac:dyDescent="0.25">
      <c r="Y1030"/>
    </row>
    <row r="1031" spans="25:25" x14ac:dyDescent="0.25">
      <c r="Y1031"/>
    </row>
    <row r="1032" spans="25:25" x14ac:dyDescent="0.25">
      <c r="Y1032"/>
    </row>
    <row r="1033" spans="25:25" x14ac:dyDescent="0.25">
      <c r="Y1033"/>
    </row>
    <row r="1034" spans="25:25" x14ac:dyDescent="0.25">
      <c r="Y1034"/>
    </row>
    <row r="1035" spans="25:25" x14ac:dyDescent="0.25">
      <c r="Y1035"/>
    </row>
    <row r="1036" spans="25:25" x14ac:dyDescent="0.25">
      <c r="Y1036"/>
    </row>
    <row r="1037" spans="25:25" x14ac:dyDescent="0.25">
      <c r="Y1037"/>
    </row>
    <row r="1038" spans="25:25" x14ac:dyDescent="0.25">
      <c r="Y1038"/>
    </row>
    <row r="1039" spans="25:25" x14ac:dyDescent="0.25">
      <c r="Y1039"/>
    </row>
    <row r="1040" spans="25:25" x14ac:dyDescent="0.25">
      <c r="Y1040"/>
    </row>
    <row r="1041" spans="25:25" x14ac:dyDescent="0.25">
      <c r="Y1041"/>
    </row>
    <row r="1042" spans="25:25" x14ac:dyDescent="0.25">
      <c r="Y1042"/>
    </row>
    <row r="1043" spans="25:25" x14ac:dyDescent="0.25">
      <c r="Y1043"/>
    </row>
    <row r="1044" spans="25:25" x14ac:dyDescent="0.25">
      <c r="Y1044"/>
    </row>
    <row r="1045" spans="25:25" x14ac:dyDescent="0.25">
      <c r="Y1045"/>
    </row>
    <row r="1046" spans="25:25" x14ac:dyDescent="0.25">
      <c r="Y1046"/>
    </row>
    <row r="1047" spans="25:25" x14ac:dyDescent="0.25">
      <c r="Y1047"/>
    </row>
    <row r="1048" spans="25:25" x14ac:dyDescent="0.25">
      <c r="Y1048"/>
    </row>
    <row r="1049" spans="25:25" x14ac:dyDescent="0.25">
      <c r="Y1049"/>
    </row>
    <row r="1050" spans="25:25" x14ac:dyDescent="0.25">
      <c r="Y1050"/>
    </row>
    <row r="1051" spans="25:25" x14ac:dyDescent="0.25">
      <c r="Y1051"/>
    </row>
    <row r="1052" spans="25:25" x14ac:dyDescent="0.25">
      <c r="Y1052"/>
    </row>
    <row r="1053" spans="25:25" x14ac:dyDescent="0.25">
      <c r="Y1053"/>
    </row>
    <row r="1054" spans="25:25" x14ac:dyDescent="0.25">
      <c r="Y1054"/>
    </row>
    <row r="1055" spans="25:25" x14ac:dyDescent="0.25">
      <c r="Y1055"/>
    </row>
    <row r="1056" spans="25:25" x14ac:dyDescent="0.25">
      <c r="Y1056"/>
    </row>
    <row r="1057" spans="25:25" x14ac:dyDescent="0.25">
      <c r="Y1057"/>
    </row>
    <row r="1058" spans="25:25" x14ac:dyDescent="0.25">
      <c r="Y1058"/>
    </row>
    <row r="1059" spans="25:25" x14ac:dyDescent="0.25">
      <c r="Y1059"/>
    </row>
    <row r="1060" spans="25:25" x14ac:dyDescent="0.25">
      <c r="Y1060"/>
    </row>
    <row r="1061" spans="25:25" x14ac:dyDescent="0.25">
      <c r="Y1061"/>
    </row>
    <row r="1062" spans="25:25" x14ac:dyDescent="0.25">
      <c r="Y1062"/>
    </row>
    <row r="1063" spans="25:25" x14ac:dyDescent="0.25">
      <c r="Y1063"/>
    </row>
    <row r="1064" spans="25:25" x14ac:dyDescent="0.25">
      <c r="Y1064"/>
    </row>
    <row r="1065" spans="25:25" x14ac:dyDescent="0.25">
      <c r="Y1065"/>
    </row>
    <row r="1066" spans="25:25" x14ac:dyDescent="0.25">
      <c r="Y1066"/>
    </row>
    <row r="1067" spans="25:25" x14ac:dyDescent="0.25">
      <c r="Y1067"/>
    </row>
    <row r="1068" spans="25:25" x14ac:dyDescent="0.25">
      <c r="Y1068"/>
    </row>
    <row r="1069" spans="25:25" x14ac:dyDescent="0.25">
      <c r="Y1069"/>
    </row>
    <row r="1070" spans="25:25" x14ac:dyDescent="0.25">
      <c r="Y1070"/>
    </row>
    <row r="1071" spans="25:25" x14ac:dyDescent="0.25">
      <c r="Y1071"/>
    </row>
    <row r="1072" spans="25:25" x14ac:dyDescent="0.25">
      <c r="Y1072"/>
    </row>
    <row r="1073" spans="25:25" x14ac:dyDescent="0.25">
      <c r="Y1073"/>
    </row>
    <row r="1074" spans="25:25" x14ac:dyDescent="0.25">
      <c r="Y1074"/>
    </row>
    <row r="1075" spans="25:25" x14ac:dyDescent="0.25">
      <c r="Y1075"/>
    </row>
    <row r="1076" spans="25:25" x14ac:dyDescent="0.25">
      <c r="Y1076"/>
    </row>
    <row r="1077" spans="25:25" x14ac:dyDescent="0.25">
      <c r="Y1077"/>
    </row>
    <row r="1078" spans="25:25" x14ac:dyDescent="0.25">
      <c r="Y1078"/>
    </row>
    <row r="1079" spans="25:25" x14ac:dyDescent="0.25">
      <c r="Y1079"/>
    </row>
    <row r="1080" spans="25:25" x14ac:dyDescent="0.25">
      <c r="Y1080"/>
    </row>
    <row r="1081" spans="25:25" x14ac:dyDescent="0.25">
      <c r="Y1081"/>
    </row>
    <row r="1082" spans="25:25" x14ac:dyDescent="0.25">
      <c r="Y1082"/>
    </row>
    <row r="1083" spans="25:25" x14ac:dyDescent="0.25">
      <c r="Y1083"/>
    </row>
    <row r="1084" spans="25:25" x14ac:dyDescent="0.25">
      <c r="Y1084"/>
    </row>
    <row r="1085" spans="25:25" x14ac:dyDescent="0.25">
      <c r="Y1085"/>
    </row>
  </sheetData>
  <autoFilter ref="A3:M573"/>
  <sortState ref="C412:G416">
    <sortCondition ref="F412:F416"/>
  </sortState>
  <mergeCells count="3">
    <mergeCell ref="A1:M1"/>
    <mergeCell ref="A2:F2"/>
    <mergeCell ref="I2:M2"/>
  </mergeCells>
  <phoneticPr fontId="0" type="noConversion"/>
  <conditionalFormatting sqref="E4:E20 E455:E470">
    <cfRule type="cellIs" dxfId="152" priority="83" stopIfTrue="1" operator="between">
      <formula>35796</formula>
      <formula>36525</formula>
    </cfRule>
  </conditionalFormatting>
  <conditionalFormatting sqref="E38:E54">
    <cfRule type="cellIs" dxfId="151" priority="42" stopIfTrue="1" operator="between">
      <formula>35796</formula>
      <formula>36525</formula>
    </cfRule>
  </conditionalFormatting>
  <conditionalFormatting sqref="E21:E37">
    <cfRule type="cellIs" dxfId="150" priority="43" stopIfTrue="1" operator="between">
      <formula>35796</formula>
      <formula>36525</formula>
    </cfRule>
  </conditionalFormatting>
  <conditionalFormatting sqref="E55:E71">
    <cfRule type="cellIs" dxfId="149" priority="41" stopIfTrue="1" operator="between">
      <formula>35796</formula>
      <formula>36525</formula>
    </cfRule>
  </conditionalFormatting>
  <conditionalFormatting sqref="E72:E88">
    <cfRule type="cellIs" dxfId="148" priority="40" stopIfTrue="1" operator="between">
      <formula>35796</formula>
      <formula>36525</formula>
    </cfRule>
  </conditionalFormatting>
  <conditionalFormatting sqref="E89:E105">
    <cfRule type="cellIs" dxfId="147" priority="39" stopIfTrue="1" operator="between">
      <formula>35796</formula>
      <formula>36525</formula>
    </cfRule>
  </conditionalFormatting>
  <conditionalFormatting sqref="E106:E122">
    <cfRule type="cellIs" dxfId="146" priority="38" stopIfTrue="1" operator="between">
      <formula>35796</formula>
      <formula>36525</formula>
    </cfRule>
  </conditionalFormatting>
  <conditionalFormatting sqref="E123:E139">
    <cfRule type="cellIs" dxfId="145" priority="37" stopIfTrue="1" operator="between">
      <formula>35796</formula>
      <formula>36525</formula>
    </cfRule>
  </conditionalFormatting>
  <conditionalFormatting sqref="E140:E156">
    <cfRule type="cellIs" dxfId="144" priority="36" stopIfTrue="1" operator="between">
      <formula>35796</formula>
      <formula>36525</formula>
    </cfRule>
  </conditionalFormatting>
  <conditionalFormatting sqref="E157:E173">
    <cfRule type="cellIs" dxfId="143" priority="35" stopIfTrue="1" operator="between">
      <formula>35796</formula>
      <formula>36525</formula>
    </cfRule>
  </conditionalFormatting>
  <conditionalFormatting sqref="E174:E190">
    <cfRule type="cellIs" dxfId="142" priority="34" stopIfTrue="1" operator="between">
      <formula>35796</formula>
      <formula>36525</formula>
    </cfRule>
  </conditionalFormatting>
  <conditionalFormatting sqref="E191:E207">
    <cfRule type="cellIs" dxfId="141" priority="33" stopIfTrue="1" operator="between">
      <formula>35796</formula>
      <formula>36525</formula>
    </cfRule>
  </conditionalFormatting>
  <conditionalFormatting sqref="E208:E224">
    <cfRule type="cellIs" dxfId="140" priority="32" stopIfTrue="1" operator="between">
      <formula>35796</formula>
      <formula>36525</formula>
    </cfRule>
  </conditionalFormatting>
  <conditionalFormatting sqref="E225:E241">
    <cfRule type="cellIs" dxfId="139" priority="31" stopIfTrue="1" operator="between">
      <formula>35796</formula>
      <formula>36525</formula>
    </cfRule>
  </conditionalFormatting>
  <conditionalFormatting sqref="E242:E258">
    <cfRule type="cellIs" dxfId="138" priority="30" stopIfTrue="1" operator="between">
      <formula>35796</formula>
      <formula>36525</formula>
    </cfRule>
  </conditionalFormatting>
  <conditionalFormatting sqref="E259:E275">
    <cfRule type="cellIs" dxfId="137" priority="29" stopIfTrue="1" operator="between">
      <formula>35796</formula>
      <formula>36525</formula>
    </cfRule>
  </conditionalFormatting>
  <conditionalFormatting sqref="E276:E292">
    <cfRule type="cellIs" dxfId="136" priority="28" stopIfTrue="1" operator="between">
      <formula>35796</formula>
      <formula>36525</formula>
    </cfRule>
  </conditionalFormatting>
  <conditionalFormatting sqref="E293:E309">
    <cfRule type="cellIs" dxfId="135" priority="27" stopIfTrue="1" operator="between">
      <formula>35796</formula>
      <formula>36525</formula>
    </cfRule>
  </conditionalFormatting>
  <conditionalFormatting sqref="E310:E326">
    <cfRule type="cellIs" dxfId="134" priority="26" stopIfTrue="1" operator="between">
      <formula>35796</formula>
      <formula>36525</formula>
    </cfRule>
  </conditionalFormatting>
  <conditionalFormatting sqref="E327:E343">
    <cfRule type="cellIs" dxfId="133" priority="25" stopIfTrue="1" operator="between">
      <formula>35796</formula>
      <formula>36525</formula>
    </cfRule>
  </conditionalFormatting>
  <conditionalFormatting sqref="E344:E360">
    <cfRule type="cellIs" dxfId="132" priority="24" stopIfTrue="1" operator="between">
      <formula>35796</formula>
      <formula>36525</formula>
    </cfRule>
  </conditionalFormatting>
  <conditionalFormatting sqref="E361:E377">
    <cfRule type="cellIs" dxfId="131" priority="23" stopIfTrue="1" operator="between">
      <formula>35796</formula>
      <formula>36525</formula>
    </cfRule>
  </conditionalFormatting>
  <conditionalFormatting sqref="E378:E394">
    <cfRule type="cellIs" dxfId="130" priority="22" stopIfTrue="1" operator="between">
      <formula>35796</formula>
      <formula>36525</formula>
    </cfRule>
  </conditionalFormatting>
  <conditionalFormatting sqref="E397:E419">
    <cfRule type="cellIs" dxfId="129" priority="21" stopIfTrue="1" operator="between">
      <formula>35796</formula>
      <formula>36525</formula>
    </cfRule>
  </conditionalFormatting>
  <conditionalFormatting sqref="E437:E445 E447:E453">
    <cfRule type="cellIs" dxfId="128" priority="20" stopIfTrue="1" operator="between">
      <formula>35796</formula>
      <formula>36525</formula>
    </cfRule>
  </conditionalFormatting>
  <conditionalFormatting sqref="E454">
    <cfRule type="cellIs" dxfId="127" priority="19" stopIfTrue="1" operator="between">
      <formula>35796</formula>
      <formula>36525</formula>
    </cfRule>
  </conditionalFormatting>
  <conditionalFormatting sqref="E471:E487">
    <cfRule type="cellIs" dxfId="126" priority="18" stopIfTrue="1" operator="between">
      <formula>35796</formula>
      <formula>36525</formula>
    </cfRule>
  </conditionalFormatting>
  <conditionalFormatting sqref="E488:E504">
    <cfRule type="cellIs" dxfId="125" priority="17" stopIfTrue="1" operator="between">
      <formula>35796</formula>
      <formula>36525</formula>
    </cfRule>
  </conditionalFormatting>
  <conditionalFormatting sqref="E505:E521">
    <cfRule type="cellIs" dxfId="124" priority="16" stopIfTrue="1" operator="between">
      <formula>35796</formula>
      <formula>36525</formula>
    </cfRule>
  </conditionalFormatting>
  <conditionalFormatting sqref="E522:E536">
    <cfRule type="cellIs" dxfId="123" priority="14" stopIfTrue="1" operator="between">
      <formula>35796</formula>
      <formula>36525</formula>
    </cfRule>
  </conditionalFormatting>
  <conditionalFormatting sqref="E539:E555">
    <cfRule type="cellIs" dxfId="122" priority="13" stopIfTrue="1" operator="between">
      <formula>35796</formula>
      <formula>36525</formula>
    </cfRule>
  </conditionalFormatting>
  <conditionalFormatting sqref="E420:E436">
    <cfRule type="cellIs" dxfId="121" priority="12" stopIfTrue="1" operator="between">
      <formula>35796</formula>
      <formula>36525</formula>
    </cfRule>
  </conditionalFormatting>
  <conditionalFormatting sqref="E539:E1048576 E1:E394 E397:E445 E447:E536">
    <cfRule type="cellIs" dxfId="120" priority="11" operator="between">
      <formula>36892</formula>
      <formula>37621</formula>
    </cfRule>
  </conditionalFormatting>
  <conditionalFormatting sqref="E538">
    <cfRule type="cellIs" dxfId="119" priority="8" operator="between">
      <formula>$I$12</formula>
      <formula>$J$12</formula>
    </cfRule>
    <cfRule type="cellIs" dxfId="118" priority="9" operator="between">
      <formula>$I$11</formula>
      <formula>$J$11</formula>
    </cfRule>
    <cfRule type="cellIs" dxfId="117" priority="10" operator="between">
      <formula>$I$10</formula>
      <formula>$J$10</formula>
    </cfRule>
  </conditionalFormatting>
  <conditionalFormatting sqref="E537">
    <cfRule type="cellIs" dxfId="116" priority="5" operator="between">
      <formula>$I$12</formula>
      <formula>$J$12</formula>
    </cfRule>
    <cfRule type="cellIs" dxfId="115" priority="6" operator="between">
      <formula>$I$11</formula>
      <formula>$J$11</formula>
    </cfRule>
    <cfRule type="cellIs" dxfId="114" priority="7" operator="between">
      <formula>$I$10</formula>
      <formula>$J$10</formula>
    </cfRule>
  </conditionalFormatting>
  <conditionalFormatting sqref="E446">
    <cfRule type="cellIs" dxfId="113" priority="4" stopIfTrue="1" operator="between">
      <formula>35796</formula>
      <formula>36525</formula>
    </cfRule>
  </conditionalFormatting>
  <conditionalFormatting sqref="E446">
    <cfRule type="cellIs" dxfId="112" priority="3" operator="between">
      <formula>36892</formula>
      <formula>37621</formula>
    </cfRule>
  </conditionalFormatting>
  <conditionalFormatting sqref="E395:E396">
    <cfRule type="cellIs" dxfId="111" priority="2" stopIfTrue="1" operator="between">
      <formula>35796</formula>
      <formula>36525</formula>
    </cfRule>
  </conditionalFormatting>
  <conditionalFormatting sqref="E395:E396">
    <cfRule type="cellIs" dxfId="110" priority="1" operator="between">
      <formula>36892</formula>
      <formula>37621</formula>
    </cfRule>
  </conditionalFormatting>
  <dataValidations count="1">
    <dataValidation type="textLength" operator="lessThanOrEqual" allowBlank="1" showInputMessage="1" showErrorMessage="1" errorTitle="Uzunluk Aşıldı" error="Bu değer, 100 karakterden az veya buna eşit olmalıdır." promptTitle="Metin" prompt="Maksimum Uzunluk: 100 karakter." sqref="D382 D488">
      <formula1>100</formula1>
    </dataValidation>
  </dataValidations>
  <printOptions horizontalCentered="1"/>
  <pageMargins left="0.23622047244094491" right="0.23622047244094491" top="0.62992125984251968" bottom="0.23622047244094491" header="0.35433070866141736" footer="0.15748031496062992"/>
  <pageSetup paperSize="9" scale="10" orientation="landscape" horizontalDpi="300" verticalDpi="300" r:id="rId1"/>
  <headerFooter alignWithMargins="0"/>
  <rowBreaks count="1" manualBreakCount="1">
    <brk id="125" max="12" man="1"/>
  </rowBreaks>
  <ignoredErrors>
    <ignoredError sqref="I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O101"/>
  <sheetViews>
    <sheetView view="pageBreakPreview" topLeftCell="A10" zoomScale="40" zoomScaleNormal="100" zoomScaleSheetLayoutView="40" workbookViewId="0">
      <selection activeCell="G28" sqref="G28"/>
    </sheetView>
  </sheetViews>
  <sheetFormatPr defaultRowHeight="12.75" x14ac:dyDescent="0.2"/>
  <cols>
    <col min="1" max="1" width="9.5703125" style="292" customWidth="1"/>
    <col min="2" max="2" width="25" style="292" hidden="1" customWidth="1"/>
    <col min="3" max="3" width="11.7109375" style="292" customWidth="1"/>
    <col min="4" max="4" width="21.5703125" style="292" bestFit="1" customWidth="1"/>
    <col min="5" max="5" width="47.28515625" style="292" bestFit="1" customWidth="1"/>
    <col min="6" max="6" width="77" style="292" bestFit="1" customWidth="1"/>
    <col min="7" max="7" width="11.85546875" style="292" customWidth="1"/>
    <col min="8" max="8" width="9.140625" style="292"/>
    <col min="9" max="9" width="8.85546875" style="292" customWidth="1"/>
    <col min="10" max="10" width="17.5703125" style="292" hidden="1" customWidth="1"/>
    <col min="11" max="11" width="11.42578125" style="292" customWidth="1"/>
    <col min="12" max="12" width="21.5703125" style="292" bestFit="1" customWidth="1"/>
    <col min="13" max="13" width="46.5703125" style="292" bestFit="1" customWidth="1"/>
    <col min="14" max="14" width="77" style="292" bestFit="1" customWidth="1"/>
    <col min="15" max="15" width="11.5703125" style="292" customWidth="1"/>
    <col min="16" max="16384" width="9.140625" style="292"/>
  </cols>
  <sheetData>
    <row r="1" spans="1:15" s="290" customFormat="1" ht="46.5" customHeight="1" x14ac:dyDescent="0.2">
      <c r="A1" s="596" t="str">
        <f>('YARIŞMA BİLGİLERİ'!A2)</f>
        <v>Gençlik ve Spor Bakanlığı
Spor Genel Müdürlüğü
Spor Faaliyetleri Daire Başkanlığı</v>
      </c>
      <c r="B1" s="596"/>
      <c r="C1" s="596"/>
      <c r="D1" s="596"/>
      <c r="E1" s="596"/>
      <c r="F1" s="596"/>
      <c r="G1" s="596"/>
      <c r="H1" s="596"/>
      <c r="I1" s="596"/>
      <c r="J1" s="596"/>
      <c r="K1" s="596"/>
      <c r="L1" s="596"/>
      <c r="M1" s="596"/>
      <c r="N1" s="596"/>
      <c r="O1" s="596"/>
    </row>
    <row r="2" spans="1:15" s="290" customFormat="1" ht="34.5" customHeight="1" x14ac:dyDescent="0.2">
      <c r="A2" s="597" t="str">
        <f>'YARIŞMA BİLGİLERİ'!F19</f>
        <v>2018-2019 Öğretim Yılı Okullararası Puanlı  Atletizm Genç-B İl Birinciliği</v>
      </c>
      <c r="B2" s="597"/>
      <c r="C2" s="597"/>
      <c r="D2" s="597"/>
      <c r="E2" s="597"/>
      <c r="F2" s="597"/>
      <c r="G2" s="597"/>
      <c r="H2" s="597"/>
      <c r="I2" s="598" t="str">
        <f>'YARIŞMA BİLGİLERİ'!F22</f>
        <v>13-14 Şubat 2019</v>
      </c>
      <c r="J2" s="598"/>
      <c r="K2" s="598"/>
      <c r="L2" s="598"/>
      <c r="M2" s="598"/>
      <c r="N2" s="598"/>
      <c r="O2" s="598"/>
    </row>
    <row r="3" spans="1:15" s="291" customFormat="1" ht="38.25" customHeight="1" x14ac:dyDescent="0.2">
      <c r="A3" s="600" t="str">
        <f>'YARIŞMA BİLGİLERİ'!F21</f>
        <v>Genç Erkek - B</v>
      </c>
      <c r="B3" s="600"/>
      <c r="C3" s="600"/>
      <c r="D3" s="600"/>
      <c r="E3" s="600"/>
      <c r="F3" s="600"/>
      <c r="G3" s="600"/>
      <c r="H3" s="600"/>
      <c r="I3" s="599" t="s">
        <v>229</v>
      </c>
      <c r="J3" s="599"/>
      <c r="K3" s="599"/>
      <c r="L3" s="599"/>
      <c r="M3" s="599"/>
      <c r="N3" s="599"/>
      <c r="O3" s="599"/>
    </row>
    <row r="4" spans="1:15" ht="34.5" customHeight="1" x14ac:dyDescent="0.2">
      <c r="A4" s="602" t="s">
        <v>139</v>
      </c>
      <c r="B4" s="602"/>
      <c r="C4" s="602"/>
      <c r="D4" s="602"/>
      <c r="E4" s="602"/>
      <c r="F4" s="602"/>
      <c r="G4" s="602"/>
      <c r="H4" s="170"/>
      <c r="I4" s="602" t="s">
        <v>431</v>
      </c>
      <c r="J4" s="602"/>
      <c r="K4" s="602"/>
      <c r="L4" s="602"/>
      <c r="M4" s="602"/>
      <c r="N4" s="602"/>
      <c r="O4" s="602"/>
    </row>
    <row r="5" spans="1:15" ht="34.5" customHeight="1" x14ac:dyDescent="0.2">
      <c r="A5" s="161" t="s">
        <v>6</v>
      </c>
      <c r="B5" s="161"/>
      <c r="C5" s="161" t="s">
        <v>64</v>
      </c>
      <c r="D5" s="162" t="s">
        <v>20</v>
      </c>
      <c r="E5" s="163" t="s">
        <v>7</v>
      </c>
      <c r="F5" s="163" t="s">
        <v>190</v>
      </c>
      <c r="G5" s="164" t="s">
        <v>138</v>
      </c>
      <c r="H5" s="170"/>
      <c r="I5" s="287" t="s">
        <v>194</v>
      </c>
      <c r="J5" s="287" t="s">
        <v>66</v>
      </c>
      <c r="K5" s="287" t="s">
        <v>65</v>
      </c>
      <c r="L5" s="288" t="s">
        <v>13</v>
      </c>
      <c r="M5" s="289" t="s">
        <v>14</v>
      </c>
      <c r="N5" s="289" t="s">
        <v>190</v>
      </c>
      <c r="O5" s="287" t="s">
        <v>138</v>
      </c>
    </row>
    <row r="6" spans="1:15" ht="34.5" customHeight="1" x14ac:dyDescent="0.2">
      <c r="A6" s="258">
        <v>1</v>
      </c>
      <c r="B6" s="259" t="s">
        <v>217</v>
      </c>
      <c r="C6" s="266">
        <f>IF(ISERROR(VLOOKUP(B6,'KAYIT LİSTESİ'!$B$4:$H$530,2,0)),"",(VLOOKUP(B6,'KAYIT LİSTESİ'!$B$4:$H$530,2,0)))</f>
        <v>0</v>
      </c>
      <c r="D6" s="267">
        <f>IF(ISERROR(VLOOKUP(B6,'KAYIT LİSTESİ'!$B$4:$H$530,4,0)),"",(VLOOKUP(B6,'KAYIT LİSTESİ'!$B$4:$H$530,4,0)))</f>
        <v>0</v>
      </c>
      <c r="E6" s="268">
        <f>IF(ISERROR(VLOOKUP(B6,'KAYIT LİSTESİ'!$B$4:$H$530,5,0)),"",(VLOOKUP(B6,'KAYIT LİSTESİ'!$B$4:$H$530,5,0)))</f>
        <v>0</v>
      </c>
      <c r="F6" s="268">
        <f>IF(ISERROR(VLOOKUP(B6,'KAYIT LİSTESİ'!$B$4:$H$530,6,0)),"",(VLOOKUP(B6,'KAYIT LİSTESİ'!$B$4:$H$530,6,0)))</f>
        <v>0</v>
      </c>
      <c r="G6" s="269"/>
      <c r="H6" s="170"/>
      <c r="I6" s="258">
        <v>1</v>
      </c>
      <c r="J6" s="259" t="s">
        <v>379</v>
      </c>
      <c r="K6" s="260" t="str">
        <f>IF(ISERROR(VLOOKUP(J6,'KAYIT LİSTESİ'!$B$4:$H$530,2,0)),"",(VLOOKUP(J6,'KAYIT LİSTESİ'!$B$4:$H$530,2,0)))</f>
        <v/>
      </c>
      <c r="L6" s="261" t="str">
        <f>IF(ISERROR(VLOOKUP(J6,'KAYIT LİSTESİ'!$B$4:$H$530,4,0)),"",(VLOOKUP(J6,'KAYIT LİSTESİ'!$B$4:$H$530,4,0)))</f>
        <v/>
      </c>
      <c r="M6" s="262" t="str">
        <f>IF(ISERROR(VLOOKUP(J6,'KAYIT LİSTESİ'!$B$4:$H$530,5,0)),"",(VLOOKUP(J6,'KAYIT LİSTESİ'!$B$4:$H$530,5,0)))</f>
        <v/>
      </c>
      <c r="N6" s="262" t="str">
        <f>IF(ISERROR(VLOOKUP(J6,'KAYIT LİSTESİ'!$B$4:$H$530,6,0)),"",(VLOOKUP(J6,'KAYIT LİSTESİ'!$B$4:$H$530,6,0)))</f>
        <v/>
      </c>
      <c r="O6" s="263"/>
    </row>
    <row r="7" spans="1:15" ht="34.5" customHeight="1" x14ac:dyDescent="0.2">
      <c r="A7" s="258">
        <v>2</v>
      </c>
      <c r="B7" s="259" t="s">
        <v>218</v>
      </c>
      <c r="C7" s="266">
        <f>IF(ISERROR(VLOOKUP(B7,'KAYIT LİSTESİ'!$B$4:$H$530,2,0)),"",(VLOOKUP(B7,'KAYIT LİSTESİ'!$B$4:$H$530,2,0)))</f>
        <v>0</v>
      </c>
      <c r="D7" s="267">
        <f>IF(ISERROR(VLOOKUP(B7,'KAYIT LİSTESİ'!$B$4:$H$530,4,0)),"",(VLOOKUP(B7,'KAYIT LİSTESİ'!$B$4:$H$530,4,0)))</f>
        <v>0</v>
      </c>
      <c r="E7" s="268">
        <f>IF(ISERROR(VLOOKUP(B7,'KAYIT LİSTESİ'!$B$4:$H$530,5,0)),"",(VLOOKUP(B7,'KAYIT LİSTESİ'!$B$4:$H$530,5,0)))</f>
        <v>0</v>
      </c>
      <c r="F7" s="268">
        <f>IF(ISERROR(VLOOKUP(B7,'KAYIT LİSTESİ'!$B$4:$H$530,6,0)),"",(VLOOKUP(B7,'KAYIT LİSTESİ'!$B$4:$H$530,6,0)))</f>
        <v>0</v>
      </c>
      <c r="G7" s="269"/>
      <c r="H7" s="170"/>
      <c r="I7" s="258">
        <v>2</v>
      </c>
      <c r="J7" s="259" t="s">
        <v>380</v>
      </c>
      <c r="K7" s="260">
        <f>IF(ISERROR(VLOOKUP(J7,'KAYIT LİSTESİ'!$B$4:$H$530,2,0)),"",(VLOOKUP(J7,'KAYIT LİSTESİ'!$B$4:$H$530,2,0)))</f>
        <v>909</v>
      </c>
      <c r="L7" s="261">
        <f>IF(ISERROR(VLOOKUP(J7,'KAYIT LİSTESİ'!$B$4:$H$530,4,0)),"",(VLOOKUP(J7,'KAYIT LİSTESİ'!$B$4:$H$530,4,0)))</f>
        <v>38292</v>
      </c>
      <c r="M7" s="262" t="str">
        <f>IF(ISERROR(VLOOKUP(J7,'KAYIT LİSTESİ'!$B$4:$H$530,5,0)),"",(VLOOKUP(J7,'KAYIT LİSTESİ'!$B$4:$H$530,5,0)))</f>
        <v>ERAY ÇALIŞKAN</v>
      </c>
      <c r="N7" s="262" t="str">
        <f>IF(ISERROR(VLOOKUP(J7,'KAYIT LİSTESİ'!$B$4:$H$530,6,0)),"",(VLOOKUP(J7,'KAYIT LİSTESİ'!$B$4:$H$530,6,0)))</f>
        <v>Mordoğan F.E.K.Ç.P.A.LİSESİ</v>
      </c>
      <c r="O7" s="263"/>
    </row>
    <row r="8" spans="1:15" ht="34.5" customHeight="1" x14ac:dyDescent="0.2">
      <c r="A8" s="258">
        <v>3</v>
      </c>
      <c r="B8" s="259" t="s">
        <v>219</v>
      </c>
      <c r="C8" s="266">
        <f>IF(ISERROR(VLOOKUP(B8,'KAYIT LİSTESİ'!$B$4:$H$530,2,0)),"",(VLOOKUP(B8,'KAYIT LİSTESİ'!$B$4:$H$530,2,0)))</f>
        <v>929</v>
      </c>
      <c r="D8" s="267">
        <f>IF(ISERROR(VLOOKUP(B8,'KAYIT LİSTESİ'!$B$4:$H$530,4,0)),"",(VLOOKUP(B8,'KAYIT LİSTESİ'!$B$4:$H$530,4,0)))</f>
        <v>38173</v>
      </c>
      <c r="E8" s="268" t="str">
        <f>IF(ISERROR(VLOOKUP(B8,'KAYIT LİSTESİ'!$B$4:$H$530,5,0)),"",(VLOOKUP(B8,'KAYIT LİSTESİ'!$B$4:$H$530,5,0)))</f>
        <v>VEDAT GÖKOĞLU</v>
      </c>
      <c r="F8" s="268" t="str">
        <f>IF(ISERROR(VLOOKUP(B8,'KAYIT LİSTESİ'!$B$4:$H$530,6,0)),"",(VLOOKUP(B8,'KAYIT LİSTESİ'!$B$4:$H$530,6,0)))</f>
        <v>BUCA MESLEKİ VE TEKNİK ANADOLU LİSESİ</v>
      </c>
      <c r="G8" s="269"/>
      <c r="H8" s="170"/>
      <c r="I8" s="258">
        <v>3</v>
      </c>
      <c r="J8" s="259" t="s">
        <v>381</v>
      </c>
      <c r="K8" s="260">
        <f>IF(ISERROR(VLOOKUP(J8,'KAYIT LİSTESİ'!$B$4:$H$530,2,0)),"",(VLOOKUP(J8,'KAYIT LİSTESİ'!$B$4:$H$530,2,0)))</f>
        <v>937</v>
      </c>
      <c r="L8" s="261">
        <f>IF(ISERROR(VLOOKUP(J8,'KAYIT LİSTESİ'!$B$4:$H$530,4,0)),"",(VLOOKUP(J8,'KAYIT LİSTESİ'!$B$4:$H$530,4,0)))</f>
        <v>2004</v>
      </c>
      <c r="M8" s="262" t="str">
        <f>IF(ISERROR(VLOOKUP(J8,'KAYIT LİSTESİ'!$B$4:$H$530,5,0)),"",(VLOOKUP(J8,'KAYIT LİSTESİ'!$B$4:$H$530,5,0)))</f>
        <v xml:space="preserve">ÇAĞRI ATAY </v>
      </c>
      <c r="N8" s="262" t="str">
        <f>IF(ISERROR(VLOOKUP(J8,'KAYIT LİSTESİ'!$B$4:$H$530,6,0)),"",(VLOOKUP(J8,'KAYIT LİSTESİ'!$B$4:$H$530,6,0)))</f>
        <v>İZMİR BUCA ATATÜRK SPOR LİSESİ</v>
      </c>
      <c r="O8" s="263"/>
    </row>
    <row r="9" spans="1:15" ht="34.5" customHeight="1" x14ac:dyDescent="0.2">
      <c r="A9" s="258">
        <v>4</v>
      </c>
      <c r="B9" s="259" t="s">
        <v>220</v>
      </c>
      <c r="C9" s="266">
        <f>IF(ISERROR(VLOOKUP(B9,'KAYIT LİSTESİ'!$B$4:$H$530,2,0)),"",(VLOOKUP(B9,'KAYIT LİSTESİ'!$B$4:$H$530,2,0)))</f>
        <v>0</v>
      </c>
      <c r="D9" s="267">
        <f>IF(ISERROR(VLOOKUP(B9,'KAYIT LİSTESİ'!$B$4:$H$530,4,0)),"",(VLOOKUP(B9,'KAYIT LİSTESİ'!$B$4:$H$530,4,0)))</f>
        <v>0</v>
      </c>
      <c r="E9" s="268">
        <f>IF(ISERROR(VLOOKUP(B9,'KAYIT LİSTESİ'!$B$4:$H$530,5,0)),"",(VLOOKUP(B9,'KAYIT LİSTESİ'!$B$4:$H$530,5,0)))</f>
        <v>0</v>
      </c>
      <c r="F9" s="268">
        <f>IF(ISERROR(VLOOKUP(B9,'KAYIT LİSTESİ'!$B$4:$H$530,6,0)),"",(VLOOKUP(B9,'KAYIT LİSTESİ'!$B$4:$H$530,6,0)))</f>
        <v>0</v>
      </c>
      <c r="G9" s="269"/>
      <c r="H9" s="170"/>
      <c r="I9" s="258">
        <v>4</v>
      </c>
      <c r="J9" s="259" t="s">
        <v>382</v>
      </c>
      <c r="K9" s="260">
        <f>IF(ISERROR(VLOOKUP(J9,'KAYIT LİSTESİ'!$B$4:$H$530,2,0)),"",(VLOOKUP(J9,'KAYIT LİSTESİ'!$B$4:$H$530,2,0)))</f>
        <v>933</v>
      </c>
      <c r="L9" s="261">
        <f>IF(ISERROR(VLOOKUP(J9,'KAYIT LİSTESİ'!$B$4:$H$530,4,0)),"",(VLOOKUP(J9,'KAYIT LİSTESİ'!$B$4:$H$530,4,0)))</f>
        <v>38166</v>
      </c>
      <c r="M9" s="262" t="str">
        <f>IF(ISERROR(VLOOKUP(J9,'KAYIT LİSTESİ'!$B$4:$H$530,5,0)),"",(VLOOKUP(J9,'KAYIT LİSTESİ'!$B$4:$H$530,5,0)))</f>
        <v>OĞUZHAN TAN</v>
      </c>
      <c r="N9" s="262" t="str">
        <f>IF(ISERROR(VLOOKUP(J9,'KAYIT LİSTESİ'!$B$4:$H$530,6,0)),"",(VLOOKUP(J9,'KAYIT LİSTESİ'!$B$4:$H$530,6,0)))</f>
        <v>BUCA MESLEKİ VE TEKNİK ANADOLU LİSESİ</v>
      </c>
      <c r="O9" s="263"/>
    </row>
    <row r="10" spans="1:15" ht="34.5" customHeight="1" x14ac:dyDescent="0.2">
      <c r="A10" s="258">
        <v>5</v>
      </c>
      <c r="B10" s="259" t="s">
        <v>221</v>
      </c>
      <c r="C10" s="266">
        <f>IF(ISERROR(VLOOKUP(B10,'KAYIT LİSTESİ'!$B$4:$H$530,2,0)),"",(VLOOKUP(B10,'KAYIT LİSTESİ'!$B$4:$H$530,2,0)))</f>
        <v>0</v>
      </c>
      <c r="D10" s="267">
        <f>IF(ISERROR(VLOOKUP(B10,'KAYIT LİSTESİ'!$B$4:$H$530,4,0)),"",(VLOOKUP(B10,'KAYIT LİSTESİ'!$B$4:$H$530,4,0)))</f>
        <v>0</v>
      </c>
      <c r="E10" s="268">
        <f>IF(ISERROR(VLOOKUP(B10,'KAYIT LİSTESİ'!$B$4:$H$530,5,0)),"",(VLOOKUP(B10,'KAYIT LİSTESİ'!$B$4:$H$530,5,0)))</f>
        <v>0</v>
      </c>
      <c r="F10" s="268">
        <f>IF(ISERROR(VLOOKUP(B10,'KAYIT LİSTESİ'!$B$4:$H$530,6,0)),"",(VLOOKUP(B10,'KAYIT LİSTESİ'!$B$4:$H$530,6,0)))</f>
        <v>0</v>
      </c>
      <c r="G10" s="269"/>
      <c r="H10" s="170"/>
      <c r="I10" s="258">
        <v>5</v>
      </c>
      <c r="J10" s="259" t="s">
        <v>383</v>
      </c>
      <c r="K10" s="260">
        <f>IF(ISERROR(VLOOKUP(J10,'KAYIT LİSTESİ'!$B$4:$H$530,2,0)),"",(VLOOKUP(J10,'KAYIT LİSTESİ'!$B$4:$H$530,2,0)))</f>
        <v>947</v>
      </c>
      <c r="L10" s="261">
        <f>IF(ISERROR(VLOOKUP(J10,'KAYIT LİSTESİ'!$B$4:$H$530,4,0)),"",(VLOOKUP(J10,'KAYIT LİSTESİ'!$B$4:$H$530,4,0)))</f>
        <v>38122</v>
      </c>
      <c r="M10" s="262" t="str">
        <f>IF(ISERROR(VLOOKUP(J10,'KAYIT LİSTESİ'!$B$4:$H$530,5,0)),"",(VLOOKUP(J10,'KAYIT LİSTESİ'!$B$4:$H$530,5,0)))</f>
        <v>SERDAR ZENCİRCİ</v>
      </c>
      <c r="N10" s="262" t="str">
        <f>IF(ISERROR(VLOOKUP(J10,'KAYIT LİSTESİ'!$B$4:$H$530,6,0)),"",(VLOOKUP(J10,'KAYIT LİSTESİ'!$B$4:$H$530,6,0)))</f>
        <v>FOÇA CEMİL MİDİLLİ M.T.A.L</v>
      </c>
      <c r="O10" s="263"/>
    </row>
    <row r="11" spans="1:15" ht="34.5" customHeight="1" x14ac:dyDescent="0.2">
      <c r="A11" s="258">
        <v>6</v>
      </c>
      <c r="B11" s="259" t="s">
        <v>239</v>
      </c>
      <c r="C11" s="266">
        <f>IF(ISERROR(VLOOKUP(B11,'KAYIT LİSTESİ'!$B$4:$H$530,2,0)),"",(VLOOKUP(B11,'KAYIT LİSTESİ'!$B$4:$H$530,2,0)))</f>
        <v>0</v>
      </c>
      <c r="D11" s="267">
        <f>IF(ISERROR(VLOOKUP(B11,'KAYIT LİSTESİ'!$B$4:$H$530,4,0)),"",(VLOOKUP(B11,'KAYIT LİSTESİ'!$B$4:$H$530,4,0)))</f>
        <v>0</v>
      </c>
      <c r="E11" s="268">
        <f>IF(ISERROR(VLOOKUP(B11,'KAYIT LİSTESİ'!$B$4:$H$530,5,0)),"",(VLOOKUP(B11,'KAYIT LİSTESİ'!$B$4:$H$530,5,0)))</f>
        <v>0</v>
      </c>
      <c r="F11" s="268">
        <f>IF(ISERROR(VLOOKUP(B11,'KAYIT LİSTESİ'!$B$4:$H$530,6,0)),"",(VLOOKUP(B11,'KAYIT LİSTESİ'!$B$4:$H$530,6,0)))</f>
        <v>0</v>
      </c>
      <c r="G11" s="269"/>
      <c r="H11" s="170"/>
      <c r="I11" s="258">
        <v>6</v>
      </c>
      <c r="J11" s="259" t="s">
        <v>384</v>
      </c>
      <c r="K11" s="260">
        <f>IF(ISERROR(VLOOKUP(J11,'KAYIT LİSTESİ'!$B$4:$H$530,2,0)),"",(VLOOKUP(J11,'KAYIT LİSTESİ'!$B$4:$H$530,2,0)))</f>
        <v>1038</v>
      </c>
      <c r="L11" s="261">
        <f>IF(ISERROR(VLOOKUP(J11,'KAYIT LİSTESİ'!$B$4:$H$530,4,0)),"",(VLOOKUP(J11,'KAYIT LİSTESİ'!$B$4:$H$530,4,0)))</f>
        <v>37895</v>
      </c>
      <c r="M11" s="262" t="str">
        <f>IF(ISERROR(VLOOKUP(J11,'KAYIT LİSTESİ'!$B$4:$H$530,5,0)),"",(VLOOKUP(J11,'KAYIT LİSTESİ'!$B$4:$H$530,5,0)))</f>
        <v>TUĞBERK VAROĞLU</v>
      </c>
      <c r="N11" s="262" t="str">
        <f>IF(ISERROR(VLOOKUP(J11,'KAYIT LİSTESİ'!$B$4:$H$530,6,0)),"",(VLOOKUP(J11,'KAYIT LİSTESİ'!$B$4:$H$530,6,0)))</f>
        <v>EMLAKBANK SÜLEYMAN DEMİREL ANADOLU LİSESİ</v>
      </c>
      <c r="O11" s="263"/>
    </row>
    <row r="12" spans="1:15" ht="34.5" customHeight="1" x14ac:dyDescent="0.2">
      <c r="A12" s="258">
        <v>7</v>
      </c>
      <c r="B12" s="259" t="s">
        <v>240</v>
      </c>
      <c r="C12" s="266" t="str">
        <f>IF(ISERROR(VLOOKUP(B12,'KAYIT LİSTESİ'!$B$4:$H$530,2,0)),"",(VLOOKUP(B12,'KAYIT LİSTESİ'!$B$4:$H$530,2,0)))</f>
        <v/>
      </c>
      <c r="D12" s="267" t="str">
        <f>IF(ISERROR(VLOOKUP(B12,'KAYIT LİSTESİ'!$B$4:$H$530,4,0)),"",(VLOOKUP(B12,'KAYIT LİSTESİ'!$B$4:$H$530,4,0)))</f>
        <v/>
      </c>
      <c r="E12" s="268" t="str">
        <f>IF(ISERROR(VLOOKUP(B12,'KAYIT LİSTESİ'!$B$4:$H$530,5,0)),"",(VLOOKUP(B12,'KAYIT LİSTESİ'!$B$4:$H$530,5,0)))</f>
        <v/>
      </c>
      <c r="F12" s="268" t="str">
        <f>IF(ISERROR(VLOOKUP(B12,'KAYIT LİSTESİ'!$B$4:$H$530,6,0)),"",(VLOOKUP(B12,'KAYIT LİSTESİ'!$B$4:$H$530,6,0)))</f>
        <v/>
      </c>
      <c r="G12" s="269"/>
      <c r="H12" s="170"/>
      <c r="I12" s="258">
        <v>7</v>
      </c>
      <c r="J12" s="259" t="s">
        <v>385</v>
      </c>
      <c r="K12" s="260">
        <f>IF(ISERROR(VLOOKUP(J12,'KAYIT LİSTESİ'!$B$4:$H$530,2,0)),"",(VLOOKUP(J12,'KAYIT LİSTESİ'!$B$4:$H$530,2,0)))</f>
        <v>1055</v>
      </c>
      <c r="L12" s="261">
        <f>IF(ISERROR(VLOOKUP(J12,'KAYIT LİSTESİ'!$B$4:$H$530,4,0)),"",(VLOOKUP(J12,'KAYIT LİSTESİ'!$B$4:$H$530,4,0)))</f>
        <v>38270</v>
      </c>
      <c r="M12" s="262" t="str">
        <f>IF(ISERROR(VLOOKUP(J12,'KAYIT LİSTESİ'!$B$4:$H$530,5,0)),"",(VLOOKUP(J12,'KAYIT LİSTESİ'!$B$4:$H$530,5,0)))</f>
        <v>ALİ SOLMAZ</v>
      </c>
      <c r="N12" s="262" t="str">
        <f>IF(ISERROR(VLOOKUP(J12,'KAYIT LİSTESİ'!$B$4:$H$530,6,0)),"",(VLOOKUP(J12,'KAYIT LİSTESİ'!$B$4:$H$530,6,0)))</f>
        <v>Ş.SERHAT SIĞNAK MESLEKİ VE TEKNİK ANADOLU LİSESİ</v>
      </c>
      <c r="O12" s="263"/>
    </row>
    <row r="13" spans="1:15" ht="34.5" customHeight="1" x14ac:dyDescent="0.2">
      <c r="A13" s="258">
        <v>8</v>
      </c>
      <c r="B13" s="259" t="s">
        <v>241</v>
      </c>
      <c r="C13" s="266">
        <f>IF(ISERROR(VLOOKUP(B13,'KAYIT LİSTESİ'!$B$4:$H$530,2,0)),"",(VLOOKUP(B13,'KAYIT LİSTESİ'!$B$4:$H$530,2,0)))</f>
        <v>1153</v>
      </c>
      <c r="D13" s="267">
        <f>IF(ISERROR(VLOOKUP(B13,'KAYIT LİSTESİ'!$B$4:$H$530,4,0)),"",(VLOOKUP(B13,'KAYIT LİSTESİ'!$B$4:$H$530,4,0)))</f>
        <v>38008</v>
      </c>
      <c r="E13" s="268" t="str">
        <f>IF(ISERROR(VLOOKUP(B13,'KAYIT LİSTESİ'!$B$4:$H$530,5,0)),"",(VLOOKUP(B13,'KAYIT LİSTESİ'!$B$4:$H$530,5,0)))</f>
        <v>Ramazan Ant Gürbüz</v>
      </c>
      <c r="F13" s="268" t="str">
        <f>IF(ISERROR(VLOOKUP(B13,'KAYIT LİSTESİ'!$B$4:$H$530,6,0)),"",(VLOOKUP(B13,'KAYIT LİSTESİ'!$B$4:$H$530,6,0)))</f>
        <v>Özel İzmir Bornova Türk Ortaokuolu</v>
      </c>
      <c r="G13" s="269"/>
      <c r="H13" s="170"/>
      <c r="I13" s="258">
        <v>8</v>
      </c>
      <c r="J13" s="259" t="s">
        <v>386</v>
      </c>
      <c r="K13" s="260" t="str">
        <f>IF(ISERROR(VLOOKUP(J13,'KAYIT LİSTESİ'!$B$4:$H$530,2,0)),"",(VLOOKUP(J13,'KAYIT LİSTESİ'!$B$4:$H$530,2,0)))</f>
        <v/>
      </c>
      <c r="L13" s="261" t="str">
        <f>IF(ISERROR(VLOOKUP(J13,'KAYIT LİSTESİ'!$B$4:$H$530,4,0)),"",(VLOOKUP(J13,'KAYIT LİSTESİ'!$B$4:$H$530,4,0)))</f>
        <v/>
      </c>
      <c r="M13" s="262" t="str">
        <f>IF(ISERROR(VLOOKUP(J13,'KAYIT LİSTESİ'!$B$4:$H$530,5,0)),"",(VLOOKUP(J13,'KAYIT LİSTESİ'!$B$4:$H$530,5,0)))</f>
        <v/>
      </c>
      <c r="N13" s="262" t="str">
        <f>IF(ISERROR(VLOOKUP(J13,'KAYIT LİSTESİ'!$B$4:$H$530,6,0)),"",(VLOOKUP(J13,'KAYIT LİSTESİ'!$B$4:$H$530,6,0)))</f>
        <v/>
      </c>
      <c r="O13" s="263"/>
    </row>
    <row r="14" spans="1:15" ht="34.5" customHeight="1" x14ac:dyDescent="0.2">
      <c r="A14" s="258">
        <v>9</v>
      </c>
      <c r="B14" s="259" t="s">
        <v>242</v>
      </c>
      <c r="C14" s="266" t="str">
        <f>IF(ISERROR(VLOOKUP(B14,'KAYIT LİSTESİ'!$B$4:$H$530,2,0)),"",(VLOOKUP(B14,'KAYIT LİSTESİ'!$B$4:$H$530,2,0)))</f>
        <v/>
      </c>
      <c r="D14" s="267" t="str">
        <f>IF(ISERROR(VLOOKUP(B14,'KAYIT LİSTESİ'!$B$4:$H$530,4,0)),"",(VLOOKUP(B14,'KAYIT LİSTESİ'!$B$4:$H$530,4,0)))</f>
        <v/>
      </c>
      <c r="E14" s="268" t="str">
        <f>IF(ISERROR(VLOOKUP(B14,'KAYIT LİSTESİ'!$B$4:$H$530,5,0)),"",(VLOOKUP(B14,'KAYIT LİSTESİ'!$B$4:$H$530,5,0)))</f>
        <v/>
      </c>
      <c r="F14" s="268" t="str">
        <f>IF(ISERROR(VLOOKUP(B14,'KAYIT LİSTESİ'!$B$4:$H$530,6,0)),"",(VLOOKUP(B14,'KAYIT LİSTESİ'!$B$4:$H$530,6,0)))</f>
        <v/>
      </c>
      <c r="G14" s="269"/>
      <c r="H14" s="170"/>
      <c r="I14" s="602" t="s">
        <v>432</v>
      </c>
      <c r="J14" s="602"/>
      <c r="K14" s="602"/>
      <c r="L14" s="602"/>
      <c r="M14" s="602"/>
      <c r="N14" s="602"/>
      <c r="O14" s="602"/>
    </row>
    <row r="15" spans="1:15" ht="34.5" customHeight="1" x14ac:dyDescent="0.2">
      <c r="A15" s="258">
        <v>10</v>
      </c>
      <c r="B15" s="259" t="s">
        <v>243</v>
      </c>
      <c r="C15" s="266" t="str">
        <f>IF(ISERROR(VLOOKUP(B15,'KAYIT LİSTESİ'!$B$4:$H$530,2,0)),"",(VLOOKUP(B15,'KAYIT LİSTESİ'!$B$4:$H$530,2,0)))</f>
        <v/>
      </c>
      <c r="D15" s="267" t="str">
        <f>IF(ISERROR(VLOOKUP(B15,'KAYIT LİSTESİ'!$B$4:$H$530,4,0)),"",(VLOOKUP(B15,'KAYIT LİSTESİ'!$B$4:$H$530,4,0)))</f>
        <v/>
      </c>
      <c r="E15" s="268" t="str">
        <f>IF(ISERROR(VLOOKUP(B15,'KAYIT LİSTESİ'!$B$4:$H$530,5,0)),"",(VLOOKUP(B15,'KAYIT LİSTESİ'!$B$4:$H$530,5,0)))</f>
        <v/>
      </c>
      <c r="F15" s="268" t="str">
        <f>IF(ISERROR(VLOOKUP(B15,'KAYIT LİSTESİ'!$B$4:$H$530,6,0)),"",(VLOOKUP(B15,'KAYIT LİSTESİ'!$B$4:$H$530,6,0)))</f>
        <v/>
      </c>
      <c r="G15" s="269"/>
      <c r="H15" s="170"/>
      <c r="I15" s="287" t="s">
        <v>194</v>
      </c>
      <c r="J15" s="287" t="s">
        <v>66</v>
      </c>
      <c r="K15" s="287" t="s">
        <v>65</v>
      </c>
      <c r="L15" s="288" t="s">
        <v>13</v>
      </c>
      <c r="M15" s="289" t="s">
        <v>14</v>
      </c>
      <c r="N15" s="289" t="s">
        <v>190</v>
      </c>
      <c r="O15" s="287" t="s">
        <v>138</v>
      </c>
    </row>
    <row r="16" spans="1:15" ht="34.5" customHeight="1" x14ac:dyDescent="0.2">
      <c r="A16" s="258">
        <v>11</v>
      </c>
      <c r="B16" s="259" t="s">
        <v>244</v>
      </c>
      <c r="C16" s="266" t="str">
        <f>IF(ISERROR(VLOOKUP(B16,'KAYIT LİSTESİ'!$B$4:$H$530,2,0)),"",(VLOOKUP(B16,'KAYIT LİSTESİ'!$B$4:$H$530,2,0)))</f>
        <v/>
      </c>
      <c r="D16" s="267" t="str">
        <f>IF(ISERROR(VLOOKUP(B16,'KAYIT LİSTESİ'!$B$4:$H$530,4,0)),"",(VLOOKUP(B16,'KAYIT LİSTESİ'!$B$4:$H$530,4,0)))</f>
        <v/>
      </c>
      <c r="E16" s="268" t="str">
        <f>IF(ISERROR(VLOOKUP(B16,'KAYIT LİSTESİ'!$B$4:$H$530,5,0)),"",(VLOOKUP(B16,'KAYIT LİSTESİ'!$B$4:$H$530,5,0)))</f>
        <v/>
      </c>
      <c r="F16" s="268" t="str">
        <f>IF(ISERROR(VLOOKUP(B16,'KAYIT LİSTESİ'!$B$4:$H$530,6,0)),"",(VLOOKUP(B16,'KAYIT LİSTESİ'!$B$4:$H$530,6,0)))</f>
        <v/>
      </c>
      <c r="G16" s="269"/>
      <c r="H16" s="170"/>
      <c r="I16" s="258">
        <v>1</v>
      </c>
      <c r="J16" s="259" t="s">
        <v>387</v>
      </c>
      <c r="K16" s="260" t="str">
        <f>IF(ISERROR(VLOOKUP(J16,'KAYIT LİSTESİ'!$B$4:$H$530,2,0)),"",(VLOOKUP(J16,'KAYIT LİSTESİ'!$B$4:$H$530,2,0)))</f>
        <v/>
      </c>
      <c r="L16" s="261" t="str">
        <f>IF(ISERROR(VLOOKUP(J16,'KAYIT LİSTESİ'!$B$4:$H$530,4,0)),"",(VLOOKUP(J16,'KAYIT LİSTESİ'!$B$4:$H$530,4,0)))</f>
        <v/>
      </c>
      <c r="M16" s="262" t="str">
        <f>IF(ISERROR(VLOOKUP(J16,'KAYIT LİSTESİ'!$B$4:$H$530,5,0)),"",(VLOOKUP(J16,'KAYIT LİSTESİ'!$B$4:$H$530,5,0)))</f>
        <v/>
      </c>
      <c r="N16" s="262" t="str">
        <f>IF(ISERROR(VLOOKUP(J16,'KAYIT LİSTESİ'!$B$4:$H$530,6,0)),"",(VLOOKUP(J16,'KAYIT LİSTESİ'!$B$4:$H$530,6,0)))</f>
        <v/>
      </c>
      <c r="O16" s="263"/>
    </row>
    <row r="17" spans="1:15" ht="34.5" customHeight="1" x14ac:dyDescent="0.2">
      <c r="A17" s="258">
        <v>12</v>
      </c>
      <c r="B17" s="259" t="s">
        <v>319</v>
      </c>
      <c r="C17" s="266" t="str">
        <f>IF(ISERROR(VLOOKUP(B17,'KAYIT LİSTESİ'!$B$4:$H$530,2,0)),"",(VLOOKUP(B17,'KAYIT LİSTESİ'!$B$4:$H$530,2,0)))</f>
        <v/>
      </c>
      <c r="D17" s="267" t="str">
        <f>IF(ISERROR(VLOOKUP(B17,'KAYIT LİSTESİ'!$B$4:$H$530,4,0)),"",(VLOOKUP(B17,'KAYIT LİSTESİ'!$B$4:$H$530,4,0)))</f>
        <v/>
      </c>
      <c r="E17" s="268" t="str">
        <f>IF(ISERROR(VLOOKUP(B17,'KAYIT LİSTESİ'!$B$4:$H$530,5,0)),"",(VLOOKUP(B17,'KAYIT LİSTESİ'!$B$4:$H$530,5,0)))</f>
        <v/>
      </c>
      <c r="F17" s="268" t="str">
        <f>IF(ISERROR(VLOOKUP(B17,'KAYIT LİSTESİ'!$B$4:$H$530,6,0)),"",(VLOOKUP(B17,'KAYIT LİSTESİ'!$B$4:$H$530,6,0)))</f>
        <v/>
      </c>
      <c r="G17" s="269"/>
      <c r="H17" s="170"/>
      <c r="I17" s="258">
        <v>2</v>
      </c>
      <c r="J17" s="259" t="s">
        <v>388</v>
      </c>
      <c r="K17" s="260">
        <f>IF(ISERROR(VLOOKUP(J17,'KAYIT LİSTESİ'!$B$4:$H$530,2,0)),"",(VLOOKUP(J17,'KAYIT LİSTESİ'!$B$4:$H$530,2,0)))</f>
        <v>1107</v>
      </c>
      <c r="L17" s="261">
        <f>IF(ISERROR(VLOOKUP(J17,'KAYIT LİSTESİ'!$B$4:$H$530,4,0)),"",(VLOOKUP(J17,'KAYIT LİSTESİ'!$B$4:$H$530,4,0)))</f>
        <v>37653</v>
      </c>
      <c r="M17" s="262" t="str">
        <f>IF(ISERROR(VLOOKUP(J17,'KAYIT LİSTESİ'!$B$4:$H$530,5,0)),"",(VLOOKUP(J17,'KAYIT LİSTESİ'!$B$4:$H$530,5,0)))</f>
        <v>EMİR İLBASAN</v>
      </c>
      <c r="N17" s="262" t="str">
        <f>IF(ISERROR(VLOOKUP(J17,'KAYIT LİSTESİ'!$B$4:$H$530,6,0)),"",(VLOOKUP(J17,'KAYIT LİSTESİ'!$B$4:$H$530,6,0)))</f>
        <v>KENT KOLEJİ GAZİEMİR</v>
      </c>
      <c r="O17" s="263"/>
    </row>
    <row r="18" spans="1:15" ht="34.5" customHeight="1" x14ac:dyDescent="0.2">
      <c r="A18" s="258">
        <v>13</v>
      </c>
      <c r="B18" s="259" t="s">
        <v>320</v>
      </c>
      <c r="C18" s="266" t="str">
        <f>IF(ISERROR(VLOOKUP(B18,'KAYIT LİSTESİ'!$B$4:$H$530,2,0)),"",(VLOOKUP(B18,'KAYIT LİSTESİ'!$B$4:$H$530,2,0)))</f>
        <v/>
      </c>
      <c r="D18" s="267" t="str">
        <f>IF(ISERROR(VLOOKUP(B18,'KAYIT LİSTESİ'!$B$4:$H$530,4,0)),"",(VLOOKUP(B18,'KAYIT LİSTESİ'!$B$4:$H$530,4,0)))</f>
        <v/>
      </c>
      <c r="E18" s="268" t="str">
        <f>IF(ISERROR(VLOOKUP(B18,'KAYIT LİSTESİ'!$B$4:$H$530,5,0)),"",(VLOOKUP(B18,'KAYIT LİSTESİ'!$B$4:$H$530,5,0)))</f>
        <v/>
      </c>
      <c r="F18" s="268" t="str">
        <f>IF(ISERROR(VLOOKUP(B18,'KAYIT LİSTESİ'!$B$4:$H$530,6,0)),"",(VLOOKUP(B18,'KAYIT LİSTESİ'!$B$4:$H$530,6,0)))</f>
        <v/>
      </c>
      <c r="G18" s="269"/>
      <c r="H18" s="170"/>
      <c r="I18" s="258">
        <v>3</v>
      </c>
      <c r="J18" s="259" t="s">
        <v>389</v>
      </c>
      <c r="K18" s="260">
        <f>IF(ISERROR(VLOOKUP(J18,'KAYIT LİSTESİ'!$B$4:$H$530,2,0)),"",(VLOOKUP(J18,'KAYIT LİSTESİ'!$B$4:$H$530,2,0)))</f>
        <v>1083</v>
      </c>
      <c r="L18" s="261">
        <f>IF(ISERROR(VLOOKUP(J18,'KAYIT LİSTESİ'!$B$4:$H$530,4,0)),"",(VLOOKUP(J18,'KAYIT LİSTESİ'!$B$4:$H$530,4,0)))</f>
        <v>37802</v>
      </c>
      <c r="M18" s="262" t="str">
        <f>IF(ISERROR(VLOOKUP(J18,'KAYIT LİSTESİ'!$B$4:$H$530,5,0)),"",(VLOOKUP(J18,'KAYIT LİSTESİ'!$B$4:$H$530,5,0)))</f>
        <v>AHMET DENİZ ORHAN</v>
      </c>
      <c r="N18" s="262" t="str">
        <f>IF(ISERROR(VLOOKUP(J18,'KAYIT LİSTESİ'!$B$4:$H$530,6,0)),"",(VLOOKUP(J18,'KAYIT LİSTESİ'!$B$4:$H$530,6,0)))</f>
        <v>ÖZEL TÜRK FEN LİSESİ KONAK</v>
      </c>
      <c r="O18" s="263"/>
    </row>
    <row r="19" spans="1:15" ht="34.5" customHeight="1" x14ac:dyDescent="0.2">
      <c r="A19" s="258">
        <v>14</v>
      </c>
      <c r="B19" s="259" t="s">
        <v>321</v>
      </c>
      <c r="C19" s="266" t="str">
        <f>IF(ISERROR(VLOOKUP(B19,'KAYIT LİSTESİ'!$B$4:$H$530,2,0)),"",(VLOOKUP(B19,'KAYIT LİSTESİ'!$B$4:$H$530,2,0)))</f>
        <v/>
      </c>
      <c r="D19" s="267" t="str">
        <f>IF(ISERROR(VLOOKUP(B19,'KAYIT LİSTESİ'!$B$4:$H$530,4,0)),"",(VLOOKUP(B19,'KAYIT LİSTESİ'!$B$4:$H$530,4,0)))</f>
        <v/>
      </c>
      <c r="E19" s="268" t="str">
        <f>IF(ISERROR(VLOOKUP(B19,'KAYIT LİSTESİ'!$B$4:$H$530,5,0)),"",(VLOOKUP(B19,'KAYIT LİSTESİ'!$B$4:$H$530,5,0)))</f>
        <v/>
      </c>
      <c r="F19" s="268" t="str">
        <f>IF(ISERROR(VLOOKUP(B19,'KAYIT LİSTESİ'!$B$4:$H$530,6,0)),"",(VLOOKUP(B19,'KAYIT LİSTESİ'!$B$4:$H$530,6,0)))</f>
        <v/>
      </c>
      <c r="G19" s="269"/>
      <c r="H19" s="170"/>
      <c r="I19" s="258">
        <v>4</v>
      </c>
      <c r="J19" s="259" t="s">
        <v>390</v>
      </c>
      <c r="K19" s="260">
        <f>IF(ISERROR(VLOOKUP(J19,'KAYIT LİSTESİ'!$B$4:$H$530,2,0)),"",(VLOOKUP(J19,'KAYIT LİSTESİ'!$B$4:$H$530,2,0)))</f>
        <v>1112</v>
      </c>
      <c r="L19" s="261">
        <f>IF(ISERROR(VLOOKUP(J19,'KAYIT LİSTESİ'!$B$4:$H$530,4,0)),"",(VLOOKUP(J19,'KAYIT LİSTESİ'!$B$4:$H$530,4,0)))</f>
        <v>37673</v>
      </c>
      <c r="M19" s="262" t="str">
        <f>IF(ISERROR(VLOOKUP(J19,'KAYIT LİSTESİ'!$B$4:$H$530,5,0)),"",(VLOOKUP(J19,'KAYIT LİSTESİ'!$B$4:$H$530,5,0)))</f>
        <v>MURATCAN ŞAHSİ</v>
      </c>
      <c r="N19" s="262" t="str">
        <f>IF(ISERROR(VLOOKUP(J19,'KAYIT LİSTESİ'!$B$4:$H$530,6,0)),"",(VLOOKUP(J19,'KAYIT LİSTESİ'!$B$4:$H$530,6,0)))</f>
        <v>KARABURUN AND. İMAMHATİP LİS</v>
      </c>
      <c r="O19" s="263"/>
    </row>
    <row r="20" spans="1:15" ht="34.5" customHeight="1" x14ac:dyDescent="0.2">
      <c r="A20" s="601" t="s">
        <v>245</v>
      </c>
      <c r="B20" s="601"/>
      <c r="C20" s="601"/>
      <c r="D20" s="601"/>
      <c r="E20" s="601"/>
      <c r="F20" s="601"/>
      <c r="G20" s="601"/>
      <c r="H20" s="170"/>
      <c r="I20" s="258">
        <v>5</v>
      </c>
      <c r="J20" s="259" t="s">
        <v>391</v>
      </c>
      <c r="K20" s="260">
        <f>IF(ISERROR(VLOOKUP(J20,'KAYIT LİSTESİ'!$B$4:$H$530,2,0)),"",(VLOOKUP(J20,'KAYIT LİSTESİ'!$B$4:$H$530,2,0)))</f>
        <v>1103</v>
      </c>
      <c r="L20" s="261">
        <f>IF(ISERROR(VLOOKUP(J20,'KAYIT LİSTESİ'!$B$4:$H$530,4,0)),"",(VLOOKUP(J20,'KAYIT LİSTESİ'!$B$4:$H$530,4,0)))</f>
        <v>37767</v>
      </c>
      <c r="M20" s="262" t="str">
        <f>IF(ISERROR(VLOOKUP(J20,'KAYIT LİSTESİ'!$B$4:$H$530,5,0)),"",(VLOOKUP(J20,'KAYIT LİSTESİ'!$B$4:$H$530,5,0)))</f>
        <v>ALİ TÜRKSEVEN</v>
      </c>
      <c r="N20" s="262" t="str">
        <f>IF(ISERROR(VLOOKUP(J20,'KAYIT LİSTESİ'!$B$4:$H$530,6,0)),"",(VLOOKUP(J20,'KAYIT LİSTESİ'!$B$4:$H$530,6,0)))</f>
        <v>Selçuk Yaşar Boyacılık Mesleki Ve Teknik Anadolu Lisesi</v>
      </c>
      <c r="O20" s="263"/>
    </row>
    <row r="21" spans="1:15" ht="34.5" customHeight="1" x14ac:dyDescent="0.2">
      <c r="A21" s="161" t="s">
        <v>194</v>
      </c>
      <c r="B21" s="161" t="s">
        <v>66</v>
      </c>
      <c r="C21" s="161" t="s">
        <v>65</v>
      </c>
      <c r="D21" s="162" t="s">
        <v>13</v>
      </c>
      <c r="E21" s="163" t="s">
        <v>14</v>
      </c>
      <c r="F21" s="163" t="s">
        <v>190</v>
      </c>
      <c r="G21" s="164" t="s">
        <v>138</v>
      </c>
      <c r="H21" s="170"/>
      <c r="I21" s="258">
        <v>6</v>
      </c>
      <c r="J21" s="259" t="s">
        <v>392</v>
      </c>
      <c r="K21" s="260">
        <f>IF(ISERROR(VLOOKUP(J21,'KAYIT LİSTESİ'!$B$4:$H$530,2,0)),"",(VLOOKUP(J21,'KAYIT LİSTESİ'!$B$4:$H$530,2,0)))</f>
        <v>1106</v>
      </c>
      <c r="L21" s="261">
        <f>IF(ISERROR(VLOOKUP(J21,'KAYIT LİSTESİ'!$B$4:$H$530,4,0)),"",(VLOOKUP(J21,'KAYIT LİSTESİ'!$B$4:$H$530,4,0)))</f>
        <v>38032</v>
      </c>
      <c r="M21" s="262" t="str">
        <f>IF(ISERROR(VLOOKUP(J21,'KAYIT LİSTESİ'!$B$4:$H$530,5,0)),"",(VLOOKUP(J21,'KAYIT LİSTESİ'!$B$4:$H$530,5,0)))</f>
        <v>ARDA HAMZA GÜLER</v>
      </c>
      <c r="N21" s="262" t="str">
        <f>IF(ISERROR(VLOOKUP(J21,'KAYIT LİSTESİ'!$B$4:$H$530,6,0)),"",(VLOOKUP(J21,'KAYIT LİSTESİ'!$B$4:$H$530,6,0)))</f>
        <v>İZMİR KIZ LİSESİ</v>
      </c>
      <c r="O21" s="263"/>
    </row>
    <row r="22" spans="1:15" ht="34.5" customHeight="1" x14ac:dyDescent="0.2">
      <c r="A22" s="258">
        <v>1</v>
      </c>
      <c r="B22" s="259" t="s">
        <v>46</v>
      </c>
      <c r="C22" s="264" t="str">
        <f>IF(ISERROR(VLOOKUP(B22,'KAYIT LİSTESİ'!$B$4:$H$530,2,0)),"",(VLOOKUP(B22,'KAYIT LİSTESİ'!$B$4:$H$530,2,0)))</f>
        <v/>
      </c>
      <c r="D22" s="261" t="str">
        <f>IF(ISERROR(VLOOKUP(B22,'KAYIT LİSTESİ'!$B$4:$H$530,4,0)),"",(VLOOKUP(B22,'KAYIT LİSTESİ'!$B$4:$H$530,4,0)))</f>
        <v/>
      </c>
      <c r="E22" s="262" t="str">
        <f>IF(ISERROR(VLOOKUP(B22,'KAYIT LİSTESİ'!$B$4:$H$530,5,0)),"",(VLOOKUP(B22,'KAYIT LİSTESİ'!$B$4:$H$530,5,0)))</f>
        <v/>
      </c>
      <c r="F22" s="262" t="str">
        <f>IF(ISERROR(VLOOKUP(B22,'KAYIT LİSTESİ'!$B$4:$H$530,6,0)),"",(VLOOKUP(B22,'KAYIT LİSTESİ'!$B$4:$H$530,6,0)))</f>
        <v/>
      </c>
      <c r="G22" s="265"/>
      <c r="H22" s="170"/>
      <c r="I22" s="258">
        <v>7</v>
      </c>
      <c r="J22" s="259" t="s">
        <v>393</v>
      </c>
      <c r="K22" s="260">
        <f>IF(ISERROR(VLOOKUP(J22,'KAYIT LİSTESİ'!$B$4:$H$530,2,0)),"",(VLOOKUP(J22,'KAYIT LİSTESİ'!$B$4:$H$530,2,0)))</f>
        <v>0</v>
      </c>
      <c r="L22" s="261">
        <f>IF(ISERROR(VLOOKUP(J22,'KAYIT LİSTESİ'!$B$4:$H$530,4,0)),"",(VLOOKUP(J22,'KAYIT LİSTESİ'!$B$4:$H$530,4,0)))</f>
        <v>0</v>
      </c>
      <c r="M22" s="262">
        <f>IF(ISERROR(VLOOKUP(J22,'KAYIT LİSTESİ'!$B$4:$H$530,5,0)),"",(VLOOKUP(J22,'KAYIT LİSTESİ'!$B$4:$H$530,5,0)))</f>
        <v>0</v>
      </c>
      <c r="N22" s="262">
        <f>IF(ISERROR(VLOOKUP(J22,'KAYIT LİSTESİ'!$B$4:$H$530,6,0)),"",(VLOOKUP(J22,'KAYIT LİSTESİ'!$B$4:$H$530,6,0)))</f>
        <v>0</v>
      </c>
      <c r="O22" s="263"/>
    </row>
    <row r="23" spans="1:15" ht="34.5" customHeight="1" x14ac:dyDescent="0.2">
      <c r="A23" s="258">
        <v>2</v>
      </c>
      <c r="B23" s="259" t="s">
        <v>47</v>
      </c>
      <c r="C23" s="264">
        <f>IF(ISERROR(VLOOKUP(B23,'KAYIT LİSTESİ'!$B$4:$H$530,2,0)),"",(VLOOKUP(B23,'KAYIT LİSTESİ'!$B$4:$H$530,2,0)))</f>
        <v>910</v>
      </c>
      <c r="D23" s="261">
        <f>IF(ISERROR(VLOOKUP(B23,'KAYIT LİSTESİ'!$B$4:$H$530,4,0)),"",(VLOOKUP(B23,'KAYIT LİSTESİ'!$B$4:$H$530,4,0)))</f>
        <v>38264</v>
      </c>
      <c r="E23" s="262" t="str">
        <f>IF(ISERROR(VLOOKUP(B23,'KAYIT LİSTESİ'!$B$4:$H$530,5,0)),"",(VLOOKUP(B23,'KAYIT LİSTESİ'!$B$4:$H$530,5,0)))</f>
        <v>ERDEM GÜLER</v>
      </c>
      <c r="F23" s="262" t="str">
        <f>IF(ISERROR(VLOOKUP(B23,'KAYIT LİSTESİ'!$B$4:$H$530,6,0)),"",(VLOOKUP(B23,'KAYIT LİSTESİ'!$B$4:$H$530,6,0)))</f>
        <v>Mordoğan F.E.K.Ç.P.A.LİSESİ</v>
      </c>
      <c r="G23" s="265"/>
      <c r="H23" s="170"/>
      <c r="I23" s="258">
        <v>8</v>
      </c>
      <c r="J23" s="259" t="s">
        <v>394</v>
      </c>
      <c r="K23" s="260" t="str">
        <f>IF(ISERROR(VLOOKUP(J23,'KAYIT LİSTESİ'!$B$4:$H$530,2,0)),"",(VLOOKUP(J23,'KAYIT LİSTESİ'!$B$4:$H$530,2,0)))</f>
        <v/>
      </c>
      <c r="L23" s="261" t="str">
        <f>IF(ISERROR(VLOOKUP(J23,'KAYIT LİSTESİ'!$B$4:$H$530,4,0)),"",(VLOOKUP(J23,'KAYIT LİSTESİ'!$B$4:$H$530,4,0)))</f>
        <v/>
      </c>
      <c r="M23" s="262" t="str">
        <f>IF(ISERROR(VLOOKUP(J23,'KAYIT LİSTESİ'!$B$4:$H$530,5,0)),"",(VLOOKUP(J23,'KAYIT LİSTESİ'!$B$4:$H$530,5,0)))</f>
        <v/>
      </c>
      <c r="N23" s="262" t="str">
        <f>IF(ISERROR(VLOOKUP(J23,'KAYIT LİSTESİ'!$B$4:$H$530,6,0)),"",(VLOOKUP(J23,'KAYIT LİSTESİ'!$B$4:$H$530,6,0)))</f>
        <v/>
      </c>
      <c r="O23" s="263"/>
    </row>
    <row r="24" spans="1:15" ht="34.5" customHeight="1" x14ac:dyDescent="0.2">
      <c r="A24" s="258">
        <v>3</v>
      </c>
      <c r="B24" s="259" t="s">
        <v>48</v>
      </c>
      <c r="C24" s="264">
        <f>IF(ISERROR(VLOOKUP(B24,'KAYIT LİSTESİ'!$B$4:$H$530,2,0)),"",(VLOOKUP(B24,'KAYIT LİSTESİ'!$B$4:$H$530,2,0)))</f>
        <v>0</v>
      </c>
      <c r="D24" s="261">
        <f>IF(ISERROR(VLOOKUP(B24,'KAYIT LİSTESİ'!$B$4:$H$530,4,0)),"",(VLOOKUP(B24,'KAYIT LİSTESİ'!$B$4:$H$530,4,0)))</f>
        <v>0</v>
      </c>
      <c r="E24" s="262">
        <f>IF(ISERROR(VLOOKUP(B24,'KAYIT LİSTESİ'!$B$4:$H$530,5,0)),"",(VLOOKUP(B24,'KAYIT LİSTESİ'!$B$4:$H$530,5,0)))</f>
        <v>0</v>
      </c>
      <c r="F24" s="262">
        <f>IF(ISERROR(VLOOKUP(B24,'KAYIT LİSTESİ'!$B$4:$H$530,6,0)),"",(VLOOKUP(B24,'KAYIT LİSTESİ'!$B$4:$H$530,6,0)))</f>
        <v>0</v>
      </c>
      <c r="G24" s="265"/>
      <c r="H24" s="170"/>
      <c r="I24" s="601" t="s">
        <v>433</v>
      </c>
      <c r="J24" s="601"/>
      <c r="K24" s="601"/>
      <c r="L24" s="601"/>
      <c r="M24" s="601"/>
      <c r="N24" s="601"/>
      <c r="O24" s="601"/>
    </row>
    <row r="25" spans="1:15" ht="34.5" customHeight="1" x14ac:dyDescent="0.2">
      <c r="A25" s="258">
        <v>4</v>
      </c>
      <c r="B25" s="259" t="s">
        <v>49</v>
      </c>
      <c r="C25" s="264">
        <f>IF(ISERROR(VLOOKUP(B25,'KAYIT LİSTESİ'!$B$4:$H$530,2,0)),"",(VLOOKUP(B25,'KAYIT LİSTESİ'!$B$4:$H$530,2,0)))</f>
        <v>932</v>
      </c>
      <c r="D25" s="261">
        <f>IF(ISERROR(VLOOKUP(B25,'KAYIT LİSTESİ'!$B$4:$H$530,4,0)),"",(VLOOKUP(B25,'KAYIT LİSTESİ'!$B$4:$H$530,4,0)))</f>
        <v>38202</v>
      </c>
      <c r="E25" s="262" t="str">
        <f>IF(ISERROR(VLOOKUP(B25,'KAYIT LİSTESİ'!$B$4:$H$530,5,0)),"",(VLOOKUP(B25,'KAYIT LİSTESİ'!$B$4:$H$530,5,0)))</f>
        <v>YUSUF DÖKME</v>
      </c>
      <c r="F25" s="262" t="str">
        <f>IF(ISERROR(VLOOKUP(B25,'KAYIT LİSTESİ'!$B$4:$H$530,6,0)),"",(VLOOKUP(B25,'KAYIT LİSTESİ'!$B$4:$H$530,6,0)))</f>
        <v>BUCA MESLEKİ VE TEKNİK ANADOLU LİSESİ</v>
      </c>
      <c r="G25" s="265"/>
      <c r="H25" s="170"/>
      <c r="I25" s="161" t="s">
        <v>194</v>
      </c>
      <c r="J25" s="161" t="s">
        <v>66</v>
      </c>
      <c r="K25" s="161" t="s">
        <v>65</v>
      </c>
      <c r="L25" s="162" t="s">
        <v>13</v>
      </c>
      <c r="M25" s="163" t="s">
        <v>14</v>
      </c>
      <c r="N25" s="163" t="s">
        <v>190</v>
      </c>
      <c r="O25" s="161" t="s">
        <v>138</v>
      </c>
    </row>
    <row r="26" spans="1:15" ht="34.5" customHeight="1" x14ac:dyDescent="0.2">
      <c r="A26" s="258">
        <v>5</v>
      </c>
      <c r="B26" s="259" t="s">
        <v>50</v>
      </c>
      <c r="C26" s="264">
        <f>IF(ISERROR(VLOOKUP(B26,'KAYIT LİSTESİ'!$B$4:$H$530,2,0)),"",(VLOOKUP(B26,'KAYIT LİSTESİ'!$B$4:$H$530,2,0)))</f>
        <v>948</v>
      </c>
      <c r="D26" s="261">
        <f>IF(ISERROR(VLOOKUP(B26,'KAYIT LİSTESİ'!$B$4:$H$530,4,0)),"",(VLOOKUP(B26,'KAYIT LİSTESİ'!$B$4:$H$530,4,0)))</f>
        <v>37779</v>
      </c>
      <c r="E26" s="262" t="str">
        <f>IF(ISERROR(VLOOKUP(B26,'KAYIT LİSTESİ'!$B$4:$H$530,5,0)),"",(VLOOKUP(B26,'KAYIT LİSTESİ'!$B$4:$H$530,5,0)))</f>
        <v>MUSTAFA TAŞKIN</v>
      </c>
      <c r="F26" s="262" t="str">
        <f>IF(ISERROR(VLOOKUP(B26,'KAYIT LİSTESİ'!$B$4:$H$530,6,0)),"",(VLOOKUP(B26,'KAYIT LİSTESİ'!$B$4:$H$530,6,0)))</f>
        <v>FOÇA CEMİL MİDİLLİ M.T.A.L</v>
      </c>
      <c r="G26" s="265"/>
      <c r="H26" s="170"/>
      <c r="I26" s="258">
        <v>1</v>
      </c>
      <c r="J26" s="259" t="s">
        <v>404</v>
      </c>
      <c r="K26" s="260" t="str">
        <f>IF(ISERROR(VLOOKUP(J26,'KAYIT LİSTESİ'!$B$4:$H$530,2,0)),"",(VLOOKUP(J26,'KAYIT LİSTESİ'!$B$4:$H$530,2,0)))</f>
        <v/>
      </c>
      <c r="L26" s="261" t="str">
        <f>IF(ISERROR(VLOOKUP(J26,'KAYIT LİSTESİ'!$B$4:$H$530,4,0)),"",(VLOOKUP(J26,'KAYIT LİSTESİ'!$B$4:$H$530,4,0)))</f>
        <v/>
      </c>
      <c r="M26" s="262" t="str">
        <f>IF(ISERROR(VLOOKUP(J26,'KAYIT LİSTESİ'!$B$4:$H$530,5,0)),"",(VLOOKUP(J26,'KAYIT LİSTESİ'!$B$4:$H$530,5,0)))</f>
        <v/>
      </c>
      <c r="N26" s="262" t="str">
        <f>IF(ISERROR(VLOOKUP(J26,'KAYIT LİSTESİ'!$B$4:$H$530,6,0)),"",(VLOOKUP(J26,'KAYIT LİSTESİ'!$B$4:$H$530,6,0)))</f>
        <v/>
      </c>
      <c r="O26" s="263"/>
    </row>
    <row r="27" spans="1:15" ht="34.5" customHeight="1" x14ac:dyDescent="0.2">
      <c r="A27" s="258">
        <v>6</v>
      </c>
      <c r="B27" s="259" t="s">
        <v>51</v>
      </c>
      <c r="C27" s="264">
        <f>IF(ISERROR(VLOOKUP(B27,'KAYIT LİSTESİ'!$B$4:$H$530,2,0)),"",(VLOOKUP(B27,'KAYIT LİSTESİ'!$B$4:$H$530,2,0)))</f>
        <v>1037</v>
      </c>
      <c r="D27" s="261">
        <f>IF(ISERROR(VLOOKUP(B27,'KAYIT LİSTESİ'!$B$4:$H$530,4,0)),"",(VLOOKUP(B27,'KAYIT LİSTESİ'!$B$4:$H$530,4,0)))</f>
        <v>37935</v>
      </c>
      <c r="E27" s="262" t="str">
        <f>IF(ISERROR(VLOOKUP(B27,'KAYIT LİSTESİ'!$B$4:$H$530,5,0)),"",(VLOOKUP(B27,'KAYIT LİSTESİ'!$B$4:$H$530,5,0)))</f>
        <v>BEKİRCAN KIRIKÇI</v>
      </c>
      <c r="F27" s="262" t="str">
        <f>IF(ISERROR(VLOOKUP(B27,'KAYIT LİSTESİ'!$B$4:$H$530,6,0)),"",(VLOOKUP(B27,'KAYIT LİSTESİ'!$B$4:$H$530,6,0)))</f>
        <v>EMLAKBANK SÜLEYMAN DEMİREL ANADOLU LİSESİ</v>
      </c>
      <c r="G27" s="265"/>
      <c r="H27" s="170"/>
      <c r="I27" s="258">
        <v>2</v>
      </c>
      <c r="J27" s="259" t="s">
        <v>405</v>
      </c>
      <c r="K27" s="260">
        <f>IF(ISERROR(VLOOKUP(J27,'KAYIT LİSTESİ'!$B$4:$H$530,2,0)),"",(VLOOKUP(J27,'KAYIT LİSTESİ'!$B$4:$H$530,2,0)))</f>
        <v>0</v>
      </c>
      <c r="L27" s="261">
        <f>IF(ISERROR(VLOOKUP(J27,'KAYIT LİSTESİ'!$B$4:$H$530,4,0)),"",(VLOOKUP(J27,'KAYIT LİSTESİ'!$B$4:$H$530,4,0)))</f>
        <v>0</v>
      </c>
      <c r="M27" s="262">
        <f>IF(ISERROR(VLOOKUP(J27,'KAYIT LİSTESİ'!$B$4:$H$530,5,0)),"",(VLOOKUP(J27,'KAYIT LİSTESİ'!$B$4:$H$530,5,0)))</f>
        <v>0</v>
      </c>
      <c r="N27" s="262">
        <f>IF(ISERROR(VLOOKUP(J27,'KAYIT LİSTESİ'!$B$4:$H$530,6,0)),"",(VLOOKUP(J27,'KAYIT LİSTESİ'!$B$4:$H$530,6,0)))</f>
        <v>0</v>
      </c>
      <c r="O27" s="263"/>
    </row>
    <row r="28" spans="1:15" ht="34.5" customHeight="1" x14ac:dyDescent="0.2">
      <c r="A28" s="258">
        <v>7</v>
      </c>
      <c r="B28" s="259" t="s">
        <v>131</v>
      </c>
      <c r="C28" s="264">
        <f>IF(ISERROR(VLOOKUP(B28,'KAYIT LİSTESİ'!$B$4:$H$530,2,0)),"",(VLOOKUP(B28,'KAYIT LİSTESİ'!$B$4:$H$530,2,0)))</f>
        <v>1059</v>
      </c>
      <c r="D28" s="261">
        <f>IF(ISERROR(VLOOKUP(B28,'KAYIT LİSTESİ'!$B$4:$H$530,4,0)),"",(VLOOKUP(B28,'KAYIT LİSTESİ'!$B$4:$H$530,4,0)))</f>
        <v>37685</v>
      </c>
      <c r="E28" s="262" t="str">
        <f>IF(ISERROR(VLOOKUP(B28,'KAYIT LİSTESİ'!$B$4:$H$530,5,0)),"",(VLOOKUP(B28,'KAYIT LİSTESİ'!$B$4:$H$530,5,0)))</f>
        <v>MUSTAFA DURSUN</v>
      </c>
      <c r="F28" s="262" t="str">
        <f>IF(ISERROR(VLOOKUP(B28,'KAYIT LİSTESİ'!$B$4:$H$530,6,0)),"",(VLOOKUP(B28,'KAYIT LİSTESİ'!$B$4:$H$530,6,0)))</f>
        <v>Ş.SERHAT SIĞNAK MESLEKİ VE TEKNİK ANADOLU LİSESİ</v>
      </c>
      <c r="G28" s="265"/>
      <c r="H28" s="170"/>
      <c r="I28" s="258">
        <v>3</v>
      </c>
      <c r="J28" s="259" t="s">
        <v>406</v>
      </c>
      <c r="K28" s="260">
        <f>IF(ISERROR(VLOOKUP(J28,'KAYIT LİSTESİ'!$B$4:$H$530,2,0)),"",(VLOOKUP(J28,'KAYIT LİSTESİ'!$B$4:$H$530,2,0)))</f>
        <v>915</v>
      </c>
      <c r="L28" s="261">
        <f>IF(ISERROR(VLOOKUP(J28,'KAYIT LİSTESİ'!$B$4:$H$530,4,0)),"",(VLOOKUP(J28,'KAYIT LİSTESİ'!$B$4:$H$530,4,0)))</f>
        <v>2004</v>
      </c>
      <c r="M28" s="262" t="str">
        <f>IF(ISERROR(VLOOKUP(J28,'KAYIT LİSTESİ'!$B$4:$H$530,5,0)),"",(VLOOKUP(J28,'KAYIT LİSTESİ'!$B$4:$H$530,5,0)))</f>
        <v xml:space="preserve">ALPARSLAN AKIN </v>
      </c>
      <c r="N28" s="262" t="str">
        <f>IF(ISERROR(VLOOKUP(J28,'KAYIT LİSTESİ'!$B$4:$H$530,6,0)),"",(VLOOKUP(J28,'KAYIT LİSTESİ'!$B$4:$H$530,6,0)))</f>
        <v>İZMİR BUCA ATATÜRK SPOR LİSESİ</v>
      </c>
      <c r="O28" s="263"/>
    </row>
    <row r="29" spans="1:15" ht="34.5" customHeight="1" x14ac:dyDescent="0.2">
      <c r="A29" s="258">
        <v>8</v>
      </c>
      <c r="B29" s="259" t="s">
        <v>132</v>
      </c>
      <c r="C29" s="264" t="str">
        <f>IF(ISERROR(VLOOKUP(B29,'KAYIT LİSTESİ'!$B$4:$H$530,2,0)),"",(VLOOKUP(B29,'KAYIT LİSTESİ'!$B$4:$H$530,2,0)))</f>
        <v/>
      </c>
      <c r="D29" s="261" t="str">
        <f>IF(ISERROR(VLOOKUP(B29,'KAYIT LİSTESİ'!$B$4:$H$530,4,0)),"",(VLOOKUP(B29,'KAYIT LİSTESİ'!$B$4:$H$530,4,0)))</f>
        <v/>
      </c>
      <c r="E29" s="262" t="str">
        <f>IF(ISERROR(VLOOKUP(B29,'KAYIT LİSTESİ'!$B$4:$H$530,5,0)),"",(VLOOKUP(B29,'KAYIT LİSTESİ'!$B$4:$H$530,5,0)))</f>
        <v/>
      </c>
      <c r="F29" s="262" t="str">
        <f>IF(ISERROR(VLOOKUP(B29,'KAYIT LİSTESİ'!$B$4:$H$530,6,0)),"",(VLOOKUP(B29,'KAYIT LİSTESİ'!$B$4:$H$530,6,0)))</f>
        <v/>
      </c>
      <c r="G29" s="265"/>
      <c r="H29" s="170"/>
      <c r="I29" s="258">
        <v>4</v>
      </c>
      <c r="J29" s="259" t="s">
        <v>407</v>
      </c>
      <c r="K29" s="260">
        <f>IF(ISERROR(VLOOKUP(J29,'KAYIT LİSTESİ'!$B$4:$H$530,2,0)),"",(VLOOKUP(J29,'KAYIT LİSTESİ'!$B$4:$H$530,2,0)))</f>
        <v>934</v>
      </c>
      <c r="L29" s="261">
        <f>IF(ISERROR(VLOOKUP(J29,'KAYIT LİSTESİ'!$B$4:$H$530,4,0)),"",(VLOOKUP(J29,'KAYIT LİSTESİ'!$B$4:$H$530,4,0)))</f>
        <v>38153</v>
      </c>
      <c r="M29" s="262" t="str">
        <f>IF(ISERROR(VLOOKUP(J29,'KAYIT LİSTESİ'!$B$4:$H$530,5,0)),"",(VLOOKUP(J29,'KAYIT LİSTESİ'!$B$4:$H$530,5,0)))</f>
        <v>HASAN EMRE KÖROĞLU</v>
      </c>
      <c r="N29" s="262" t="str">
        <f>IF(ISERROR(VLOOKUP(J29,'KAYIT LİSTESİ'!$B$4:$H$530,6,0)),"",(VLOOKUP(J29,'KAYIT LİSTESİ'!$B$4:$H$530,6,0)))</f>
        <v>BUCA MESLEKİ VE TEKNİK ANADOLU LİSESİ</v>
      </c>
      <c r="O29" s="263"/>
    </row>
    <row r="30" spans="1:15" ht="34.5" customHeight="1" x14ac:dyDescent="0.2">
      <c r="A30" s="258">
        <v>8</v>
      </c>
      <c r="B30" s="259" t="s">
        <v>434</v>
      </c>
      <c r="C30" s="264" t="str">
        <f>IF(ISERROR(VLOOKUP(B30,'KAYIT LİSTESİ'!$B$4:$H$530,2,0)),"",(VLOOKUP(B30,'KAYIT LİSTESİ'!$B$4:$H$530,2,0)))</f>
        <v/>
      </c>
      <c r="D30" s="261" t="str">
        <f>IF(ISERROR(VLOOKUP(B30,'KAYIT LİSTESİ'!$B$4:$H$530,4,0)),"",(VLOOKUP(B30,'KAYIT LİSTESİ'!$B$4:$H$530,4,0)))</f>
        <v/>
      </c>
      <c r="E30" s="262" t="str">
        <f>IF(ISERROR(VLOOKUP(B30,'KAYIT LİSTESİ'!$B$4:$H$530,5,0)),"",(VLOOKUP(B30,'KAYIT LİSTESİ'!$B$4:$H$530,5,0)))</f>
        <v/>
      </c>
      <c r="F30" s="262" t="str">
        <f>IF(ISERROR(VLOOKUP(B30,'KAYIT LİSTESİ'!$B$4:$H$530,6,0)),"",(VLOOKUP(B30,'KAYIT LİSTESİ'!$B$4:$H$530,6,0)))</f>
        <v/>
      </c>
      <c r="G30" s="265"/>
      <c r="H30" s="170"/>
      <c r="I30" s="258">
        <v>5</v>
      </c>
      <c r="J30" s="259" t="s">
        <v>408</v>
      </c>
      <c r="K30" s="260">
        <f>IF(ISERROR(VLOOKUP(J30,'KAYIT LİSTESİ'!$B$4:$H$530,2,0)),"",(VLOOKUP(J30,'KAYIT LİSTESİ'!$B$4:$H$530,2,0)))</f>
        <v>945</v>
      </c>
      <c r="L30" s="261">
        <f>IF(ISERROR(VLOOKUP(J30,'KAYIT LİSTESİ'!$B$4:$H$530,4,0)),"",(VLOOKUP(J30,'KAYIT LİSTESİ'!$B$4:$H$530,4,0)))</f>
        <v>38154</v>
      </c>
      <c r="M30" s="262" t="str">
        <f>IF(ISERROR(VLOOKUP(J30,'KAYIT LİSTESİ'!$B$4:$H$530,5,0)),"",(VLOOKUP(J30,'KAYIT LİSTESİ'!$B$4:$H$530,5,0)))</f>
        <v>YÜKSEL ÇAKAS</v>
      </c>
      <c r="N30" s="262" t="str">
        <f>IF(ISERROR(VLOOKUP(J30,'KAYIT LİSTESİ'!$B$4:$H$530,6,0)),"",(VLOOKUP(J30,'KAYIT LİSTESİ'!$B$4:$H$530,6,0)))</f>
        <v>FOÇA CEMİL MİDİLLİ M.T.A.L</v>
      </c>
      <c r="O30" s="263"/>
    </row>
    <row r="31" spans="1:15" ht="34.5" customHeight="1" x14ac:dyDescent="0.2">
      <c r="A31" s="602" t="s">
        <v>310</v>
      </c>
      <c r="B31" s="602"/>
      <c r="C31" s="602"/>
      <c r="D31" s="602"/>
      <c r="E31" s="602"/>
      <c r="F31" s="602"/>
      <c r="G31" s="602"/>
      <c r="H31" s="170"/>
      <c r="I31" s="258">
        <v>6</v>
      </c>
      <c r="J31" s="259" t="s">
        <v>409</v>
      </c>
      <c r="K31" s="260">
        <f>IF(ISERROR(VLOOKUP(J31,'KAYIT LİSTESİ'!$B$4:$H$530,2,0)),"",(VLOOKUP(J31,'KAYIT LİSTESİ'!$B$4:$H$530,2,0)))</f>
        <v>1035</v>
      </c>
      <c r="L31" s="261">
        <f>IF(ISERROR(VLOOKUP(J31,'KAYIT LİSTESİ'!$B$4:$H$530,4,0)),"",(VLOOKUP(J31,'KAYIT LİSTESİ'!$B$4:$H$530,4,0)))</f>
        <v>37643</v>
      </c>
      <c r="M31" s="262" t="str">
        <f>IF(ISERROR(VLOOKUP(J31,'KAYIT LİSTESİ'!$B$4:$H$530,5,0)),"",(VLOOKUP(J31,'KAYIT LİSTESİ'!$B$4:$H$530,5,0)))</f>
        <v>ŞEHMUS BARIŞ AKBULUT</v>
      </c>
      <c r="N31" s="262" t="str">
        <f>IF(ISERROR(VLOOKUP(J31,'KAYIT LİSTESİ'!$B$4:$H$530,6,0)),"",(VLOOKUP(J31,'KAYIT LİSTESİ'!$B$4:$H$530,6,0)))</f>
        <v>EMLAKBANK SÜLEYMAN DEMİREL ANADOLU LİSESİ</v>
      </c>
      <c r="O31" s="263"/>
    </row>
    <row r="32" spans="1:15" ht="34.5" customHeight="1" x14ac:dyDescent="0.2">
      <c r="A32" s="287" t="s">
        <v>194</v>
      </c>
      <c r="B32" s="287" t="s">
        <v>66</v>
      </c>
      <c r="C32" s="287" t="s">
        <v>65</v>
      </c>
      <c r="D32" s="288" t="s">
        <v>13</v>
      </c>
      <c r="E32" s="289" t="s">
        <v>14</v>
      </c>
      <c r="F32" s="289" t="s">
        <v>190</v>
      </c>
      <c r="G32" s="287" t="s">
        <v>138</v>
      </c>
      <c r="H32" s="170"/>
      <c r="I32" s="258">
        <v>7</v>
      </c>
      <c r="J32" s="259" t="s">
        <v>410</v>
      </c>
      <c r="K32" s="260">
        <f>IF(ISERROR(VLOOKUP(J32,'KAYIT LİSTESİ'!$B$4:$H$530,2,0)),"",(VLOOKUP(J32,'KAYIT LİSTESİ'!$B$4:$H$530,2,0)))</f>
        <v>0</v>
      </c>
      <c r="L32" s="261">
        <f>IF(ISERROR(VLOOKUP(J32,'KAYIT LİSTESİ'!$B$4:$H$530,4,0)),"",(VLOOKUP(J32,'KAYIT LİSTESİ'!$B$4:$H$530,4,0)))</f>
        <v>0</v>
      </c>
      <c r="M32" s="262">
        <f>IF(ISERROR(VLOOKUP(J32,'KAYIT LİSTESİ'!$B$4:$H$530,5,0)),"",(VLOOKUP(J32,'KAYIT LİSTESİ'!$B$4:$H$530,5,0)))</f>
        <v>0</v>
      </c>
      <c r="N32" s="262">
        <f>IF(ISERROR(VLOOKUP(J32,'KAYIT LİSTESİ'!$B$4:$H$530,6,0)),"",(VLOOKUP(J32,'KAYIT LİSTESİ'!$B$4:$H$530,6,0)))</f>
        <v>0</v>
      </c>
      <c r="O32" s="263"/>
    </row>
    <row r="33" spans="1:15" ht="34.5" customHeight="1" x14ac:dyDescent="0.2">
      <c r="A33" s="258">
        <v>1</v>
      </c>
      <c r="B33" s="259" t="s">
        <v>311</v>
      </c>
      <c r="C33" s="266" t="str">
        <f>IF(ISERROR(VLOOKUP(B33,'KAYIT LİSTESİ'!$B$4:$H$530,2,0)),"",(VLOOKUP(B33,'KAYIT LİSTESİ'!$B$4:$H$530,2,0)))</f>
        <v/>
      </c>
      <c r="D33" s="354" t="str">
        <f>IF(ISERROR(VLOOKUP(B33,'KAYIT LİSTESİ'!$B$4:$H$530,4,0)),"",(VLOOKUP(B33,'KAYIT LİSTESİ'!$B$4:$H$530,4,0)))</f>
        <v/>
      </c>
      <c r="E33" s="262" t="str">
        <f>IF(ISERROR(VLOOKUP(B33,'KAYIT LİSTESİ'!$B$4:$H$530,5,0)),"",(VLOOKUP(B33,'KAYIT LİSTESİ'!$B$4:$H$530,5,0)))</f>
        <v/>
      </c>
      <c r="F33" s="262" t="str">
        <f>IF(ISERROR(VLOOKUP(B33,'KAYIT LİSTESİ'!$B$4:$H$530,6,0)),"",(VLOOKUP(B33,'KAYIT LİSTESİ'!$B$4:$H$530,6,0)))</f>
        <v/>
      </c>
      <c r="G33" s="355"/>
      <c r="H33" s="170"/>
      <c r="I33" s="258">
        <v>8</v>
      </c>
      <c r="J33" s="259" t="s">
        <v>411</v>
      </c>
      <c r="K33" s="260" t="str">
        <f>IF(ISERROR(VLOOKUP(J33,'KAYIT LİSTESİ'!$B$4:$H$530,2,0)),"",(VLOOKUP(J33,'KAYIT LİSTESİ'!$B$4:$H$530,2,0)))</f>
        <v/>
      </c>
      <c r="L33" s="261" t="str">
        <f>IF(ISERROR(VLOOKUP(J33,'KAYIT LİSTESİ'!$B$4:$H$530,4,0)),"",(VLOOKUP(J33,'KAYIT LİSTESİ'!$B$4:$H$530,4,0)))</f>
        <v/>
      </c>
      <c r="M33" s="262" t="str">
        <f>IF(ISERROR(VLOOKUP(J33,'KAYIT LİSTESİ'!$B$4:$H$530,5,0)),"",(VLOOKUP(J33,'KAYIT LİSTESİ'!$B$4:$H$530,5,0)))</f>
        <v/>
      </c>
      <c r="N33" s="262" t="str">
        <f>IF(ISERROR(VLOOKUP(J33,'KAYIT LİSTESİ'!$B$4:$H$530,6,0)),"",(VLOOKUP(J33,'KAYIT LİSTESİ'!$B$4:$H$530,6,0)))</f>
        <v/>
      </c>
      <c r="O33" s="263"/>
    </row>
    <row r="34" spans="1:15" ht="34.5" customHeight="1" x14ac:dyDescent="0.2">
      <c r="A34" s="258">
        <v>2</v>
      </c>
      <c r="B34" s="259" t="s">
        <v>312</v>
      </c>
      <c r="C34" s="266" t="str">
        <f>IF(ISERROR(VLOOKUP(B34,'KAYIT LİSTESİ'!$B$4:$H$530,2,0)),"",(VLOOKUP(B34,'KAYIT LİSTESİ'!$B$4:$H$530,2,0)))</f>
        <v/>
      </c>
      <c r="D34" s="354" t="str">
        <f>IF(ISERROR(VLOOKUP(B34,'KAYIT LİSTESİ'!$B$4:$H$530,4,0)),"",(VLOOKUP(B34,'KAYIT LİSTESİ'!$B$4:$H$530,4,0)))</f>
        <v/>
      </c>
      <c r="E34" s="262" t="str">
        <f>IF(ISERROR(VLOOKUP(B34,'KAYIT LİSTESİ'!$B$4:$H$530,5,0)),"",(VLOOKUP(B34,'KAYIT LİSTESİ'!$B$4:$H$530,5,0)))</f>
        <v/>
      </c>
      <c r="F34" s="262" t="str">
        <f>IF(ISERROR(VLOOKUP(B34,'KAYIT LİSTESİ'!$B$4:$H$530,6,0)),"",(VLOOKUP(B34,'KAYIT LİSTESİ'!$B$4:$H$530,6,0)))</f>
        <v/>
      </c>
      <c r="G34" s="355"/>
      <c r="H34" s="170"/>
      <c r="I34" s="601" t="s">
        <v>153</v>
      </c>
      <c r="J34" s="601"/>
      <c r="K34" s="601"/>
      <c r="L34" s="601"/>
      <c r="M34" s="601"/>
      <c r="N34" s="601"/>
      <c r="O34" s="601"/>
    </row>
    <row r="35" spans="1:15" ht="34.5" customHeight="1" x14ac:dyDescent="0.2">
      <c r="A35" s="258">
        <v>3</v>
      </c>
      <c r="B35" s="259" t="s">
        <v>313</v>
      </c>
      <c r="C35" s="266" t="str">
        <f>IF(ISERROR(VLOOKUP(B35,'KAYIT LİSTESİ'!$B$4:$H$530,2,0)),"",(VLOOKUP(B35,'KAYIT LİSTESİ'!$B$4:$H$530,2,0)))</f>
        <v/>
      </c>
      <c r="D35" s="354" t="str">
        <f>IF(ISERROR(VLOOKUP(B35,'KAYIT LİSTESİ'!$B$4:$H$530,4,0)),"",(VLOOKUP(B35,'KAYIT LİSTESİ'!$B$4:$H$530,4,0)))</f>
        <v/>
      </c>
      <c r="E35" s="262" t="str">
        <f>IF(ISERROR(VLOOKUP(B35,'KAYIT LİSTESİ'!$B$4:$H$530,5,0)),"",(VLOOKUP(B35,'KAYIT LİSTESİ'!$B$4:$H$530,5,0)))</f>
        <v/>
      </c>
      <c r="F35" s="262" t="str">
        <f>IF(ISERROR(VLOOKUP(B35,'KAYIT LİSTESİ'!$B$4:$H$530,6,0)),"",(VLOOKUP(B35,'KAYIT LİSTESİ'!$B$4:$H$530,6,0)))</f>
        <v/>
      </c>
      <c r="G35" s="355"/>
      <c r="H35" s="170"/>
      <c r="I35" s="161" t="s">
        <v>6</v>
      </c>
      <c r="J35" s="161"/>
      <c r="K35" s="161" t="s">
        <v>64</v>
      </c>
      <c r="L35" s="162" t="s">
        <v>20</v>
      </c>
      <c r="M35" s="163" t="s">
        <v>7</v>
      </c>
      <c r="N35" s="163" t="s">
        <v>190</v>
      </c>
      <c r="O35" s="164" t="s">
        <v>138</v>
      </c>
    </row>
    <row r="36" spans="1:15" ht="34.5" customHeight="1" x14ac:dyDescent="0.2">
      <c r="A36" s="258">
        <v>4</v>
      </c>
      <c r="B36" s="259" t="s">
        <v>314</v>
      </c>
      <c r="C36" s="266">
        <f>IF(ISERROR(VLOOKUP(B36,'KAYIT LİSTESİ'!$B$4:$H$530,2,0)),"",(VLOOKUP(B36,'KAYIT LİSTESİ'!$B$4:$H$530,2,0)))</f>
        <v>0</v>
      </c>
      <c r="D36" s="354">
        <f>IF(ISERROR(VLOOKUP(B36,'KAYIT LİSTESİ'!$B$4:$H$530,4,0)),"",(VLOOKUP(B36,'KAYIT LİSTESİ'!$B$4:$H$530,4,0)))</f>
        <v>0</v>
      </c>
      <c r="E36" s="262">
        <f>IF(ISERROR(VLOOKUP(B36,'KAYIT LİSTESİ'!$B$4:$H$530,5,0)),"",(VLOOKUP(B36,'KAYIT LİSTESİ'!$B$4:$H$530,5,0)))</f>
        <v>0</v>
      </c>
      <c r="F36" s="262">
        <f>IF(ISERROR(VLOOKUP(B36,'KAYIT LİSTESİ'!$B$4:$H$530,6,0)),"",(VLOOKUP(B36,'KAYIT LİSTESİ'!$B$4:$H$530,6,0)))</f>
        <v>0</v>
      </c>
      <c r="G36" s="355"/>
      <c r="H36" s="170"/>
      <c r="I36" s="270">
        <v>1</v>
      </c>
      <c r="J36" s="271" t="s">
        <v>449</v>
      </c>
      <c r="K36" s="272" t="str">
        <f>IF(ISERROR(VLOOKUP(J36,'KAYIT LİSTESİ'!$B$4:$H$530,2,0)),"",(VLOOKUP(J36,'KAYIT LİSTESİ'!$B$4:$H$530,2,0)))</f>
        <v/>
      </c>
      <c r="L36" s="273" t="str">
        <f>IF(ISERROR(VLOOKUP(J36,'KAYIT LİSTESİ'!$B$4:$H$530,4,0)),"",(VLOOKUP(J36,'KAYIT LİSTESİ'!$B$4:$H$530,4,0)))</f>
        <v/>
      </c>
      <c r="M36" s="274" t="str">
        <f>IF(ISERROR(VLOOKUP(J36,'KAYIT LİSTESİ'!$B$4:$H$530,5,0)),"",(VLOOKUP(J36,'KAYIT LİSTESİ'!$B$4:$H$530,5,0)))</f>
        <v/>
      </c>
      <c r="N36" s="274" t="str">
        <f>IF(ISERROR(VLOOKUP(J36,'KAYIT LİSTESİ'!$B$4:$H$530,6,0)),"",(VLOOKUP(J36,'KAYIT LİSTESİ'!$B$4:$H$530,6,0)))</f>
        <v/>
      </c>
      <c r="O36" s="269"/>
    </row>
    <row r="37" spans="1:15" ht="34.5" customHeight="1" x14ac:dyDescent="0.2">
      <c r="A37" s="258">
        <v>5</v>
      </c>
      <c r="B37" s="259" t="s">
        <v>315</v>
      </c>
      <c r="C37" s="266">
        <f>IF(ISERROR(VLOOKUP(B37,'KAYIT LİSTESİ'!$B$4:$H$530,2,0)),"",(VLOOKUP(B37,'KAYIT LİSTESİ'!$B$4:$H$530,2,0)))</f>
        <v>0</v>
      </c>
      <c r="D37" s="354">
        <f>IF(ISERROR(VLOOKUP(B37,'KAYIT LİSTESİ'!$B$4:$H$530,4,0)),"",(VLOOKUP(B37,'KAYIT LİSTESİ'!$B$4:$H$530,4,0)))</f>
        <v>0</v>
      </c>
      <c r="E37" s="262">
        <f>IF(ISERROR(VLOOKUP(B37,'KAYIT LİSTESİ'!$B$4:$H$530,5,0)),"",(VLOOKUP(B37,'KAYIT LİSTESİ'!$B$4:$H$530,5,0)))</f>
        <v>0</v>
      </c>
      <c r="F37" s="262">
        <f>IF(ISERROR(VLOOKUP(B37,'KAYIT LİSTESİ'!$B$4:$H$530,6,0)),"",(VLOOKUP(B37,'KAYIT LİSTESİ'!$B$4:$H$530,6,0)))</f>
        <v>0</v>
      </c>
      <c r="G37" s="355"/>
      <c r="H37" s="170"/>
      <c r="I37" s="270">
        <v>2</v>
      </c>
      <c r="J37" s="271" t="s">
        <v>448</v>
      </c>
      <c r="K37" s="272" t="str">
        <f>IF(ISERROR(VLOOKUP(J37,'KAYIT LİSTESİ'!$B$4:$H$530,2,0)),"",(VLOOKUP(J37,'KAYIT LİSTESİ'!$B$4:$H$530,2,0)))</f>
        <v/>
      </c>
      <c r="L37" s="273" t="str">
        <f>IF(ISERROR(VLOOKUP(J37,'KAYIT LİSTESİ'!$B$4:$H$530,4,0)),"",(VLOOKUP(J37,'KAYIT LİSTESİ'!$B$4:$H$530,4,0)))</f>
        <v/>
      </c>
      <c r="M37" s="274" t="str">
        <f>IF(ISERROR(VLOOKUP(J37,'KAYIT LİSTESİ'!$B$4:$H$530,5,0)),"",(VLOOKUP(J37,'KAYIT LİSTESİ'!$B$4:$H$530,5,0)))</f>
        <v/>
      </c>
      <c r="N37" s="274" t="str">
        <f>IF(ISERROR(VLOOKUP(J37,'KAYIT LİSTESİ'!$B$4:$H$530,6,0)),"",(VLOOKUP(J37,'KAYIT LİSTESİ'!$B$4:$H$530,6,0)))</f>
        <v/>
      </c>
      <c r="O37" s="269"/>
    </row>
    <row r="38" spans="1:15" ht="34.5" customHeight="1" x14ac:dyDescent="0.2">
      <c r="A38" s="258">
        <v>6</v>
      </c>
      <c r="B38" s="259" t="s">
        <v>316</v>
      </c>
      <c r="C38" s="266">
        <f>IF(ISERROR(VLOOKUP(B38,'KAYIT LİSTESİ'!$B$4:$H$530,2,0)),"",(VLOOKUP(B38,'KAYIT LİSTESİ'!$B$4:$H$530,2,0)))</f>
        <v>0</v>
      </c>
      <c r="D38" s="354">
        <f>IF(ISERROR(VLOOKUP(B38,'KAYIT LİSTESİ'!$B$4:$H$530,4,0)),"",(VLOOKUP(B38,'KAYIT LİSTESİ'!$B$4:$H$530,4,0)))</f>
        <v>0</v>
      </c>
      <c r="E38" s="262">
        <f>IF(ISERROR(VLOOKUP(B38,'KAYIT LİSTESİ'!$B$4:$H$530,5,0)),"",(VLOOKUP(B38,'KAYIT LİSTESİ'!$B$4:$H$530,5,0)))</f>
        <v>0</v>
      </c>
      <c r="F38" s="262">
        <f>IF(ISERROR(VLOOKUP(B38,'KAYIT LİSTESİ'!$B$4:$H$530,6,0)),"",(VLOOKUP(B38,'KAYIT LİSTESİ'!$B$4:$H$530,6,0)))</f>
        <v>0</v>
      </c>
      <c r="G38" s="355"/>
      <c r="H38" s="170"/>
      <c r="I38" s="270">
        <v>3</v>
      </c>
      <c r="J38" s="271" t="s">
        <v>447</v>
      </c>
      <c r="K38" s="272" t="str">
        <f>IF(ISERROR(VLOOKUP(J38,'KAYIT LİSTESİ'!$B$4:$H$530,2,0)),"",(VLOOKUP(J38,'KAYIT LİSTESİ'!$B$4:$H$530,2,0)))</f>
        <v/>
      </c>
      <c r="L38" s="273" t="str">
        <f>IF(ISERROR(VLOOKUP(J38,'KAYIT LİSTESİ'!$B$4:$H$530,4,0)),"",(VLOOKUP(J38,'KAYIT LİSTESİ'!$B$4:$H$530,4,0)))</f>
        <v/>
      </c>
      <c r="M38" s="274" t="str">
        <f>IF(ISERROR(VLOOKUP(J38,'KAYIT LİSTESİ'!$B$4:$H$530,5,0)),"",(VLOOKUP(J38,'KAYIT LİSTESİ'!$B$4:$H$530,5,0)))</f>
        <v/>
      </c>
      <c r="N38" s="274" t="str">
        <f>IF(ISERROR(VLOOKUP(J38,'KAYIT LİSTESİ'!$B$4:$H$530,6,0)),"",(VLOOKUP(J38,'KAYIT LİSTESİ'!$B$4:$H$530,6,0)))</f>
        <v/>
      </c>
      <c r="O38" s="269"/>
    </row>
    <row r="39" spans="1:15" ht="34.5" customHeight="1" x14ac:dyDescent="0.2">
      <c r="A39" s="258">
        <v>7</v>
      </c>
      <c r="B39" s="259" t="s">
        <v>317</v>
      </c>
      <c r="C39" s="266">
        <f>IF(ISERROR(VLOOKUP(B39,'KAYIT LİSTESİ'!$B$4:$H$530,2,0)),"",(VLOOKUP(B39,'KAYIT LİSTESİ'!$B$4:$H$530,2,0)))</f>
        <v>0</v>
      </c>
      <c r="D39" s="354">
        <f>IF(ISERROR(VLOOKUP(B39,'KAYIT LİSTESİ'!$B$4:$H$530,4,0)),"",(VLOOKUP(B39,'KAYIT LİSTESİ'!$B$4:$H$530,4,0)))</f>
        <v>0</v>
      </c>
      <c r="E39" s="262">
        <f>IF(ISERROR(VLOOKUP(B39,'KAYIT LİSTESİ'!$B$4:$H$530,5,0)),"",(VLOOKUP(B39,'KAYIT LİSTESİ'!$B$4:$H$530,5,0)))</f>
        <v>0</v>
      </c>
      <c r="F39" s="262">
        <f>IF(ISERROR(VLOOKUP(B39,'KAYIT LİSTESİ'!$B$4:$H$530,6,0)),"",(VLOOKUP(B39,'KAYIT LİSTESİ'!$B$4:$H$530,6,0)))</f>
        <v>0</v>
      </c>
      <c r="G39" s="355"/>
      <c r="H39" s="170"/>
      <c r="I39" s="270">
        <v>4</v>
      </c>
      <c r="J39" s="271" t="s">
        <v>446</v>
      </c>
      <c r="K39" s="272" t="str">
        <f>IF(ISERROR(VLOOKUP(J39,'KAYIT LİSTESİ'!$B$4:$H$530,2,0)),"",(VLOOKUP(J39,'KAYIT LİSTESİ'!$B$4:$H$530,2,0)))</f>
        <v/>
      </c>
      <c r="L39" s="273" t="str">
        <f>IF(ISERROR(VLOOKUP(J39,'KAYIT LİSTESİ'!$B$4:$H$530,4,0)),"",(VLOOKUP(J39,'KAYIT LİSTESİ'!$B$4:$H$530,4,0)))</f>
        <v/>
      </c>
      <c r="M39" s="274" t="str">
        <f>IF(ISERROR(VLOOKUP(J39,'KAYIT LİSTESİ'!$B$4:$H$530,5,0)),"",(VLOOKUP(J39,'KAYIT LİSTESİ'!$B$4:$H$530,5,0)))</f>
        <v/>
      </c>
      <c r="N39" s="274" t="str">
        <f>IF(ISERROR(VLOOKUP(J39,'KAYIT LİSTESİ'!$B$4:$H$530,6,0)),"",(VLOOKUP(J39,'KAYIT LİSTESİ'!$B$4:$H$530,6,0)))</f>
        <v/>
      </c>
      <c r="O39" s="269"/>
    </row>
    <row r="40" spans="1:15" ht="34.5" customHeight="1" x14ac:dyDescent="0.2">
      <c r="A40" s="258">
        <v>8</v>
      </c>
      <c r="B40" s="259" t="s">
        <v>318</v>
      </c>
      <c r="C40" s="266" t="str">
        <f>IF(ISERROR(VLOOKUP(B40,'KAYIT LİSTESİ'!$B$4:$H$530,2,0)),"",(VLOOKUP(B40,'KAYIT LİSTESİ'!$B$4:$H$530,2,0)))</f>
        <v/>
      </c>
      <c r="D40" s="354" t="str">
        <f>IF(ISERROR(VLOOKUP(B40,'KAYIT LİSTESİ'!$B$4:$H$530,4,0)),"",(VLOOKUP(B40,'KAYIT LİSTESİ'!$B$4:$H$530,4,0)))</f>
        <v/>
      </c>
      <c r="E40" s="262" t="str">
        <f>IF(ISERROR(VLOOKUP(B40,'KAYIT LİSTESİ'!$B$4:$H$530,5,0)),"",(VLOOKUP(B40,'KAYIT LİSTESİ'!$B$4:$H$530,5,0)))</f>
        <v/>
      </c>
      <c r="F40" s="262" t="str">
        <f>IF(ISERROR(VLOOKUP(B40,'KAYIT LİSTESİ'!$B$4:$H$530,6,0)),"",(VLOOKUP(B40,'KAYIT LİSTESİ'!$B$4:$H$530,6,0)))</f>
        <v/>
      </c>
      <c r="G40" s="355"/>
      <c r="H40" s="170"/>
      <c r="I40" s="270">
        <v>5</v>
      </c>
      <c r="J40" s="271" t="s">
        <v>445</v>
      </c>
      <c r="K40" s="272" t="str">
        <f>IF(ISERROR(VLOOKUP(J40,'KAYIT LİSTESİ'!$B$4:$H$530,2,0)),"",(VLOOKUP(J40,'KAYIT LİSTESİ'!$B$4:$H$530,2,0)))</f>
        <v/>
      </c>
      <c r="L40" s="273" t="str">
        <f>IF(ISERROR(VLOOKUP(J40,'KAYIT LİSTESİ'!$B$4:$H$530,4,0)),"",(VLOOKUP(J40,'KAYIT LİSTESİ'!$B$4:$H$530,4,0)))</f>
        <v/>
      </c>
      <c r="M40" s="274" t="str">
        <f>IF(ISERROR(VLOOKUP(J40,'KAYIT LİSTESİ'!$B$4:$H$530,5,0)),"",(VLOOKUP(J40,'KAYIT LİSTESİ'!$B$4:$H$530,5,0)))</f>
        <v/>
      </c>
      <c r="N40" s="274" t="str">
        <f>IF(ISERROR(VLOOKUP(J40,'KAYIT LİSTESİ'!$B$4:$H$530,6,0)),"",(VLOOKUP(J40,'KAYIT LİSTESİ'!$B$4:$H$530,6,0)))</f>
        <v/>
      </c>
      <c r="O40" s="269"/>
    </row>
    <row r="41" spans="1:15" ht="34.5" customHeight="1" x14ac:dyDescent="0.2">
      <c r="A41" s="171"/>
      <c r="B41" s="171"/>
      <c r="C41" s="171"/>
      <c r="D41" s="171"/>
      <c r="E41" s="171"/>
      <c r="F41" s="171"/>
      <c r="G41" s="171"/>
      <c r="H41" s="170"/>
      <c r="I41" s="270">
        <v>6</v>
      </c>
      <c r="J41" s="271" t="s">
        <v>154</v>
      </c>
      <c r="K41" s="272">
        <f>IF(ISERROR(VLOOKUP(J41,'KAYIT LİSTESİ'!$B$4:$H$530,2,0)),"",(VLOOKUP(J41,'KAYIT LİSTESİ'!$B$4:$H$530,2,0)))</f>
        <v>0</v>
      </c>
      <c r="L41" s="273">
        <f>IF(ISERROR(VLOOKUP(J41,'KAYIT LİSTESİ'!$B$4:$H$530,4,0)),"",(VLOOKUP(J41,'KAYIT LİSTESİ'!$B$4:$H$530,4,0)))</f>
        <v>0</v>
      </c>
      <c r="M41" s="274">
        <f>IF(ISERROR(VLOOKUP(J41,'KAYIT LİSTESİ'!$B$4:$H$530,5,0)),"",(VLOOKUP(J41,'KAYIT LİSTESİ'!$B$4:$H$530,5,0)))</f>
        <v>0</v>
      </c>
      <c r="N41" s="274">
        <f>IF(ISERROR(VLOOKUP(J41,'KAYIT LİSTESİ'!$B$4:$H$530,6,0)),"",(VLOOKUP(J41,'KAYIT LİSTESİ'!$B$4:$H$530,6,0)))</f>
        <v>0</v>
      </c>
      <c r="O41" s="269"/>
    </row>
    <row r="42" spans="1:15" ht="34.5" customHeight="1" x14ac:dyDescent="0.2">
      <c r="H42" s="170"/>
      <c r="I42" s="270">
        <v>7</v>
      </c>
      <c r="J42" s="271" t="s">
        <v>155</v>
      </c>
      <c r="K42" s="272" t="str">
        <f>IF(ISERROR(VLOOKUP(J42,'KAYIT LİSTESİ'!$B$4:$H$530,2,0)),"",(VLOOKUP(J42,'KAYIT LİSTESİ'!$B$4:$H$530,2,0)))</f>
        <v/>
      </c>
      <c r="L42" s="273" t="str">
        <f>IF(ISERROR(VLOOKUP(J42,'KAYIT LİSTESİ'!$B$4:$H$530,4,0)),"",(VLOOKUP(J42,'KAYIT LİSTESİ'!$B$4:$H$530,4,0)))</f>
        <v/>
      </c>
      <c r="M42" s="274" t="str">
        <f>IF(ISERROR(VLOOKUP(J42,'KAYIT LİSTESİ'!$B$4:$H$530,5,0)),"",(VLOOKUP(J42,'KAYIT LİSTESİ'!$B$4:$H$530,5,0)))</f>
        <v/>
      </c>
      <c r="N42" s="274" t="str">
        <f>IF(ISERROR(VLOOKUP(J42,'KAYIT LİSTESİ'!$B$4:$H$530,6,0)),"",(VLOOKUP(J42,'KAYIT LİSTESİ'!$B$4:$H$530,6,0)))</f>
        <v/>
      </c>
      <c r="O42" s="269"/>
    </row>
    <row r="43" spans="1:15" ht="34.5" customHeight="1" x14ac:dyDescent="0.2">
      <c r="H43" s="170"/>
      <c r="I43" s="270">
        <v>8</v>
      </c>
      <c r="J43" s="271" t="s">
        <v>156</v>
      </c>
      <c r="K43" s="272" t="str">
        <f>IF(ISERROR(VLOOKUP(J43,'KAYIT LİSTESİ'!$B$4:$H$530,2,0)),"",(VLOOKUP(J43,'KAYIT LİSTESİ'!$B$4:$H$530,2,0)))</f>
        <v/>
      </c>
      <c r="L43" s="273" t="str">
        <f>IF(ISERROR(VLOOKUP(J43,'KAYIT LİSTESİ'!$B$4:$H$530,4,0)),"",(VLOOKUP(J43,'KAYIT LİSTESİ'!$B$4:$H$530,4,0)))</f>
        <v/>
      </c>
      <c r="M43" s="274" t="str">
        <f>IF(ISERROR(VLOOKUP(J43,'KAYIT LİSTESİ'!$B$4:$H$530,5,0)),"",(VLOOKUP(J43,'KAYIT LİSTESİ'!$B$4:$H$530,5,0)))</f>
        <v/>
      </c>
      <c r="N43" s="274" t="str">
        <f>IF(ISERROR(VLOOKUP(J43,'KAYIT LİSTESİ'!$B$4:$H$530,6,0)),"",(VLOOKUP(J43,'KAYIT LİSTESİ'!$B$4:$H$530,6,0)))</f>
        <v/>
      </c>
      <c r="O43" s="269"/>
    </row>
    <row r="44" spans="1:15" ht="34.5" customHeight="1" x14ac:dyDescent="0.2">
      <c r="H44" s="170"/>
      <c r="I44" s="270">
        <v>9</v>
      </c>
      <c r="J44" s="271" t="s">
        <v>157</v>
      </c>
      <c r="K44" s="272" t="str">
        <f>IF(ISERROR(VLOOKUP(J44,'KAYIT LİSTESİ'!$B$4:$H$530,2,0)),"",(VLOOKUP(J44,'KAYIT LİSTESİ'!$B$4:$H$530,2,0)))</f>
        <v/>
      </c>
      <c r="L44" s="273" t="str">
        <f>IF(ISERROR(VLOOKUP(J44,'KAYIT LİSTESİ'!$B$4:$H$530,4,0)),"",(VLOOKUP(J44,'KAYIT LİSTESİ'!$B$4:$H$530,4,0)))</f>
        <v/>
      </c>
      <c r="M44" s="274" t="str">
        <f>IF(ISERROR(VLOOKUP(J44,'KAYIT LİSTESİ'!$B$4:$H$530,5,0)),"",(VLOOKUP(J44,'KAYIT LİSTESİ'!$B$4:$H$530,5,0)))</f>
        <v/>
      </c>
      <c r="N44" s="274" t="str">
        <f>IF(ISERROR(VLOOKUP(J44,'KAYIT LİSTESİ'!$B$4:$H$530,6,0)),"",(VLOOKUP(J44,'KAYIT LİSTESİ'!$B$4:$H$530,6,0)))</f>
        <v/>
      </c>
      <c r="O44" s="269"/>
    </row>
    <row r="45" spans="1:15" ht="34.5" customHeight="1" x14ac:dyDescent="0.2">
      <c r="H45" s="170"/>
      <c r="I45" s="270">
        <v>10</v>
      </c>
      <c r="J45" s="271" t="s">
        <v>158</v>
      </c>
      <c r="K45" s="272">
        <f>IF(ISERROR(VLOOKUP(J45,'KAYIT LİSTESİ'!$B$4:$H$530,2,0)),"",(VLOOKUP(J45,'KAYIT LİSTESİ'!$B$4:$H$530,2,0)))</f>
        <v>1156</v>
      </c>
      <c r="L45" s="273">
        <f>IF(ISERROR(VLOOKUP(J45,'KAYIT LİSTESİ'!$B$4:$H$530,4,0)),"",(VLOOKUP(J45,'KAYIT LİSTESİ'!$B$4:$H$530,4,0)))</f>
        <v>37896</v>
      </c>
      <c r="M45" s="274" t="str">
        <f>IF(ISERROR(VLOOKUP(J45,'KAYIT LİSTESİ'!$B$4:$H$530,5,0)),"",(VLOOKUP(J45,'KAYIT LİSTESİ'!$B$4:$H$530,5,0)))</f>
        <v>Musa ŞİMŞEK</v>
      </c>
      <c r="N45" s="274" t="str">
        <f>IF(ISERROR(VLOOKUP(J45,'KAYIT LİSTESİ'!$B$4:$H$530,6,0)),"",(VLOOKUP(J45,'KAYIT LİSTESİ'!$B$4:$H$530,6,0)))</f>
        <v>Mersinli Mesleki ve Teknik And. Lisesi / Konak</v>
      </c>
      <c r="O45" s="269"/>
    </row>
    <row r="46" spans="1:15" ht="34.5" customHeight="1" x14ac:dyDescent="0.2">
      <c r="H46" s="170"/>
      <c r="I46" s="270">
        <v>11</v>
      </c>
      <c r="J46" s="271" t="s">
        <v>159</v>
      </c>
      <c r="K46" s="272">
        <f>IF(ISERROR(VLOOKUP(J46,'KAYIT LİSTESİ'!$B$4:$H$530,2,0)),"",(VLOOKUP(J46,'KAYIT LİSTESİ'!$B$4:$H$530,2,0)))</f>
        <v>1157</v>
      </c>
      <c r="L46" s="273">
        <f>IF(ISERROR(VLOOKUP(J46,'KAYIT LİSTESİ'!$B$4:$H$530,4,0)),"",(VLOOKUP(J46,'KAYIT LİSTESİ'!$B$4:$H$530,4,0)))</f>
        <v>37654</v>
      </c>
      <c r="M46" s="274" t="str">
        <f>IF(ISERROR(VLOOKUP(J46,'KAYIT LİSTESİ'!$B$4:$H$530,5,0)),"",(VLOOKUP(J46,'KAYIT LİSTESİ'!$B$4:$H$530,5,0)))</f>
        <v>MURAT DAL</v>
      </c>
      <c r="N46" s="274" t="str">
        <f>IF(ISERROR(VLOOKUP(J46,'KAYIT LİSTESİ'!$B$4:$H$530,6,0)),"",(VLOOKUP(J46,'KAYIT LİSTESİ'!$B$4:$H$530,6,0)))</f>
        <v>Selçuk Yaşar Boyacılık Mesleki Ve Teknik Anadolu Lisesi</v>
      </c>
      <c r="O46" s="269"/>
    </row>
    <row r="47" spans="1:15" ht="34.5" customHeight="1" x14ac:dyDescent="0.2">
      <c r="H47" s="170"/>
      <c r="I47" s="270">
        <v>12</v>
      </c>
      <c r="J47" s="271" t="s">
        <v>160</v>
      </c>
      <c r="K47" s="272">
        <f>IF(ISERROR(VLOOKUP(J47,'KAYIT LİSTESİ'!$B$4:$H$530,2,0)),"",(VLOOKUP(J47,'KAYIT LİSTESİ'!$B$4:$H$530,2,0)))</f>
        <v>44</v>
      </c>
      <c r="L47" s="273">
        <f>IF(ISERROR(VLOOKUP(J47,'KAYIT LİSTESİ'!$B$4:$H$530,4,0)),"",(VLOOKUP(J47,'KAYIT LİSTESİ'!$B$4:$H$530,4,0)))</f>
        <v>2004</v>
      </c>
      <c r="M47" s="274" t="str">
        <f>IF(ISERROR(VLOOKUP(J47,'KAYIT LİSTESİ'!$B$4:$H$530,5,0)),"",(VLOOKUP(J47,'KAYIT LİSTESİ'!$B$4:$H$530,5,0)))</f>
        <v>YAĞIZ ARBEN AKSU</v>
      </c>
      <c r="N47" s="274" t="str">
        <f>IF(ISERROR(VLOOKUP(J47,'KAYIT LİSTESİ'!$B$4:$H$530,6,0)),"",(VLOOKUP(J47,'KAYIT LİSTESİ'!$B$4:$H$530,6,0)))</f>
        <v>KARŞIYAKA ZEKİ ŞAİROĞLU MTAL</v>
      </c>
      <c r="O47" s="269"/>
    </row>
    <row r="48" spans="1:15" ht="34.5" customHeight="1" x14ac:dyDescent="0.2">
      <c r="H48" s="170"/>
      <c r="I48" s="270">
        <v>13</v>
      </c>
      <c r="J48" s="271" t="s">
        <v>161</v>
      </c>
      <c r="K48" s="272" t="str">
        <f>IF(ISERROR(VLOOKUP(J48,'KAYIT LİSTESİ'!$B$4:$H$530,2,0)),"",(VLOOKUP(J48,'KAYIT LİSTESİ'!$B$4:$H$530,2,0)))</f>
        <v/>
      </c>
      <c r="L48" s="273" t="str">
        <f>IF(ISERROR(VLOOKUP(J48,'KAYIT LİSTESİ'!$B$4:$H$530,4,0)),"",(VLOOKUP(J48,'KAYIT LİSTESİ'!$B$4:$H$530,4,0)))</f>
        <v/>
      </c>
      <c r="M48" s="274" t="str">
        <f>IF(ISERROR(VLOOKUP(J48,'KAYIT LİSTESİ'!$B$4:$H$530,5,0)),"",(VLOOKUP(J48,'KAYIT LİSTESİ'!$B$4:$H$530,5,0)))</f>
        <v/>
      </c>
      <c r="N48" s="274" t="str">
        <f>IF(ISERROR(VLOOKUP(J48,'KAYIT LİSTESİ'!$B$4:$H$530,6,0)),"",(VLOOKUP(J48,'KAYIT LİSTESİ'!$B$4:$H$530,6,0)))</f>
        <v/>
      </c>
      <c r="O48" s="269"/>
    </row>
    <row r="49" spans="8:15" ht="34.5" customHeight="1" x14ac:dyDescent="0.2">
      <c r="H49" s="170"/>
      <c r="I49" s="270">
        <v>14</v>
      </c>
      <c r="J49" s="271" t="s">
        <v>162</v>
      </c>
      <c r="K49" s="272" t="str">
        <f>IF(ISERROR(VLOOKUP(J49,'KAYIT LİSTESİ'!$B$4:$H$530,2,0)),"",(VLOOKUP(J49,'KAYIT LİSTESİ'!$B$4:$H$530,2,0)))</f>
        <v/>
      </c>
      <c r="L49" s="273" t="str">
        <f>IF(ISERROR(VLOOKUP(J49,'KAYIT LİSTESİ'!$B$4:$H$530,4,0)),"",(VLOOKUP(J49,'KAYIT LİSTESİ'!$B$4:$H$530,4,0)))</f>
        <v/>
      </c>
      <c r="M49" s="274" t="str">
        <f>IF(ISERROR(VLOOKUP(J49,'KAYIT LİSTESİ'!$B$4:$H$530,5,0)),"",(VLOOKUP(J49,'KAYIT LİSTESİ'!$B$4:$H$530,5,0)))</f>
        <v/>
      </c>
      <c r="N49" s="274" t="str">
        <f>IF(ISERROR(VLOOKUP(J49,'KAYIT LİSTESİ'!$B$4:$H$530,6,0)),"",(VLOOKUP(J49,'KAYIT LİSTESİ'!$B$4:$H$530,6,0)))</f>
        <v/>
      </c>
      <c r="O49" s="269"/>
    </row>
    <row r="50" spans="8:15" ht="34.5" customHeight="1" x14ac:dyDescent="0.2">
      <c r="H50" s="170"/>
      <c r="I50" s="171"/>
      <c r="J50" s="171"/>
      <c r="K50" s="171"/>
      <c r="L50" s="171"/>
      <c r="M50" s="171"/>
      <c r="N50" s="171"/>
      <c r="O50" s="171"/>
    </row>
    <row r="51" spans="8:15" ht="34.5" customHeight="1" x14ac:dyDescent="0.2">
      <c r="H51" s="171"/>
    </row>
    <row r="52" spans="8:15" ht="34.5" customHeight="1" x14ac:dyDescent="0.2">
      <c r="H52" s="172"/>
    </row>
    <row r="53" spans="8:15" ht="34.5" customHeight="1" x14ac:dyDescent="0.2">
      <c r="H53" s="173"/>
    </row>
    <row r="54" spans="8:15" ht="34.5" customHeight="1" x14ac:dyDescent="0.2">
      <c r="H54" s="173"/>
    </row>
    <row r="55" spans="8:15" ht="34.5" customHeight="1" x14ac:dyDescent="0.2">
      <c r="H55" s="173"/>
    </row>
    <row r="56" spans="8:15" ht="34.5" customHeight="1" x14ac:dyDescent="0.2">
      <c r="H56" s="173"/>
    </row>
    <row r="57" spans="8:15" ht="34.5" customHeight="1" x14ac:dyDescent="0.2">
      <c r="H57" s="173"/>
    </row>
    <row r="58" spans="8:15" ht="34.5" customHeight="1" x14ac:dyDescent="0.2">
      <c r="H58" s="171"/>
    </row>
    <row r="59" spans="8:15" ht="34.5" customHeight="1" x14ac:dyDescent="0.2">
      <c r="H59" s="172"/>
    </row>
    <row r="60" spans="8:15" ht="34.5" customHeight="1" x14ac:dyDescent="0.2">
      <c r="H60" s="173"/>
    </row>
    <row r="61" spans="8:15" ht="34.5" customHeight="1" x14ac:dyDescent="0.2">
      <c r="H61" s="173"/>
    </row>
    <row r="62" spans="8:15" ht="34.5" customHeight="1" x14ac:dyDescent="0.2">
      <c r="H62" s="173"/>
    </row>
    <row r="63" spans="8:15" ht="34.5" customHeight="1" x14ac:dyDescent="0.2">
      <c r="H63" s="173"/>
    </row>
    <row r="64" spans="8:15" ht="34.5" customHeight="1" x14ac:dyDescent="0.2">
      <c r="H64" s="173"/>
    </row>
    <row r="65" spans="8:8" ht="34.5" customHeight="1" x14ac:dyDescent="0.2">
      <c r="H65" s="173"/>
    </row>
    <row r="66" spans="8:8" ht="34.5" customHeight="1" x14ac:dyDescent="0.2">
      <c r="H66" s="171"/>
    </row>
    <row r="67" spans="8:8" ht="34.5" customHeight="1" x14ac:dyDescent="0.2">
      <c r="H67" s="171"/>
    </row>
    <row r="68" spans="8:8" ht="34.5" customHeight="1" x14ac:dyDescent="0.2">
      <c r="H68" s="171"/>
    </row>
    <row r="69" spans="8:8" ht="34.5" customHeight="1" x14ac:dyDescent="0.2">
      <c r="H69" s="171"/>
    </row>
    <row r="70" spans="8:8" ht="34.5" customHeight="1" x14ac:dyDescent="0.2">
      <c r="H70" s="171"/>
    </row>
    <row r="71" spans="8:8" ht="34.5" customHeight="1" x14ac:dyDescent="0.2">
      <c r="H71" s="171"/>
    </row>
    <row r="72" spans="8:8" ht="34.5" customHeight="1" x14ac:dyDescent="0.2">
      <c r="H72" s="171"/>
    </row>
    <row r="73" spans="8:8" ht="34.5" customHeight="1" x14ac:dyDescent="0.2">
      <c r="H73" s="171"/>
    </row>
    <row r="74" spans="8:8" ht="34.5" customHeight="1" x14ac:dyDescent="0.2">
      <c r="H74" s="171"/>
    </row>
    <row r="75" spans="8:8" ht="34.5" customHeight="1" x14ac:dyDescent="0.2">
      <c r="H75" s="171"/>
    </row>
    <row r="76" spans="8:8" ht="34.5" customHeight="1" x14ac:dyDescent="0.2">
      <c r="H76" s="171"/>
    </row>
    <row r="77" spans="8:8" ht="34.5" customHeight="1" x14ac:dyDescent="0.2">
      <c r="H77" s="171"/>
    </row>
    <row r="78" spans="8:8" ht="34.5" customHeight="1" x14ac:dyDescent="0.2">
      <c r="H78" s="171"/>
    </row>
    <row r="79" spans="8:8" ht="34.5" customHeight="1" x14ac:dyDescent="0.2">
      <c r="H79" s="171"/>
    </row>
    <row r="80" spans="8:8" ht="34.5" customHeight="1" x14ac:dyDescent="0.2">
      <c r="H80" s="171"/>
    </row>
    <row r="81" spans="8:8" ht="34.5" customHeight="1" x14ac:dyDescent="0.2">
      <c r="H81" s="171"/>
    </row>
    <row r="82" spans="8:8" ht="111" customHeight="1" x14ac:dyDescent="0.2">
      <c r="H82" s="170"/>
    </row>
    <row r="83" spans="8:8" ht="111" customHeight="1" x14ac:dyDescent="0.2">
      <c r="H83" s="170"/>
    </row>
    <row r="84" spans="8:8" ht="111" customHeight="1" x14ac:dyDescent="0.2">
      <c r="H84" s="170"/>
    </row>
    <row r="85" spans="8:8" ht="111" customHeight="1" x14ac:dyDescent="0.2">
      <c r="H85" s="170"/>
    </row>
    <row r="86" spans="8:8" ht="111" customHeight="1" x14ac:dyDescent="0.2">
      <c r="H86" s="170"/>
    </row>
    <row r="87" spans="8:8" ht="111" customHeight="1" x14ac:dyDescent="0.2">
      <c r="H87" s="170"/>
    </row>
    <row r="88" spans="8:8" ht="117" customHeight="1" x14ac:dyDescent="0.2">
      <c r="H88" s="170"/>
    </row>
    <row r="89" spans="8:8" ht="117" customHeight="1" x14ac:dyDescent="0.2">
      <c r="H89" s="171"/>
    </row>
    <row r="90" spans="8:8" ht="117" customHeight="1" x14ac:dyDescent="0.2">
      <c r="H90" s="171"/>
    </row>
    <row r="91" spans="8:8" ht="117" customHeight="1" x14ac:dyDescent="0.2">
      <c r="H91" s="171"/>
    </row>
    <row r="92" spans="8:8" ht="18" x14ac:dyDescent="0.2">
      <c r="H92" s="171"/>
    </row>
    <row r="93" spans="8:8" ht="18" x14ac:dyDescent="0.2">
      <c r="H93" s="171"/>
    </row>
    <row r="94" spans="8:8" ht="18" x14ac:dyDescent="0.2">
      <c r="H94" s="171"/>
    </row>
    <row r="95" spans="8:8" ht="18" x14ac:dyDescent="0.2">
      <c r="H95" s="171"/>
    </row>
    <row r="96" spans="8:8" ht="18" x14ac:dyDescent="0.2">
      <c r="H96" s="171"/>
    </row>
    <row r="97" spans="8:8" ht="18" x14ac:dyDescent="0.2">
      <c r="H97" s="171"/>
    </row>
    <row r="98" spans="8:8" ht="18" x14ac:dyDescent="0.2">
      <c r="H98" s="171"/>
    </row>
    <row r="99" spans="8:8" ht="18" x14ac:dyDescent="0.2">
      <c r="H99" s="171"/>
    </row>
    <row r="100" spans="8:8" ht="18" x14ac:dyDescent="0.2">
      <c r="H100" s="171"/>
    </row>
    <row r="101" spans="8:8" ht="18" x14ac:dyDescent="0.2">
      <c r="H101" s="171"/>
    </row>
  </sheetData>
  <mergeCells count="12">
    <mergeCell ref="I34:O34"/>
    <mergeCell ref="I4:O4"/>
    <mergeCell ref="I14:O14"/>
    <mergeCell ref="A31:G31"/>
    <mergeCell ref="I24:O24"/>
    <mergeCell ref="A4:G4"/>
    <mergeCell ref="A20:G20"/>
    <mergeCell ref="A1:O1"/>
    <mergeCell ref="A2:H2"/>
    <mergeCell ref="I2:O2"/>
    <mergeCell ref="I3:O3"/>
    <mergeCell ref="A3:H3"/>
  </mergeCells>
  <printOptions horizontalCentered="1"/>
  <pageMargins left="0.23622047244094491" right="0.23622047244094491" top="0.18" bottom="0.17" header="0.17" footer="0.17"/>
  <pageSetup paperSize="9" scale="27" fitToHeight="0" orientation="portrait" r:id="rId1"/>
  <rowBreaks count="1" manualBreakCount="1">
    <brk id="50" max="14" man="1"/>
  </rowBreaks>
  <ignoredErrors>
    <ignoredError sqref="K36:N49"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M109"/>
  <sheetViews>
    <sheetView zoomScale="68" zoomScaleNormal="68" workbookViewId="0">
      <selection activeCell="V6" sqref="V6:V10"/>
    </sheetView>
  </sheetViews>
  <sheetFormatPr defaultRowHeight="12.75" x14ac:dyDescent="0.2"/>
  <cols>
    <col min="1" max="7" width="9.28515625" customWidth="1"/>
    <col min="8" max="9" width="9.85546875" customWidth="1"/>
    <col min="10" max="10" width="10.42578125" customWidth="1"/>
    <col min="11" max="11" width="10" customWidth="1"/>
    <col min="12" max="19" width="9.85546875" customWidth="1"/>
    <col min="20" max="21" width="11.5703125" customWidth="1"/>
    <col min="22" max="23" width="12.5703125" customWidth="1"/>
    <col min="24" max="24" width="9.85546875" customWidth="1"/>
    <col min="25" max="25" width="8.85546875" customWidth="1"/>
    <col min="26" max="33" width="9.28515625" customWidth="1"/>
    <col min="34" max="35" width="12.28515625" customWidth="1"/>
    <col min="36" max="38" width="9.28515625" customWidth="1"/>
    <col min="39" max="39" width="10.7109375" customWidth="1"/>
    <col min="263" max="269" width="9.28515625" customWidth="1"/>
    <col min="270" max="271" width="9.85546875" customWidth="1"/>
    <col min="272" max="272" width="10.42578125" customWidth="1"/>
    <col min="273" max="273" width="10" customWidth="1"/>
    <col min="274" max="281" width="9.85546875" customWidth="1"/>
    <col min="282" max="283" width="11.5703125" customWidth="1"/>
    <col min="284" max="285" width="12.5703125" customWidth="1"/>
    <col min="286" max="286" width="9.85546875" customWidth="1"/>
    <col min="287" max="287" width="8.85546875" customWidth="1"/>
    <col min="288" max="291" width="9.28515625" customWidth="1"/>
    <col min="292" max="292" width="12.28515625" customWidth="1"/>
    <col min="293" max="294" width="9.28515625" customWidth="1"/>
    <col min="295" max="295" width="10.7109375" customWidth="1"/>
    <col min="519" max="525" width="9.28515625" customWidth="1"/>
    <col min="526" max="527" width="9.85546875" customWidth="1"/>
    <col min="528" max="528" width="10.42578125" customWidth="1"/>
    <col min="529" max="529" width="10" customWidth="1"/>
    <col min="530" max="537" width="9.85546875" customWidth="1"/>
    <col min="538" max="539" width="11.5703125" customWidth="1"/>
    <col min="540" max="541" width="12.5703125" customWidth="1"/>
    <col min="542" max="542" width="9.85546875" customWidth="1"/>
    <col min="543" max="543" width="8.85546875" customWidth="1"/>
    <col min="544" max="547" width="9.28515625" customWidth="1"/>
    <col min="548" max="548" width="12.28515625" customWidth="1"/>
    <col min="549" max="550" width="9.28515625" customWidth="1"/>
    <col min="551" max="551" width="10.7109375" customWidth="1"/>
    <col min="775" max="781" width="9.28515625" customWidth="1"/>
    <col min="782" max="783" width="9.85546875" customWidth="1"/>
    <col min="784" max="784" width="10.42578125" customWidth="1"/>
    <col min="785" max="785" width="10" customWidth="1"/>
    <col min="786" max="793" width="9.85546875" customWidth="1"/>
    <col min="794" max="795" width="11.5703125" customWidth="1"/>
    <col min="796" max="797" width="12.5703125" customWidth="1"/>
    <col min="798" max="798" width="9.85546875" customWidth="1"/>
    <col min="799" max="799" width="8.85546875" customWidth="1"/>
    <col min="800" max="803" width="9.28515625" customWidth="1"/>
    <col min="804" max="804" width="12.28515625" customWidth="1"/>
    <col min="805" max="806" width="9.28515625" customWidth="1"/>
    <col min="807" max="807" width="10.7109375" customWidth="1"/>
    <col min="1031" max="1037" width="9.28515625" customWidth="1"/>
    <col min="1038" max="1039" width="9.85546875" customWidth="1"/>
    <col min="1040" max="1040" width="10.42578125" customWidth="1"/>
    <col min="1041" max="1041" width="10" customWidth="1"/>
    <col min="1042" max="1049" width="9.85546875" customWidth="1"/>
    <col min="1050" max="1051" width="11.5703125" customWidth="1"/>
    <col min="1052" max="1053" width="12.5703125" customWidth="1"/>
    <col min="1054" max="1054" width="9.85546875" customWidth="1"/>
    <col min="1055" max="1055" width="8.85546875" customWidth="1"/>
    <col min="1056" max="1059" width="9.28515625" customWidth="1"/>
    <col min="1060" max="1060" width="12.28515625" customWidth="1"/>
    <col min="1061" max="1062" width="9.28515625" customWidth="1"/>
    <col min="1063" max="1063" width="10.7109375" customWidth="1"/>
    <col min="1287" max="1293" width="9.28515625" customWidth="1"/>
    <col min="1294" max="1295" width="9.85546875" customWidth="1"/>
    <col min="1296" max="1296" width="10.42578125" customWidth="1"/>
    <col min="1297" max="1297" width="10" customWidth="1"/>
    <col min="1298" max="1305" width="9.85546875" customWidth="1"/>
    <col min="1306" max="1307" width="11.5703125" customWidth="1"/>
    <col min="1308" max="1309" width="12.5703125" customWidth="1"/>
    <col min="1310" max="1310" width="9.85546875" customWidth="1"/>
    <col min="1311" max="1311" width="8.85546875" customWidth="1"/>
    <col min="1312" max="1315" width="9.28515625" customWidth="1"/>
    <col min="1316" max="1316" width="12.28515625" customWidth="1"/>
    <col min="1317" max="1318" width="9.28515625" customWidth="1"/>
    <col min="1319" max="1319" width="10.7109375" customWidth="1"/>
    <col min="1543" max="1549" width="9.28515625" customWidth="1"/>
    <col min="1550" max="1551" width="9.85546875" customWidth="1"/>
    <col min="1552" max="1552" width="10.42578125" customWidth="1"/>
    <col min="1553" max="1553" width="10" customWidth="1"/>
    <col min="1554" max="1561" width="9.85546875" customWidth="1"/>
    <col min="1562" max="1563" width="11.5703125" customWidth="1"/>
    <col min="1564" max="1565" width="12.5703125" customWidth="1"/>
    <col min="1566" max="1566" width="9.85546875" customWidth="1"/>
    <col min="1567" max="1567" width="8.85546875" customWidth="1"/>
    <col min="1568" max="1571" width="9.28515625" customWidth="1"/>
    <col min="1572" max="1572" width="12.28515625" customWidth="1"/>
    <col min="1573" max="1574" width="9.28515625" customWidth="1"/>
    <col min="1575" max="1575" width="10.7109375" customWidth="1"/>
    <col min="1799" max="1805" width="9.28515625" customWidth="1"/>
    <col min="1806" max="1807" width="9.85546875" customWidth="1"/>
    <col min="1808" max="1808" width="10.42578125" customWidth="1"/>
    <col min="1809" max="1809" width="10" customWidth="1"/>
    <col min="1810" max="1817" width="9.85546875" customWidth="1"/>
    <col min="1818" max="1819" width="11.5703125" customWidth="1"/>
    <col min="1820" max="1821" width="12.5703125" customWidth="1"/>
    <col min="1822" max="1822" width="9.85546875" customWidth="1"/>
    <col min="1823" max="1823" width="8.85546875" customWidth="1"/>
    <col min="1824" max="1827" width="9.28515625" customWidth="1"/>
    <col min="1828" max="1828" width="12.28515625" customWidth="1"/>
    <col min="1829" max="1830" width="9.28515625" customWidth="1"/>
    <col min="1831" max="1831" width="10.7109375" customWidth="1"/>
    <col min="2055" max="2061" width="9.28515625" customWidth="1"/>
    <col min="2062" max="2063" width="9.85546875" customWidth="1"/>
    <col min="2064" max="2064" width="10.42578125" customWidth="1"/>
    <col min="2065" max="2065" width="10" customWidth="1"/>
    <col min="2066" max="2073" width="9.85546875" customWidth="1"/>
    <col min="2074" max="2075" width="11.5703125" customWidth="1"/>
    <col min="2076" max="2077" width="12.5703125" customWidth="1"/>
    <col min="2078" max="2078" width="9.85546875" customWidth="1"/>
    <col min="2079" max="2079" width="8.85546875" customWidth="1"/>
    <col min="2080" max="2083" width="9.28515625" customWidth="1"/>
    <col min="2084" max="2084" width="12.28515625" customWidth="1"/>
    <col min="2085" max="2086" width="9.28515625" customWidth="1"/>
    <col min="2087" max="2087" width="10.7109375" customWidth="1"/>
    <col min="2311" max="2317" width="9.28515625" customWidth="1"/>
    <col min="2318" max="2319" width="9.85546875" customWidth="1"/>
    <col min="2320" max="2320" width="10.42578125" customWidth="1"/>
    <col min="2321" max="2321" width="10" customWidth="1"/>
    <col min="2322" max="2329" width="9.85546875" customWidth="1"/>
    <col min="2330" max="2331" width="11.5703125" customWidth="1"/>
    <col min="2332" max="2333" width="12.5703125" customWidth="1"/>
    <col min="2334" max="2334" width="9.85546875" customWidth="1"/>
    <col min="2335" max="2335" width="8.85546875" customWidth="1"/>
    <col min="2336" max="2339" width="9.28515625" customWidth="1"/>
    <col min="2340" max="2340" width="12.28515625" customWidth="1"/>
    <col min="2341" max="2342" width="9.28515625" customWidth="1"/>
    <col min="2343" max="2343" width="10.7109375" customWidth="1"/>
    <col min="2567" max="2573" width="9.28515625" customWidth="1"/>
    <col min="2574" max="2575" width="9.85546875" customWidth="1"/>
    <col min="2576" max="2576" width="10.42578125" customWidth="1"/>
    <col min="2577" max="2577" width="10" customWidth="1"/>
    <col min="2578" max="2585" width="9.85546875" customWidth="1"/>
    <col min="2586" max="2587" width="11.5703125" customWidth="1"/>
    <col min="2588" max="2589" width="12.5703125" customWidth="1"/>
    <col min="2590" max="2590" width="9.85546875" customWidth="1"/>
    <col min="2591" max="2591" width="8.85546875" customWidth="1"/>
    <col min="2592" max="2595" width="9.28515625" customWidth="1"/>
    <col min="2596" max="2596" width="12.28515625" customWidth="1"/>
    <col min="2597" max="2598" width="9.28515625" customWidth="1"/>
    <col min="2599" max="2599" width="10.7109375" customWidth="1"/>
    <col min="2823" max="2829" width="9.28515625" customWidth="1"/>
    <col min="2830" max="2831" width="9.85546875" customWidth="1"/>
    <col min="2832" max="2832" width="10.42578125" customWidth="1"/>
    <col min="2833" max="2833" width="10" customWidth="1"/>
    <col min="2834" max="2841" width="9.85546875" customWidth="1"/>
    <col min="2842" max="2843" width="11.5703125" customWidth="1"/>
    <col min="2844" max="2845" width="12.5703125" customWidth="1"/>
    <col min="2846" max="2846" width="9.85546875" customWidth="1"/>
    <col min="2847" max="2847" width="8.85546875" customWidth="1"/>
    <col min="2848" max="2851" width="9.28515625" customWidth="1"/>
    <col min="2852" max="2852" width="12.28515625" customWidth="1"/>
    <col min="2853" max="2854" width="9.28515625" customWidth="1"/>
    <col min="2855" max="2855" width="10.7109375" customWidth="1"/>
    <col min="3079" max="3085" width="9.28515625" customWidth="1"/>
    <col min="3086" max="3087" width="9.85546875" customWidth="1"/>
    <col min="3088" max="3088" width="10.42578125" customWidth="1"/>
    <col min="3089" max="3089" width="10" customWidth="1"/>
    <col min="3090" max="3097" width="9.85546875" customWidth="1"/>
    <col min="3098" max="3099" width="11.5703125" customWidth="1"/>
    <col min="3100" max="3101" width="12.5703125" customWidth="1"/>
    <col min="3102" max="3102" width="9.85546875" customWidth="1"/>
    <col min="3103" max="3103" width="8.85546875" customWidth="1"/>
    <col min="3104" max="3107" width="9.28515625" customWidth="1"/>
    <col min="3108" max="3108" width="12.28515625" customWidth="1"/>
    <col min="3109" max="3110" width="9.28515625" customWidth="1"/>
    <col min="3111" max="3111" width="10.7109375" customWidth="1"/>
    <col min="3335" max="3341" width="9.28515625" customWidth="1"/>
    <col min="3342" max="3343" width="9.85546875" customWidth="1"/>
    <col min="3344" max="3344" width="10.42578125" customWidth="1"/>
    <col min="3345" max="3345" width="10" customWidth="1"/>
    <col min="3346" max="3353" width="9.85546875" customWidth="1"/>
    <col min="3354" max="3355" width="11.5703125" customWidth="1"/>
    <col min="3356" max="3357" width="12.5703125" customWidth="1"/>
    <col min="3358" max="3358" width="9.85546875" customWidth="1"/>
    <col min="3359" max="3359" width="8.85546875" customWidth="1"/>
    <col min="3360" max="3363" width="9.28515625" customWidth="1"/>
    <col min="3364" max="3364" width="12.28515625" customWidth="1"/>
    <col min="3365" max="3366" width="9.28515625" customWidth="1"/>
    <col min="3367" max="3367" width="10.7109375" customWidth="1"/>
    <col min="3591" max="3597" width="9.28515625" customWidth="1"/>
    <col min="3598" max="3599" width="9.85546875" customWidth="1"/>
    <col min="3600" max="3600" width="10.42578125" customWidth="1"/>
    <col min="3601" max="3601" width="10" customWidth="1"/>
    <col min="3602" max="3609" width="9.85546875" customWidth="1"/>
    <col min="3610" max="3611" width="11.5703125" customWidth="1"/>
    <col min="3612" max="3613" width="12.5703125" customWidth="1"/>
    <col min="3614" max="3614" width="9.85546875" customWidth="1"/>
    <col min="3615" max="3615" width="8.85546875" customWidth="1"/>
    <col min="3616" max="3619" width="9.28515625" customWidth="1"/>
    <col min="3620" max="3620" width="12.28515625" customWidth="1"/>
    <col min="3621" max="3622" width="9.28515625" customWidth="1"/>
    <col min="3623" max="3623" width="10.7109375" customWidth="1"/>
    <col min="3847" max="3853" width="9.28515625" customWidth="1"/>
    <col min="3854" max="3855" width="9.85546875" customWidth="1"/>
    <col min="3856" max="3856" width="10.42578125" customWidth="1"/>
    <col min="3857" max="3857" width="10" customWidth="1"/>
    <col min="3858" max="3865" width="9.85546875" customWidth="1"/>
    <col min="3866" max="3867" width="11.5703125" customWidth="1"/>
    <col min="3868" max="3869" width="12.5703125" customWidth="1"/>
    <col min="3870" max="3870" width="9.85546875" customWidth="1"/>
    <col min="3871" max="3871" width="8.85546875" customWidth="1"/>
    <col min="3872" max="3875" width="9.28515625" customWidth="1"/>
    <col min="3876" max="3876" width="12.28515625" customWidth="1"/>
    <col min="3877" max="3878" width="9.28515625" customWidth="1"/>
    <col min="3879" max="3879" width="10.7109375" customWidth="1"/>
    <col min="4103" max="4109" width="9.28515625" customWidth="1"/>
    <col min="4110" max="4111" width="9.85546875" customWidth="1"/>
    <col min="4112" max="4112" width="10.42578125" customWidth="1"/>
    <col min="4113" max="4113" width="10" customWidth="1"/>
    <col min="4114" max="4121" width="9.85546875" customWidth="1"/>
    <col min="4122" max="4123" width="11.5703125" customWidth="1"/>
    <col min="4124" max="4125" width="12.5703125" customWidth="1"/>
    <col min="4126" max="4126" width="9.85546875" customWidth="1"/>
    <col min="4127" max="4127" width="8.85546875" customWidth="1"/>
    <col min="4128" max="4131" width="9.28515625" customWidth="1"/>
    <col min="4132" max="4132" width="12.28515625" customWidth="1"/>
    <col min="4133" max="4134" width="9.28515625" customWidth="1"/>
    <col min="4135" max="4135" width="10.7109375" customWidth="1"/>
    <col min="4359" max="4365" width="9.28515625" customWidth="1"/>
    <col min="4366" max="4367" width="9.85546875" customWidth="1"/>
    <col min="4368" max="4368" width="10.42578125" customWidth="1"/>
    <col min="4369" max="4369" width="10" customWidth="1"/>
    <col min="4370" max="4377" width="9.85546875" customWidth="1"/>
    <col min="4378" max="4379" width="11.5703125" customWidth="1"/>
    <col min="4380" max="4381" width="12.5703125" customWidth="1"/>
    <col min="4382" max="4382" width="9.85546875" customWidth="1"/>
    <col min="4383" max="4383" width="8.85546875" customWidth="1"/>
    <col min="4384" max="4387" width="9.28515625" customWidth="1"/>
    <col min="4388" max="4388" width="12.28515625" customWidth="1"/>
    <col min="4389" max="4390" width="9.28515625" customWidth="1"/>
    <col min="4391" max="4391" width="10.7109375" customWidth="1"/>
    <col min="4615" max="4621" width="9.28515625" customWidth="1"/>
    <col min="4622" max="4623" width="9.85546875" customWidth="1"/>
    <col min="4624" max="4624" width="10.42578125" customWidth="1"/>
    <col min="4625" max="4625" width="10" customWidth="1"/>
    <col min="4626" max="4633" width="9.85546875" customWidth="1"/>
    <col min="4634" max="4635" width="11.5703125" customWidth="1"/>
    <col min="4636" max="4637" width="12.5703125" customWidth="1"/>
    <col min="4638" max="4638" width="9.85546875" customWidth="1"/>
    <col min="4639" max="4639" width="8.85546875" customWidth="1"/>
    <col min="4640" max="4643" width="9.28515625" customWidth="1"/>
    <col min="4644" max="4644" width="12.28515625" customWidth="1"/>
    <col min="4645" max="4646" width="9.28515625" customWidth="1"/>
    <col min="4647" max="4647" width="10.7109375" customWidth="1"/>
    <col min="4871" max="4877" width="9.28515625" customWidth="1"/>
    <col min="4878" max="4879" width="9.85546875" customWidth="1"/>
    <col min="4880" max="4880" width="10.42578125" customWidth="1"/>
    <col min="4881" max="4881" width="10" customWidth="1"/>
    <col min="4882" max="4889" width="9.85546875" customWidth="1"/>
    <col min="4890" max="4891" width="11.5703125" customWidth="1"/>
    <col min="4892" max="4893" width="12.5703125" customWidth="1"/>
    <col min="4894" max="4894" width="9.85546875" customWidth="1"/>
    <col min="4895" max="4895" width="8.85546875" customWidth="1"/>
    <col min="4896" max="4899" width="9.28515625" customWidth="1"/>
    <col min="4900" max="4900" width="12.28515625" customWidth="1"/>
    <col min="4901" max="4902" width="9.28515625" customWidth="1"/>
    <col min="4903" max="4903" width="10.7109375" customWidth="1"/>
    <col min="5127" max="5133" width="9.28515625" customWidth="1"/>
    <col min="5134" max="5135" width="9.85546875" customWidth="1"/>
    <col min="5136" max="5136" width="10.42578125" customWidth="1"/>
    <col min="5137" max="5137" width="10" customWidth="1"/>
    <col min="5138" max="5145" width="9.85546875" customWidth="1"/>
    <col min="5146" max="5147" width="11.5703125" customWidth="1"/>
    <col min="5148" max="5149" width="12.5703125" customWidth="1"/>
    <col min="5150" max="5150" width="9.85546875" customWidth="1"/>
    <col min="5151" max="5151" width="8.85546875" customWidth="1"/>
    <col min="5152" max="5155" width="9.28515625" customWidth="1"/>
    <col min="5156" max="5156" width="12.28515625" customWidth="1"/>
    <col min="5157" max="5158" width="9.28515625" customWidth="1"/>
    <col min="5159" max="5159" width="10.7109375" customWidth="1"/>
    <col min="5383" max="5389" width="9.28515625" customWidth="1"/>
    <col min="5390" max="5391" width="9.85546875" customWidth="1"/>
    <col min="5392" max="5392" width="10.42578125" customWidth="1"/>
    <col min="5393" max="5393" width="10" customWidth="1"/>
    <col min="5394" max="5401" width="9.85546875" customWidth="1"/>
    <col min="5402" max="5403" width="11.5703125" customWidth="1"/>
    <col min="5404" max="5405" width="12.5703125" customWidth="1"/>
    <col min="5406" max="5406" width="9.85546875" customWidth="1"/>
    <col min="5407" max="5407" width="8.85546875" customWidth="1"/>
    <col min="5408" max="5411" width="9.28515625" customWidth="1"/>
    <col min="5412" max="5412" width="12.28515625" customWidth="1"/>
    <col min="5413" max="5414" width="9.28515625" customWidth="1"/>
    <col min="5415" max="5415" width="10.7109375" customWidth="1"/>
    <col min="5639" max="5645" width="9.28515625" customWidth="1"/>
    <col min="5646" max="5647" width="9.85546875" customWidth="1"/>
    <col min="5648" max="5648" width="10.42578125" customWidth="1"/>
    <col min="5649" max="5649" width="10" customWidth="1"/>
    <col min="5650" max="5657" width="9.85546875" customWidth="1"/>
    <col min="5658" max="5659" width="11.5703125" customWidth="1"/>
    <col min="5660" max="5661" width="12.5703125" customWidth="1"/>
    <col min="5662" max="5662" width="9.85546875" customWidth="1"/>
    <col min="5663" max="5663" width="8.85546875" customWidth="1"/>
    <col min="5664" max="5667" width="9.28515625" customWidth="1"/>
    <col min="5668" max="5668" width="12.28515625" customWidth="1"/>
    <col min="5669" max="5670" width="9.28515625" customWidth="1"/>
    <col min="5671" max="5671" width="10.7109375" customWidth="1"/>
    <col min="5895" max="5901" width="9.28515625" customWidth="1"/>
    <col min="5902" max="5903" width="9.85546875" customWidth="1"/>
    <col min="5904" max="5904" width="10.42578125" customWidth="1"/>
    <col min="5905" max="5905" width="10" customWidth="1"/>
    <col min="5906" max="5913" width="9.85546875" customWidth="1"/>
    <col min="5914" max="5915" width="11.5703125" customWidth="1"/>
    <col min="5916" max="5917" width="12.5703125" customWidth="1"/>
    <col min="5918" max="5918" width="9.85546875" customWidth="1"/>
    <col min="5919" max="5919" width="8.85546875" customWidth="1"/>
    <col min="5920" max="5923" width="9.28515625" customWidth="1"/>
    <col min="5924" max="5924" width="12.28515625" customWidth="1"/>
    <col min="5925" max="5926" width="9.28515625" customWidth="1"/>
    <col min="5927" max="5927" width="10.7109375" customWidth="1"/>
    <col min="6151" max="6157" width="9.28515625" customWidth="1"/>
    <col min="6158" max="6159" width="9.85546875" customWidth="1"/>
    <col min="6160" max="6160" width="10.42578125" customWidth="1"/>
    <col min="6161" max="6161" width="10" customWidth="1"/>
    <col min="6162" max="6169" width="9.85546875" customWidth="1"/>
    <col min="6170" max="6171" width="11.5703125" customWidth="1"/>
    <col min="6172" max="6173" width="12.5703125" customWidth="1"/>
    <col min="6174" max="6174" width="9.85546875" customWidth="1"/>
    <col min="6175" max="6175" width="8.85546875" customWidth="1"/>
    <col min="6176" max="6179" width="9.28515625" customWidth="1"/>
    <col min="6180" max="6180" width="12.28515625" customWidth="1"/>
    <col min="6181" max="6182" width="9.28515625" customWidth="1"/>
    <col min="6183" max="6183" width="10.7109375" customWidth="1"/>
    <col min="6407" max="6413" width="9.28515625" customWidth="1"/>
    <col min="6414" max="6415" width="9.85546875" customWidth="1"/>
    <col min="6416" max="6416" width="10.42578125" customWidth="1"/>
    <col min="6417" max="6417" width="10" customWidth="1"/>
    <col min="6418" max="6425" width="9.85546875" customWidth="1"/>
    <col min="6426" max="6427" width="11.5703125" customWidth="1"/>
    <col min="6428" max="6429" width="12.5703125" customWidth="1"/>
    <col min="6430" max="6430" width="9.85546875" customWidth="1"/>
    <col min="6431" max="6431" width="8.85546875" customWidth="1"/>
    <col min="6432" max="6435" width="9.28515625" customWidth="1"/>
    <col min="6436" max="6436" width="12.28515625" customWidth="1"/>
    <col min="6437" max="6438" width="9.28515625" customWidth="1"/>
    <col min="6439" max="6439" width="10.7109375" customWidth="1"/>
    <col min="6663" max="6669" width="9.28515625" customWidth="1"/>
    <col min="6670" max="6671" width="9.85546875" customWidth="1"/>
    <col min="6672" max="6672" width="10.42578125" customWidth="1"/>
    <col min="6673" max="6673" width="10" customWidth="1"/>
    <col min="6674" max="6681" width="9.85546875" customWidth="1"/>
    <col min="6682" max="6683" width="11.5703125" customWidth="1"/>
    <col min="6684" max="6685" width="12.5703125" customWidth="1"/>
    <col min="6686" max="6686" width="9.85546875" customWidth="1"/>
    <col min="6687" max="6687" width="8.85546875" customWidth="1"/>
    <col min="6688" max="6691" width="9.28515625" customWidth="1"/>
    <col min="6692" max="6692" width="12.28515625" customWidth="1"/>
    <col min="6693" max="6694" width="9.28515625" customWidth="1"/>
    <col min="6695" max="6695" width="10.7109375" customWidth="1"/>
    <col min="6919" max="6925" width="9.28515625" customWidth="1"/>
    <col min="6926" max="6927" width="9.85546875" customWidth="1"/>
    <col min="6928" max="6928" width="10.42578125" customWidth="1"/>
    <col min="6929" max="6929" width="10" customWidth="1"/>
    <col min="6930" max="6937" width="9.85546875" customWidth="1"/>
    <col min="6938" max="6939" width="11.5703125" customWidth="1"/>
    <col min="6940" max="6941" width="12.5703125" customWidth="1"/>
    <col min="6942" max="6942" width="9.85546875" customWidth="1"/>
    <col min="6943" max="6943" width="8.85546875" customWidth="1"/>
    <col min="6944" max="6947" width="9.28515625" customWidth="1"/>
    <col min="6948" max="6948" width="12.28515625" customWidth="1"/>
    <col min="6949" max="6950" width="9.28515625" customWidth="1"/>
    <col min="6951" max="6951" width="10.7109375" customWidth="1"/>
    <col min="7175" max="7181" width="9.28515625" customWidth="1"/>
    <col min="7182" max="7183" width="9.85546875" customWidth="1"/>
    <col min="7184" max="7184" width="10.42578125" customWidth="1"/>
    <col min="7185" max="7185" width="10" customWidth="1"/>
    <col min="7186" max="7193" width="9.85546875" customWidth="1"/>
    <col min="7194" max="7195" width="11.5703125" customWidth="1"/>
    <col min="7196" max="7197" width="12.5703125" customWidth="1"/>
    <col min="7198" max="7198" width="9.85546875" customWidth="1"/>
    <col min="7199" max="7199" width="8.85546875" customWidth="1"/>
    <col min="7200" max="7203" width="9.28515625" customWidth="1"/>
    <col min="7204" max="7204" width="12.28515625" customWidth="1"/>
    <col min="7205" max="7206" width="9.28515625" customWidth="1"/>
    <col min="7207" max="7207" width="10.7109375" customWidth="1"/>
    <col min="7431" max="7437" width="9.28515625" customWidth="1"/>
    <col min="7438" max="7439" width="9.85546875" customWidth="1"/>
    <col min="7440" max="7440" width="10.42578125" customWidth="1"/>
    <col min="7441" max="7441" width="10" customWidth="1"/>
    <col min="7442" max="7449" width="9.85546875" customWidth="1"/>
    <col min="7450" max="7451" width="11.5703125" customWidth="1"/>
    <col min="7452" max="7453" width="12.5703125" customWidth="1"/>
    <col min="7454" max="7454" width="9.85546875" customWidth="1"/>
    <col min="7455" max="7455" width="8.85546875" customWidth="1"/>
    <col min="7456" max="7459" width="9.28515625" customWidth="1"/>
    <col min="7460" max="7460" width="12.28515625" customWidth="1"/>
    <col min="7461" max="7462" width="9.28515625" customWidth="1"/>
    <col min="7463" max="7463" width="10.7109375" customWidth="1"/>
    <col min="7687" max="7693" width="9.28515625" customWidth="1"/>
    <col min="7694" max="7695" width="9.85546875" customWidth="1"/>
    <col min="7696" max="7696" width="10.42578125" customWidth="1"/>
    <col min="7697" max="7697" width="10" customWidth="1"/>
    <col min="7698" max="7705" width="9.85546875" customWidth="1"/>
    <col min="7706" max="7707" width="11.5703125" customWidth="1"/>
    <col min="7708" max="7709" width="12.5703125" customWidth="1"/>
    <col min="7710" max="7710" width="9.85546875" customWidth="1"/>
    <col min="7711" max="7711" width="8.85546875" customWidth="1"/>
    <col min="7712" max="7715" width="9.28515625" customWidth="1"/>
    <col min="7716" max="7716" width="12.28515625" customWidth="1"/>
    <col min="7717" max="7718" width="9.28515625" customWidth="1"/>
    <col min="7719" max="7719" width="10.7109375" customWidth="1"/>
    <col min="7943" max="7949" width="9.28515625" customWidth="1"/>
    <col min="7950" max="7951" width="9.85546875" customWidth="1"/>
    <col min="7952" max="7952" width="10.42578125" customWidth="1"/>
    <col min="7953" max="7953" width="10" customWidth="1"/>
    <col min="7954" max="7961" width="9.85546875" customWidth="1"/>
    <col min="7962" max="7963" width="11.5703125" customWidth="1"/>
    <col min="7964" max="7965" width="12.5703125" customWidth="1"/>
    <col min="7966" max="7966" width="9.85546875" customWidth="1"/>
    <col min="7967" max="7967" width="8.85546875" customWidth="1"/>
    <col min="7968" max="7971" width="9.28515625" customWidth="1"/>
    <col min="7972" max="7972" width="12.28515625" customWidth="1"/>
    <col min="7973" max="7974" width="9.28515625" customWidth="1"/>
    <col min="7975" max="7975" width="10.7109375" customWidth="1"/>
    <col min="8199" max="8205" width="9.28515625" customWidth="1"/>
    <col min="8206" max="8207" width="9.85546875" customWidth="1"/>
    <col min="8208" max="8208" width="10.42578125" customWidth="1"/>
    <col min="8209" max="8209" width="10" customWidth="1"/>
    <col min="8210" max="8217" width="9.85546875" customWidth="1"/>
    <col min="8218" max="8219" width="11.5703125" customWidth="1"/>
    <col min="8220" max="8221" width="12.5703125" customWidth="1"/>
    <col min="8222" max="8222" width="9.85546875" customWidth="1"/>
    <col min="8223" max="8223" width="8.85546875" customWidth="1"/>
    <col min="8224" max="8227" width="9.28515625" customWidth="1"/>
    <col min="8228" max="8228" width="12.28515625" customWidth="1"/>
    <col min="8229" max="8230" width="9.28515625" customWidth="1"/>
    <col min="8231" max="8231" width="10.7109375" customWidth="1"/>
    <col min="8455" max="8461" width="9.28515625" customWidth="1"/>
    <col min="8462" max="8463" width="9.85546875" customWidth="1"/>
    <col min="8464" max="8464" width="10.42578125" customWidth="1"/>
    <col min="8465" max="8465" width="10" customWidth="1"/>
    <col min="8466" max="8473" width="9.85546875" customWidth="1"/>
    <col min="8474" max="8475" width="11.5703125" customWidth="1"/>
    <col min="8476" max="8477" width="12.5703125" customWidth="1"/>
    <col min="8478" max="8478" width="9.85546875" customWidth="1"/>
    <col min="8479" max="8479" width="8.85546875" customWidth="1"/>
    <col min="8480" max="8483" width="9.28515625" customWidth="1"/>
    <col min="8484" max="8484" width="12.28515625" customWidth="1"/>
    <col min="8485" max="8486" width="9.28515625" customWidth="1"/>
    <col min="8487" max="8487" width="10.7109375" customWidth="1"/>
    <col min="8711" max="8717" width="9.28515625" customWidth="1"/>
    <col min="8718" max="8719" width="9.85546875" customWidth="1"/>
    <col min="8720" max="8720" width="10.42578125" customWidth="1"/>
    <col min="8721" max="8721" width="10" customWidth="1"/>
    <col min="8722" max="8729" width="9.85546875" customWidth="1"/>
    <col min="8730" max="8731" width="11.5703125" customWidth="1"/>
    <col min="8732" max="8733" width="12.5703125" customWidth="1"/>
    <col min="8734" max="8734" width="9.85546875" customWidth="1"/>
    <col min="8735" max="8735" width="8.85546875" customWidth="1"/>
    <col min="8736" max="8739" width="9.28515625" customWidth="1"/>
    <col min="8740" max="8740" width="12.28515625" customWidth="1"/>
    <col min="8741" max="8742" width="9.28515625" customWidth="1"/>
    <col min="8743" max="8743" width="10.7109375" customWidth="1"/>
    <col min="8967" max="8973" width="9.28515625" customWidth="1"/>
    <col min="8974" max="8975" width="9.85546875" customWidth="1"/>
    <col min="8976" max="8976" width="10.42578125" customWidth="1"/>
    <col min="8977" max="8977" width="10" customWidth="1"/>
    <col min="8978" max="8985" width="9.85546875" customWidth="1"/>
    <col min="8986" max="8987" width="11.5703125" customWidth="1"/>
    <col min="8988" max="8989" width="12.5703125" customWidth="1"/>
    <col min="8990" max="8990" width="9.85546875" customWidth="1"/>
    <col min="8991" max="8991" width="8.85546875" customWidth="1"/>
    <col min="8992" max="8995" width="9.28515625" customWidth="1"/>
    <col min="8996" max="8996" width="12.28515625" customWidth="1"/>
    <col min="8997" max="8998" width="9.28515625" customWidth="1"/>
    <col min="8999" max="8999" width="10.7109375" customWidth="1"/>
    <col min="9223" max="9229" width="9.28515625" customWidth="1"/>
    <col min="9230" max="9231" width="9.85546875" customWidth="1"/>
    <col min="9232" max="9232" width="10.42578125" customWidth="1"/>
    <col min="9233" max="9233" width="10" customWidth="1"/>
    <col min="9234" max="9241" width="9.85546875" customWidth="1"/>
    <col min="9242" max="9243" width="11.5703125" customWidth="1"/>
    <col min="9244" max="9245" width="12.5703125" customWidth="1"/>
    <col min="9246" max="9246" width="9.85546875" customWidth="1"/>
    <col min="9247" max="9247" width="8.85546875" customWidth="1"/>
    <col min="9248" max="9251" width="9.28515625" customWidth="1"/>
    <col min="9252" max="9252" width="12.28515625" customWidth="1"/>
    <col min="9253" max="9254" width="9.28515625" customWidth="1"/>
    <col min="9255" max="9255" width="10.7109375" customWidth="1"/>
    <col min="9479" max="9485" width="9.28515625" customWidth="1"/>
    <col min="9486" max="9487" width="9.85546875" customWidth="1"/>
    <col min="9488" max="9488" width="10.42578125" customWidth="1"/>
    <col min="9489" max="9489" width="10" customWidth="1"/>
    <col min="9490" max="9497" width="9.85546875" customWidth="1"/>
    <col min="9498" max="9499" width="11.5703125" customWidth="1"/>
    <col min="9500" max="9501" width="12.5703125" customWidth="1"/>
    <col min="9502" max="9502" width="9.85546875" customWidth="1"/>
    <col min="9503" max="9503" width="8.85546875" customWidth="1"/>
    <col min="9504" max="9507" width="9.28515625" customWidth="1"/>
    <col min="9508" max="9508" width="12.28515625" customWidth="1"/>
    <col min="9509" max="9510" width="9.28515625" customWidth="1"/>
    <col min="9511" max="9511" width="10.7109375" customWidth="1"/>
    <col min="9735" max="9741" width="9.28515625" customWidth="1"/>
    <col min="9742" max="9743" width="9.85546875" customWidth="1"/>
    <col min="9744" max="9744" width="10.42578125" customWidth="1"/>
    <col min="9745" max="9745" width="10" customWidth="1"/>
    <col min="9746" max="9753" width="9.85546875" customWidth="1"/>
    <col min="9754" max="9755" width="11.5703125" customWidth="1"/>
    <col min="9756" max="9757" width="12.5703125" customWidth="1"/>
    <col min="9758" max="9758" width="9.85546875" customWidth="1"/>
    <col min="9759" max="9759" width="8.85546875" customWidth="1"/>
    <col min="9760" max="9763" width="9.28515625" customWidth="1"/>
    <col min="9764" max="9764" width="12.28515625" customWidth="1"/>
    <col min="9765" max="9766" width="9.28515625" customWidth="1"/>
    <col min="9767" max="9767" width="10.7109375" customWidth="1"/>
    <col min="9991" max="9997" width="9.28515625" customWidth="1"/>
    <col min="9998" max="9999" width="9.85546875" customWidth="1"/>
    <col min="10000" max="10000" width="10.42578125" customWidth="1"/>
    <col min="10001" max="10001" width="10" customWidth="1"/>
    <col min="10002" max="10009" width="9.85546875" customWidth="1"/>
    <col min="10010" max="10011" width="11.5703125" customWidth="1"/>
    <col min="10012" max="10013" width="12.5703125" customWidth="1"/>
    <col min="10014" max="10014" width="9.85546875" customWidth="1"/>
    <col min="10015" max="10015" width="8.85546875" customWidth="1"/>
    <col min="10016" max="10019" width="9.28515625" customWidth="1"/>
    <col min="10020" max="10020" width="12.28515625" customWidth="1"/>
    <col min="10021" max="10022" width="9.28515625" customWidth="1"/>
    <col min="10023" max="10023" width="10.7109375" customWidth="1"/>
    <col min="10247" max="10253" width="9.28515625" customWidth="1"/>
    <col min="10254" max="10255" width="9.85546875" customWidth="1"/>
    <col min="10256" max="10256" width="10.42578125" customWidth="1"/>
    <col min="10257" max="10257" width="10" customWidth="1"/>
    <col min="10258" max="10265" width="9.85546875" customWidth="1"/>
    <col min="10266" max="10267" width="11.5703125" customWidth="1"/>
    <col min="10268" max="10269" width="12.5703125" customWidth="1"/>
    <col min="10270" max="10270" width="9.85546875" customWidth="1"/>
    <col min="10271" max="10271" width="8.85546875" customWidth="1"/>
    <col min="10272" max="10275" width="9.28515625" customWidth="1"/>
    <col min="10276" max="10276" width="12.28515625" customWidth="1"/>
    <col min="10277" max="10278" width="9.28515625" customWidth="1"/>
    <col min="10279" max="10279" width="10.7109375" customWidth="1"/>
    <col min="10503" max="10509" width="9.28515625" customWidth="1"/>
    <col min="10510" max="10511" width="9.85546875" customWidth="1"/>
    <col min="10512" max="10512" width="10.42578125" customWidth="1"/>
    <col min="10513" max="10513" width="10" customWidth="1"/>
    <col min="10514" max="10521" width="9.85546875" customWidth="1"/>
    <col min="10522" max="10523" width="11.5703125" customWidth="1"/>
    <col min="10524" max="10525" width="12.5703125" customWidth="1"/>
    <col min="10526" max="10526" width="9.85546875" customWidth="1"/>
    <col min="10527" max="10527" width="8.85546875" customWidth="1"/>
    <col min="10528" max="10531" width="9.28515625" customWidth="1"/>
    <col min="10532" max="10532" width="12.28515625" customWidth="1"/>
    <col min="10533" max="10534" width="9.28515625" customWidth="1"/>
    <col min="10535" max="10535" width="10.7109375" customWidth="1"/>
    <col min="10759" max="10765" width="9.28515625" customWidth="1"/>
    <col min="10766" max="10767" width="9.85546875" customWidth="1"/>
    <col min="10768" max="10768" width="10.42578125" customWidth="1"/>
    <col min="10769" max="10769" width="10" customWidth="1"/>
    <col min="10770" max="10777" width="9.85546875" customWidth="1"/>
    <col min="10778" max="10779" width="11.5703125" customWidth="1"/>
    <col min="10780" max="10781" width="12.5703125" customWidth="1"/>
    <col min="10782" max="10782" width="9.85546875" customWidth="1"/>
    <col min="10783" max="10783" width="8.85546875" customWidth="1"/>
    <col min="10784" max="10787" width="9.28515625" customWidth="1"/>
    <col min="10788" max="10788" width="12.28515625" customWidth="1"/>
    <col min="10789" max="10790" width="9.28515625" customWidth="1"/>
    <col min="10791" max="10791" width="10.7109375" customWidth="1"/>
    <col min="11015" max="11021" width="9.28515625" customWidth="1"/>
    <col min="11022" max="11023" width="9.85546875" customWidth="1"/>
    <col min="11024" max="11024" width="10.42578125" customWidth="1"/>
    <col min="11025" max="11025" width="10" customWidth="1"/>
    <col min="11026" max="11033" width="9.85546875" customWidth="1"/>
    <col min="11034" max="11035" width="11.5703125" customWidth="1"/>
    <col min="11036" max="11037" width="12.5703125" customWidth="1"/>
    <col min="11038" max="11038" width="9.85546875" customWidth="1"/>
    <col min="11039" max="11039" width="8.85546875" customWidth="1"/>
    <col min="11040" max="11043" width="9.28515625" customWidth="1"/>
    <col min="11044" max="11044" width="12.28515625" customWidth="1"/>
    <col min="11045" max="11046" width="9.28515625" customWidth="1"/>
    <col min="11047" max="11047" width="10.7109375" customWidth="1"/>
    <col min="11271" max="11277" width="9.28515625" customWidth="1"/>
    <col min="11278" max="11279" width="9.85546875" customWidth="1"/>
    <col min="11280" max="11280" width="10.42578125" customWidth="1"/>
    <col min="11281" max="11281" width="10" customWidth="1"/>
    <col min="11282" max="11289" width="9.85546875" customWidth="1"/>
    <col min="11290" max="11291" width="11.5703125" customWidth="1"/>
    <col min="11292" max="11293" width="12.5703125" customWidth="1"/>
    <col min="11294" max="11294" width="9.85546875" customWidth="1"/>
    <col min="11295" max="11295" width="8.85546875" customWidth="1"/>
    <col min="11296" max="11299" width="9.28515625" customWidth="1"/>
    <col min="11300" max="11300" width="12.28515625" customWidth="1"/>
    <col min="11301" max="11302" width="9.28515625" customWidth="1"/>
    <col min="11303" max="11303" width="10.7109375" customWidth="1"/>
    <col min="11527" max="11533" width="9.28515625" customWidth="1"/>
    <col min="11534" max="11535" width="9.85546875" customWidth="1"/>
    <col min="11536" max="11536" width="10.42578125" customWidth="1"/>
    <col min="11537" max="11537" width="10" customWidth="1"/>
    <col min="11538" max="11545" width="9.85546875" customWidth="1"/>
    <col min="11546" max="11547" width="11.5703125" customWidth="1"/>
    <col min="11548" max="11549" width="12.5703125" customWidth="1"/>
    <col min="11550" max="11550" width="9.85546875" customWidth="1"/>
    <col min="11551" max="11551" width="8.85546875" customWidth="1"/>
    <col min="11552" max="11555" width="9.28515625" customWidth="1"/>
    <col min="11556" max="11556" width="12.28515625" customWidth="1"/>
    <col min="11557" max="11558" width="9.28515625" customWidth="1"/>
    <col min="11559" max="11559" width="10.7109375" customWidth="1"/>
    <col min="11783" max="11789" width="9.28515625" customWidth="1"/>
    <col min="11790" max="11791" width="9.85546875" customWidth="1"/>
    <col min="11792" max="11792" width="10.42578125" customWidth="1"/>
    <col min="11793" max="11793" width="10" customWidth="1"/>
    <col min="11794" max="11801" width="9.85546875" customWidth="1"/>
    <col min="11802" max="11803" width="11.5703125" customWidth="1"/>
    <col min="11804" max="11805" width="12.5703125" customWidth="1"/>
    <col min="11806" max="11806" width="9.85546875" customWidth="1"/>
    <col min="11807" max="11807" width="8.85546875" customWidth="1"/>
    <col min="11808" max="11811" width="9.28515625" customWidth="1"/>
    <col min="11812" max="11812" width="12.28515625" customWidth="1"/>
    <col min="11813" max="11814" width="9.28515625" customWidth="1"/>
    <col min="11815" max="11815" width="10.7109375" customWidth="1"/>
    <col min="12039" max="12045" width="9.28515625" customWidth="1"/>
    <col min="12046" max="12047" width="9.85546875" customWidth="1"/>
    <col min="12048" max="12048" width="10.42578125" customWidth="1"/>
    <col min="12049" max="12049" width="10" customWidth="1"/>
    <col min="12050" max="12057" width="9.85546875" customWidth="1"/>
    <col min="12058" max="12059" width="11.5703125" customWidth="1"/>
    <col min="12060" max="12061" width="12.5703125" customWidth="1"/>
    <col min="12062" max="12062" width="9.85546875" customWidth="1"/>
    <col min="12063" max="12063" width="8.85546875" customWidth="1"/>
    <col min="12064" max="12067" width="9.28515625" customWidth="1"/>
    <col min="12068" max="12068" width="12.28515625" customWidth="1"/>
    <col min="12069" max="12070" width="9.28515625" customWidth="1"/>
    <col min="12071" max="12071" width="10.7109375" customWidth="1"/>
    <col min="12295" max="12301" width="9.28515625" customWidth="1"/>
    <col min="12302" max="12303" width="9.85546875" customWidth="1"/>
    <col min="12304" max="12304" width="10.42578125" customWidth="1"/>
    <col min="12305" max="12305" width="10" customWidth="1"/>
    <col min="12306" max="12313" width="9.85546875" customWidth="1"/>
    <col min="12314" max="12315" width="11.5703125" customWidth="1"/>
    <col min="12316" max="12317" width="12.5703125" customWidth="1"/>
    <col min="12318" max="12318" width="9.85546875" customWidth="1"/>
    <col min="12319" max="12319" width="8.85546875" customWidth="1"/>
    <col min="12320" max="12323" width="9.28515625" customWidth="1"/>
    <col min="12324" max="12324" width="12.28515625" customWidth="1"/>
    <col min="12325" max="12326" width="9.28515625" customWidth="1"/>
    <col min="12327" max="12327" width="10.7109375" customWidth="1"/>
    <col min="12551" max="12557" width="9.28515625" customWidth="1"/>
    <col min="12558" max="12559" width="9.85546875" customWidth="1"/>
    <col min="12560" max="12560" width="10.42578125" customWidth="1"/>
    <col min="12561" max="12561" width="10" customWidth="1"/>
    <col min="12562" max="12569" width="9.85546875" customWidth="1"/>
    <col min="12570" max="12571" width="11.5703125" customWidth="1"/>
    <col min="12572" max="12573" width="12.5703125" customWidth="1"/>
    <col min="12574" max="12574" width="9.85546875" customWidth="1"/>
    <col min="12575" max="12575" width="8.85546875" customWidth="1"/>
    <col min="12576" max="12579" width="9.28515625" customWidth="1"/>
    <col min="12580" max="12580" width="12.28515625" customWidth="1"/>
    <col min="12581" max="12582" width="9.28515625" customWidth="1"/>
    <col min="12583" max="12583" width="10.7109375" customWidth="1"/>
    <col min="12807" max="12813" width="9.28515625" customWidth="1"/>
    <col min="12814" max="12815" width="9.85546875" customWidth="1"/>
    <col min="12816" max="12816" width="10.42578125" customWidth="1"/>
    <col min="12817" max="12817" width="10" customWidth="1"/>
    <col min="12818" max="12825" width="9.85546875" customWidth="1"/>
    <col min="12826" max="12827" width="11.5703125" customWidth="1"/>
    <col min="12828" max="12829" width="12.5703125" customWidth="1"/>
    <col min="12830" max="12830" width="9.85546875" customWidth="1"/>
    <col min="12831" max="12831" width="8.85546875" customWidth="1"/>
    <col min="12832" max="12835" width="9.28515625" customWidth="1"/>
    <col min="12836" max="12836" width="12.28515625" customWidth="1"/>
    <col min="12837" max="12838" width="9.28515625" customWidth="1"/>
    <col min="12839" max="12839" width="10.7109375" customWidth="1"/>
    <col min="13063" max="13069" width="9.28515625" customWidth="1"/>
    <col min="13070" max="13071" width="9.85546875" customWidth="1"/>
    <col min="13072" max="13072" width="10.42578125" customWidth="1"/>
    <col min="13073" max="13073" width="10" customWidth="1"/>
    <col min="13074" max="13081" width="9.85546875" customWidth="1"/>
    <col min="13082" max="13083" width="11.5703125" customWidth="1"/>
    <col min="13084" max="13085" width="12.5703125" customWidth="1"/>
    <col min="13086" max="13086" width="9.85546875" customWidth="1"/>
    <col min="13087" max="13087" width="8.85546875" customWidth="1"/>
    <col min="13088" max="13091" width="9.28515625" customWidth="1"/>
    <col min="13092" max="13092" width="12.28515625" customWidth="1"/>
    <col min="13093" max="13094" width="9.28515625" customWidth="1"/>
    <col min="13095" max="13095" width="10.7109375" customWidth="1"/>
    <col min="13319" max="13325" width="9.28515625" customWidth="1"/>
    <col min="13326" max="13327" width="9.85546875" customWidth="1"/>
    <col min="13328" max="13328" width="10.42578125" customWidth="1"/>
    <col min="13329" max="13329" width="10" customWidth="1"/>
    <col min="13330" max="13337" width="9.85546875" customWidth="1"/>
    <col min="13338" max="13339" width="11.5703125" customWidth="1"/>
    <col min="13340" max="13341" width="12.5703125" customWidth="1"/>
    <col min="13342" max="13342" width="9.85546875" customWidth="1"/>
    <col min="13343" max="13343" width="8.85546875" customWidth="1"/>
    <col min="13344" max="13347" width="9.28515625" customWidth="1"/>
    <col min="13348" max="13348" width="12.28515625" customWidth="1"/>
    <col min="13349" max="13350" width="9.28515625" customWidth="1"/>
    <col min="13351" max="13351" width="10.7109375" customWidth="1"/>
    <col min="13575" max="13581" width="9.28515625" customWidth="1"/>
    <col min="13582" max="13583" width="9.85546875" customWidth="1"/>
    <col min="13584" max="13584" width="10.42578125" customWidth="1"/>
    <col min="13585" max="13585" width="10" customWidth="1"/>
    <col min="13586" max="13593" width="9.85546875" customWidth="1"/>
    <col min="13594" max="13595" width="11.5703125" customWidth="1"/>
    <col min="13596" max="13597" width="12.5703125" customWidth="1"/>
    <col min="13598" max="13598" width="9.85546875" customWidth="1"/>
    <col min="13599" max="13599" width="8.85546875" customWidth="1"/>
    <col min="13600" max="13603" width="9.28515625" customWidth="1"/>
    <col min="13604" max="13604" width="12.28515625" customWidth="1"/>
    <col min="13605" max="13606" width="9.28515625" customWidth="1"/>
    <col min="13607" max="13607" width="10.7109375" customWidth="1"/>
    <col min="13831" max="13837" width="9.28515625" customWidth="1"/>
    <col min="13838" max="13839" width="9.85546875" customWidth="1"/>
    <col min="13840" max="13840" width="10.42578125" customWidth="1"/>
    <col min="13841" max="13841" width="10" customWidth="1"/>
    <col min="13842" max="13849" width="9.85546875" customWidth="1"/>
    <col min="13850" max="13851" width="11.5703125" customWidth="1"/>
    <col min="13852" max="13853" width="12.5703125" customWidth="1"/>
    <col min="13854" max="13854" width="9.85546875" customWidth="1"/>
    <col min="13855" max="13855" width="8.85546875" customWidth="1"/>
    <col min="13856" max="13859" width="9.28515625" customWidth="1"/>
    <col min="13860" max="13860" width="12.28515625" customWidth="1"/>
    <col min="13861" max="13862" width="9.28515625" customWidth="1"/>
    <col min="13863" max="13863" width="10.7109375" customWidth="1"/>
    <col min="14087" max="14093" width="9.28515625" customWidth="1"/>
    <col min="14094" max="14095" width="9.85546875" customWidth="1"/>
    <col min="14096" max="14096" width="10.42578125" customWidth="1"/>
    <col min="14097" max="14097" width="10" customWidth="1"/>
    <col min="14098" max="14105" width="9.85546875" customWidth="1"/>
    <col min="14106" max="14107" width="11.5703125" customWidth="1"/>
    <col min="14108" max="14109" width="12.5703125" customWidth="1"/>
    <col min="14110" max="14110" width="9.85546875" customWidth="1"/>
    <col min="14111" max="14111" width="8.85546875" customWidth="1"/>
    <col min="14112" max="14115" width="9.28515625" customWidth="1"/>
    <col min="14116" max="14116" width="12.28515625" customWidth="1"/>
    <col min="14117" max="14118" width="9.28515625" customWidth="1"/>
    <col min="14119" max="14119" width="10.7109375" customWidth="1"/>
    <col min="14343" max="14349" width="9.28515625" customWidth="1"/>
    <col min="14350" max="14351" width="9.85546875" customWidth="1"/>
    <col min="14352" max="14352" width="10.42578125" customWidth="1"/>
    <col min="14353" max="14353" width="10" customWidth="1"/>
    <col min="14354" max="14361" width="9.85546875" customWidth="1"/>
    <col min="14362" max="14363" width="11.5703125" customWidth="1"/>
    <col min="14364" max="14365" width="12.5703125" customWidth="1"/>
    <col min="14366" max="14366" width="9.85546875" customWidth="1"/>
    <col min="14367" max="14367" width="8.85546875" customWidth="1"/>
    <col min="14368" max="14371" width="9.28515625" customWidth="1"/>
    <col min="14372" max="14372" width="12.28515625" customWidth="1"/>
    <col min="14373" max="14374" width="9.28515625" customWidth="1"/>
    <col min="14375" max="14375" width="10.7109375" customWidth="1"/>
    <col min="14599" max="14605" width="9.28515625" customWidth="1"/>
    <col min="14606" max="14607" width="9.85546875" customWidth="1"/>
    <col min="14608" max="14608" width="10.42578125" customWidth="1"/>
    <col min="14609" max="14609" width="10" customWidth="1"/>
    <col min="14610" max="14617" width="9.85546875" customWidth="1"/>
    <col min="14618" max="14619" width="11.5703125" customWidth="1"/>
    <col min="14620" max="14621" width="12.5703125" customWidth="1"/>
    <col min="14622" max="14622" width="9.85546875" customWidth="1"/>
    <col min="14623" max="14623" width="8.85546875" customWidth="1"/>
    <col min="14624" max="14627" width="9.28515625" customWidth="1"/>
    <col min="14628" max="14628" width="12.28515625" customWidth="1"/>
    <col min="14629" max="14630" width="9.28515625" customWidth="1"/>
    <col min="14631" max="14631" width="10.7109375" customWidth="1"/>
    <col min="14855" max="14861" width="9.28515625" customWidth="1"/>
    <col min="14862" max="14863" width="9.85546875" customWidth="1"/>
    <col min="14864" max="14864" width="10.42578125" customWidth="1"/>
    <col min="14865" max="14865" width="10" customWidth="1"/>
    <col min="14866" max="14873" width="9.85546875" customWidth="1"/>
    <col min="14874" max="14875" width="11.5703125" customWidth="1"/>
    <col min="14876" max="14877" width="12.5703125" customWidth="1"/>
    <col min="14878" max="14878" width="9.85546875" customWidth="1"/>
    <col min="14879" max="14879" width="8.85546875" customWidth="1"/>
    <col min="14880" max="14883" width="9.28515625" customWidth="1"/>
    <col min="14884" max="14884" width="12.28515625" customWidth="1"/>
    <col min="14885" max="14886" width="9.28515625" customWidth="1"/>
    <col min="14887" max="14887" width="10.7109375" customWidth="1"/>
    <col min="15111" max="15117" width="9.28515625" customWidth="1"/>
    <col min="15118" max="15119" width="9.85546875" customWidth="1"/>
    <col min="15120" max="15120" width="10.42578125" customWidth="1"/>
    <col min="15121" max="15121" width="10" customWidth="1"/>
    <col min="15122" max="15129" width="9.85546875" customWidth="1"/>
    <col min="15130" max="15131" width="11.5703125" customWidth="1"/>
    <col min="15132" max="15133" width="12.5703125" customWidth="1"/>
    <col min="15134" max="15134" width="9.85546875" customWidth="1"/>
    <col min="15135" max="15135" width="8.85546875" customWidth="1"/>
    <col min="15136" max="15139" width="9.28515625" customWidth="1"/>
    <col min="15140" max="15140" width="12.28515625" customWidth="1"/>
    <col min="15141" max="15142" width="9.28515625" customWidth="1"/>
    <col min="15143" max="15143" width="10.7109375" customWidth="1"/>
    <col min="15367" max="15373" width="9.28515625" customWidth="1"/>
    <col min="15374" max="15375" width="9.85546875" customWidth="1"/>
    <col min="15376" max="15376" width="10.42578125" customWidth="1"/>
    <col min="15377" max="15377" width="10" customWidth="1"/>
    <col min="15378" max="15385" width="9.85546875" customWidth="1"/>
    <col min="15386" max="15387" width="11.5703125" customWidth="1"/>
    <col min="15388" max="15389" width="12.5703125" customWidth="1"/>
    <col min="15390" max="15390" width="9.85546875" customWidth="1"/>
    <col min="15391" max="15391" width="8.85546875" customWidth="1"/>
    <col min="15392" max="15395" width="9.28515625" customWidth="1"/>
    <col min="15396" max="15396" width="12.28515625" customWidth="1"/>
    <col min="15397" max="15398" width="9.28515625" customWidth="1"/>
    <col min="15399" max="15399" width="10.7109375" customWidth="1"/>
    <col min="15623" max="15629" width="9.28515625" customWidth="1"/>
    <col min="15630" max="15631" width="9.85546875" customWidth="1"/>
    <col min="15632" max="15632" width="10.42578125" customWidth="1"/>
    <col min="15633" max="15633" width="10" customWidth="1"/>
    <col min="15634" max="15641" width="9.85546875" customWidth="1"/>
    <col min="15642" max="15643" width="11.5703125" customWidth="1"/>
    <col min="15644" max="15645" width="12.5703125" customWidth="1"/>
    <col min="15646" max="15646" width="9.85546875" customWidth="1"/>
    <col min="15647" max="15647" width="8.85546875" customWidth="1"/>
    <col min="15648" max="15651" width="9.28515625" customWidth="1"/>
    <col min="15652" max="15652" width="12.28515625" customWidth="1"/>
    <col min="15653" max="15654" width="9.28515625" customWidth="1"/>
    <col min="15655" max="15655" width="10.7109375" customWidth="1"/>
    <col min="15879" max="15885" width="9.28515625" customWidth="1"/>
    <col min="15886" max="15887" width="9.85546875" customWidth="1"/>
    <col min="15888" max="15888" width="10.42578125" customWidth="1"/>
    <col min="15889" max="15889" width="10" customWidth="1"/>
    <col min="15890" max="15897" width="9.85546875" customWidth="1"/>
    <col min="15898" max="15899" width="11.5703125" customWidth="1"/>
    <col min="15900" max="15901" width="12.5703125" customWidth="1"/>
    <col min="15902" max="15902" width="9.85546875" customWidth="1"/>
    <col min="15903" max="15903" width="8.85546875" customWidth="1"/>
    <col min="15904" max="15907" width="9.28515625" customWidth="1"/>
    <col min="15908" max="15908" width="12.28515625" customWidth="1"/>
    <col min="15909" max="15910" width="9.28515625" customWidth="1"/>
    <col min="15911" max="15911" width="10.7109375" customWidth="1"/>
    <col min="16135" max="16141" width="9.28515625" customWidth="1"/>
    <col min="16142" max="16143" width="9.85546875" customWidth="1"/>
    <col min="16144" max="16144" width="10.42578125" customWidth="1"/>
    <col min="16145" max="16145" width="10" customWidth="1"/>
    <col min="16146" max="16153" width="9.85546875" customWidth="1"/>
    <col min="16154" max="16155" width="11.5703125" customWidth="1"/>
    <col min="16156" max="16157" width="12.5703125" customWidth="1"/>
    <col min="16158" max="16158" width="9.85546875" customWidth="1"/>
    <col min="16159" max="16159" width="8.85546875" customWidth="1"/>
    <col min="16160" max="16163" width="9.28515625" customWidth="1"/>
    <col min="16164" max="16164" width="12.28515625" customWidth="1"/>
    <col min="16165" max="16166" width="9.28515625" customWidth="1"/>
    <col min="16167" max="16167" width="10.7109375" customWidth="1"/>
  </cols>
  <sheetData>
    <row r="1" spans="1:39" ht="27.75" thickBot="1" x14ac:dyDescent="0.25">
      <c r="A1" s="603" t="s">
        <v>324</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5"/>
    </row>
    <row r="2" spans="1:39" ht="31.5" x14ac:dyDescent="0.2">
      <c r="A2" s="606" t="s">
        <v>103</v>
      </c>
      <c r="B2" s="382" t="s">
        <v>325</v>
      </c>
      <c r="C2" s="383"/>
      <c r="D2" s="384" t="s">
        <v>325</v>
      </c>
      <c r="E2" s="384"/>
      <c r="F2" s="384" t="s">
        <v>325</v>
      </c>
      <c r="G2" s="384"/>
      <c r="H2" s="384" t="s">
        <v>325</v>
      </c>
      <c r="I2" s="384"/>
      <c r="J2" s="384" t="s">
        <v>325</v>
      </c>
      <c r="K2" s="384"/>
      <c r="L2" s="384" t="s">
        <v>325</v>
      </c>
      <c r="M2" s="384"/>
      <c r="N2" s="384" t="s">
        <v>325</v>
      </c>
      <c r="O2" s="384"/>
      <c r="P2" s="384" t="s">
        <v>325</v>
      </c>
      <c r="Q2" s="384"/>
      <c r="R2" s="384" t="s">
        <v>325</v>
      </c>
      <c r="S2" s="384"/>
      <c r="T2" s="384" t="s">
        <v>325</v>
      </c>
      <c r="U2" s="383"/>
      <c r="V2" s="382" t="s">
        <v>325</v>
      </c>
      <c r="W2" s="383"/>
      <c r="X2" s="384" t="s">
        <v>325</v>
      </c>
      <c r="Y2" s="606" t="s">
        <v>103</v>
      </c>
      <c r="Z2" s="609" t="s">
        <v>326</v>
      </c>
      <c r="AA2" s="610"/>
      <c r="AB2" s="610"/>
      <c r="AC2" s="610"/>
      <c r="AD2" s="610"/>
      <c r="AE2" s="610"/>
      <c r="AF2" s="610"/>
      <c r="AG2" s="611"/>
      <c r="AH2" s="609" t="s">
        <v>327</v>
      </c>
      <c r="AI2" s="610"/>
      <c r="AJ2" s="610"/>
      <c r="AK2" s="610"/>
      <c r="AL2" s="611"/>
      <c r="AM2" s="612" t="s">
        <v>103</v>
      </c>
    </row>
    <row r="3" spans="1:39" ht="31.5" x14ac:dyDescent="0.2">
      <c r="A3" s="607"/>
      <c r="B3" s="385" t="s">
        <v>328</v>
      </c>
      <c r="C3" s="386"/>
      <c r="D3" s="387" t="s">
        <v>329</v>
      </c>
      <c r="E3" s="387"/>
      <c r="F3" s="388" t="s">
        <v>330</v>
      </c>
      <c r="G3" s="388"/>
      <c r="H3" s="387" t="s">
        <v>331</v>
      </c>
      <c r="I3" s="387"/>
      <c r="J3" s="389" t="s">
        <v>332</v>
      </c>
      <c r="K3" s="389"/>
      <c r="L3" s="387" t="s">
        <v>333</v>
      </c>
      <c r="M3" s="387"/>
      <c r="N3" s="387" t="s">
        <v>334</v>
      </c>
      <c r="O3" s="387"/>
      <c r="P3" s="387" t="s">
        <v>335</v>
      </c>
      <c r="Q3" s="387"/>
      <c r="R3" s="388" t="s">
        <v>336</v>
      </c>
      <c r="S3" s="388"/>
      <c r="T3" s="387" t="s">
        <v>337</v>
      </c>
      <c r="U3" s="386"/>
      <c r="V3" s="390" t="s">
        <v>338</v>
      </c>
      <c r="W3" s="391"/>
      <c r="X3" s="389" t="s">
        <v>339</v>
      </c>
      <c r="Y3" s="607"/>
      <c r="Z3" s="392" t="s">
        <v>340</v>
      </c>
      <c r="AA3" s="445"/>
      <c r="AB3" s="389" t="s">
        <v>341</v>
      </c>
      <c r="AC3" s="389"/>
      <c r="AD3" s="389" t="s">
        <v>342</v>
      </c>
      <c r="AE3" s="444"/>
      <c r="AF3" s="393" t="s">
        <v>343</v>
      </c>
      <c r="AG3" s="446"/>
      <c r="AH3" s="385" t="s">
        <v>344</v>
      </c>
      <c r="AI3" s="386"/>
      <c r="AJ3" s="387" t="s">
        <v>345</v>
      </c>
      <c r="AK3" s="443"/>
      <c r="AL3" s="393" t="s">
        <v>346</v>
      </c>
      <c r="AM3" s="613"/>
    </row>
    <row r="4" spans="1:39" ht="14.25" customHeight="1" x14ac:dyDescent="0.2">
      <c r="A4" s="608"/>
      <c r="B4" s="394" t="s">
        <v>26</v>
      </c>
      <c r="C4" s="395"/>
      <c r="D4" s="396" t="s">
        <v>26</v>
      </c>
      <c r="E4" s="396"/>
      <c r="F4" s="396" t="s">
        <v>26</v>
      </c>
      <c r="G4" s="396"/>
      <c r="H4" s="396" t="s">
        <v>26</v>
      </c>
      <c r="I4" s="396"/>
      <c r="J4" s="396" t="s">
        <v>26</v>
      </c>
      <c r="K4" s="396"/>
      <c r="L4" s="396" t="s">
        <v>26</v>
      </c>
      <c r="M4" s="396"/>
      <c r="N4" s="396" t="s">
        <v>26</v>
      </c>
      <c r="O4" s="396"/>
      <c r="P4" s="396" t="s">
        <v>26</v>
      </c>
      <c r="Q4" s="396"/>
      <c r="R4" s="396" t="s">
        <v>26</v>
      </c>
      <c r="S4" s="396"/>
      <c r="T4" s="396" t="s">
        <v>26</v>
      </c>
      <c r="U4" s="395"/>
      <c r="V4" s="394" t="s">
        <v>26</v>
      </c>
      <c r="W4" s="395"/>
      <c r="X4" s="396" t="s">
        <v>26</v>
      </c>
      <c r="Y4" s="608"/>
      <c r="Z4" s="394" t="s">
        <v>26</v>
      </c>
      <c r="AA4" s="398"/>
      <c r="AB4" s="396" t="s">
        <v>26</v>
      </c>
      <c r="AC4" s="398"/>
      <c r="AD4" s="396" t="s">
        <v>26</v>
      </c>
      <c r="AE4" s="398"/>
      <c r="AF4" s="397" t="s">
        <v>26</v>
      </c>
      <c r="AG4" s="398"/>
      <c r="AH4" s="394" t="s">
        <v>26</v>
      </c>
      <c r="AI4" s="398"/>
      <c r="AJ4" s="396" t="s">
        <v>26</v>
      </c>
      <c r="AK4" s="398"/>
      <c r="AL4" s="397" t="s">
        <v>26</v>
      </c>
      <c r="AM4" s="398"/>
    </row>
    <row r="5" spans="1:39" ht="14.25" customHeight="1" x14ac:dyDescent="0.2">
      <c r="A5" s="399"/>
      <c r="B5" s="394"/>
      <c r="C5" s="395"/>
      <c r="D5" s="396"/>
      <c r="E5" s="396"/>
      <c r="F5" s="396"/>
      <c r="G5" s="396"/>
      <c r="H5" s="396"/>
      <c r="I5" s="396"/>
      <c r="J5" s="396" t="s">
        <v>347</v>
      </c>
      <c r="K5" s="396"/>
      <c r="L5" s="396"/>
      <c r="M5" s="396"/>
      <c r="N5" s="396"/>
      <c r="O5" s="396"/>
      <c r="P5" s="396"/>
      <c r="Q5" s="396"/>
      <c r="R5" s="396"/>
      <c r="S5" s="396"/>
      <c r="T5" s="396"/>
      <c r="U5" s="395"/>
      <c r="V5" s="394"/>
      <c r="W5" s="395"/>
      <c r="X5" s="396"/>
      <c r="Y5" s="400">
        <v>0</v>
      </c>
      <c r="Z5" s="401">
        <v>10</v>
      </c>
      <c r="AA5" s="403">
        <v>0</v>
      </c>
      <c r="AB5" s="402">
        <v>100</v>
      </c>
      <c r="AC5" s="403">
        <v>0</v>
      </c>
      <c r="AD5" s="402">
        <v>100</v>
      </c>
      <c r="AE5" s="403">
        <v>0</v>
      </c>
      <c r="AF5" s="402">
        <v>100</v>
      </c>
      <c r="AG5" s="403">
        <v>0</v>
      </c>
      <c r="AH5" s="402">
        <v>100</v>
      </c>
      <c r="AI5" s="403">
        <v>0</v>
      </c>
      <c r="AJ5" s="402">
        <v>100</v>
      </c>
      <c r="AK5" s="403">
        <v>0</v>
      </c>
      <c r="AL5" s="402">
        <v>100</v>
      </c>
      <c r="AM5" s="403">
        <v>0</v>
      </c>
    </row>
    <row r="6" spans="1:39" ht="15.75" x14ac:dyDescent="0.2">
      <c r="A6" s="400">
        <v>100</v>
      </c>
      <c r="B6" s="404">
        <v>1040</v>
      </c>
      <c r="C6" s="400">
        <v>100</v>
      </c>
      <c r="D6" s="405">
        <v>2089</v>
      </c>
      <c r="E6" s="400">
        <v>100</v>
      </c>
      <c r="F6" s="405">
        <v>3600</v>
      </c>
      <c r="G6" s="400">
        <v>100</v>
      </c>
      <c r="H6" s="405">
        <v>4644</v>
      </c>
      <c r="I6" s="400">
        <v>100</v>
      </c>
      <c r="J6" s="405">
        <v>1380</v>
      </c>
      <c r="K6" s="400">
        <v>100</v>
      </c>
      <c r="L6" s="405">
        <v>3614</v>
      </c>
      <c r="M6" s="400">
        <v>100</v>
      </c>
      <c r="N6" s="406">
        <v>14824</v>
      </c>
      <c r="O6" s="400">
        <v>100</v>
      </c>
      <c r="P6" s="406">
        <v>34624</v>
      </c>
      <c r="Q6" s="400">
        <v>100</v>
      </c>
      <c r="R6" s="406">
        <v>54524</v>
      </c>
      <c r="S6" s="400">
        <v>100</v>
      </c>
      <c r="T6" s="406">
        <v>81024</v>
      </c>
      <c r="U6" s="400">
        <v>100</v>
      </c>
      <c r="V6" s="404">
        <v>4764</v>
      </c>
      <c r="W6" s="400">
        <v>100</v>
      </c>
      <c r="X6" s="406">
        <v>15624</v>
      </c>
      <c r="Y6" s="400">
        <v>100</v>
      </c>
      <c r="Z6" s="401">
        <v>98</v>
      </c>
      <c r="AA6" s="403">
        <v>1</v>
      </c>
      <c r="AB6" s="407">
        <v>310</v>
      </c>
      <c r="AC6" s="403">
        <v>1</v>
      </c>
      <c r="AD6" s="408">
        <v>754</v>
      </c>
      <c r="AE6" s="403">
        <v>1</v>
      </c>
      <c r="AF6" s="409">
        <v>130</v>
      </c>
      <c r="AG6" s="403">
        <v>1</v>
      </c>
      <c r="AH6" s="402">
        <v>430</v>
      </c>
      <c r="AI6" s="403">
        <v>1</v>
      </c>
      <c r="AJ6" s="410">
        <v>1000</v>
      </c>
      <c r="AK6" s="403">
        <v>1</v>
      </c>
      <c r="AL6" s="411">
        <v>1000</v>
      </c>
      <c r="AM6" s="403">
        <v>1</v>
      </c>
    </row>
    <row r="7" spans="1:39" ht="15.75" x14ac:dyDescent="0.2">
      <c r="A7" s="412">
        <v>99</v>
      </c>
      <c r="B7" s="402">
        <v>1042</v>
      </c>
      <c r="C7" s="412">
        <v>99</v>
      </c>
      <c r="D7" s="410">
        <v>2094</v>
      </c>
      <c r="E7" s="412">
        <v>99</v>
      </c>
      <c r="F7" s="410">
        <v>3620</v>
      </c>
      <c r="G7" s="412">
        <v>99</v>
      </c>
      <c r="H7" s="410">
        <v>4654</v>
      </c>
      <c r="I7" s="412">
        <v>99</v>
      </c>
      <c r="J7" s="410">
        <v>1384</v>
      </c>
      <c r="K7" s="412">
        <v>99</v>
      </c>
      <c r="L7" s="410">
        <v>3619</v>
      </c>
      <c r="M7" s="412">
        <v>99</v>
      </c>
      <c r="N7" s="406">
        <v>14844</v>
      </c>
      <c r="O7" s="412">
        <v>99</v>
      </c>
      <c r="P7" s="406">
        <v>34654</v>
      </c>
      <c r="Q7" s="412">
        <v>99</v>
      </c>
      <c r="R7" s="406">
        <v>54624</v>
      </c>
      <c r="S7" s="412">
        <v>99</v>
      </c>
      <c r="T7" s="406">
        <v>81124</v>
      </c>
      <c r="U7" s="412">
        <v>99</v>
      </c>
      <c r="V7" s="402">
        <v>4774</v>
      </c>
      <c r="W7" s="412">
        <v>99</v>
      </c>
      <c r="X7" s="413">
        <v>15654</v>
      </c>
      <c r="Y7" s="412">
        <v>99</v>
      </c>
      <c r="Z7" s="414">
        <v>100</v>
      </c>
      <c r="AA7" s="417">
        <v>2</v>
      </c>
      <c r="AB7" s="408">
        <v>317</v>
      </c>
      <c r="AC7" s="417">
        <v>2</v>
      </c>
      <c r="AD7" s="407">
        <v>760</v>
      </c>
      <c r="AE7" s="417">
        <v>2</v>
      </c>
      <c r="AF7" s="415">
        <v>140</v>
      </c>
      <c r="AG7" s="417">
        <v>2</v>
      </c>
      <c r="AH7" s="404">
        <v>447</v>
      </c>
      <c r="AI7" s="417">
        <v>2</v>
      </c>
      <c r="AJ7" s="405">
        <v>1060</v>
      </c>
      <c r="AK7" s="417">
        <v>2</v>
      </c>
      <c r="AL7" s="416">
        <v>1120</v>
      </c>
      <c r="AM7" s="417">
        <v>2</v>
      </c>
    </row>
    <row r="8" spans="1:39" ht="15.75" x14ac:dyDescent="0.2">
      <c r="A8" s="400">
        <v>98</v>
      </c>
      <c r="B8" s="404">
        <v>1044</v>
      </c>
      <c r="C8" s="400">
        <v>98</v>
      </c>
      <c r="D8" s="405">
        <v>2099</v>
      </c>
      <c r="E8" s="400">
        <v>98</v>
      </c>
      <c r="F8" s="405">
        <v>3640</v>
      </c>
      <c r="G8" s="400">
        <v>98</v>
      </c>
      <c r="H8" s="405">
        <v>4664</v>
      </c>
      <c r="I8" s="400">
        <v>98</v>
      </c>
      <c r="J8" s="405">
        <v>1388</v>
      </c>
      <c r="K8" s="400">
        <v>98</v>
      </c>
      <c r="L8" s="405">
        <v>3624</v>
      </c>
      <c r="M8" s="400">
        <v>98</v>
      </c>
      <c r="N8" s="406">
        <v>14864</v>
      </c>
      <c r="O8" s="400">
        <v>98</v>
      </c>
      <c r="P8" s="406">
        <v>34684</v>
      </c>
      <c r="Q8" s="400">
        <v>98</v>
      </c>
      <c r="R8" s="406">
        <v>54724</v>
      </c>
      <c r="S8" s="400">
        <v>98</v>
      </c>
      <c r="T8" s="406">
        <v>81224</v>
      </c>
      <c r="U8" s="400">
        <v>98</v>
      </c>
      <c r="V8" s="404">
        <v>4784</v>
      </c>
      <c r="W8" s="400">
        <v>98</v>
      </c>
      <c r="X8" s="406">
        <v>15684</v>
      </c>
      <c r="Y8" s="400">
        <v>98</v>
      </c>
      <c r="Z8" s="401">
        <v>102</v>
      </c>
      <c r="AA8" s="403">
        <v>3</v>
      </c>
      <c r="AB8" s="407">
        <v>324</v>
      </c>
      <c r="AC8" s="403">
        <v>3</v>
      </c>
      <c r="AD8" s="407">
        <v>768</v>
      </c>
      <c r="AE8" s="403">
        <v>3</v>
      </c>
      <c r="AF8" s="409">
        <v>145</v>
      </c>
      <c r="AG8" s="403">
        <v>3</v>
      </c>
      <c r="AH8" s="402">
        <v>464</v>
      </c>
      <c r="AI8" s="403">
        <v>3</v>
      </c>
      <c r="AJ8" s="410">
        <v>1120</v>
      </c>
      <c r="AK8" s="403">
        <v>3</v>
      </c>
      <c r="AL8" s="411">
        <v>1200</v>
      </c>
      <c r="AM8" s="403">
        <v>3</v>
      </c>
    </row>
    <row r="9" spans="1:39" ht="15.75" x14ac:dyDescent="0.2">
      <c r="A9" s="412">
        <v>97</v>
      </c>
      <c r="B9" s="402">
        <v>1046</v>
      </c>
      <c r="C9" s="412">
        <v>97</v>
      </c>
      <c r="D9" s="410">
        <v>2104</v>
      </c>
      <c r="E9" s="412">
        <v>97</v>
      </c>
      <c r="F9" s="410">
        <v>3660</v>
      </c>
      <c r="G9" s="412">
        <v>97</v>
      </c>
      <c r="H9" s="410">
        <v>4674</v>
      </c>
      <c r="I9" s="412">
        <v>97</v>
      </c>
      <c r="J9" s="410">
        <v>1392</v>
      </c>
      <c r="K9" s="412">
        <v>97</v>
      </c>
      <c r="L9" s="410">
        <v>3629</v>
      </c>
      <c r="M9" s="412">
        <v>97</v>
      </c>
      <c r="N9" s="406">
        <v>14884</v>
      </c>
      <c r="O9" s="412">
        <v>97</v>
      </c>
      <c r="P9" s="406">
        <v>34714</v>
      </c>
      <c r="Q9" s="412">
        <v>97</v>
      </c>
      <c r="R9" s="406">
        <v>54824</v>
      </c>
      <c r="S9" s="412">
        <v>97</v>
      </c>
      <c r="T9" s="406">
        <v>81324</v>
      </c>
      <c r="U9" s="412">
        <v>97</v>
      </c>
      <c r="V9" s="402">
        <v>4794</v>
      </c>
      <c r="W9" s="412">
        <v>97</v>
      </c>
      <c r="X9" s="413">
        <v>15714</v>
      </c>
      <c r="Y9" s="412">
        <v>97</v>
      </c>
      <c r="Z9" s="414">
        <v>104</v>
      </c>
      <c r="AA9" s="417">
        <v>4</v>
      </c>
      <c r="AB9" s="408">
        <v>331</v>
      </c>
      <c r="AC9" s="417">
        <v>4</v>
      </c>
      <c r="AD9" s="408">
        <v>782</v>
      </c>
      <c r="AE9" s="417">
        <v>4</v>
      </c>
      <c r="AF9" s="415">
        <v>150</v>
      </c>
      <c r="AG9" s="417">
        <v>4</v>
      </c>
      <c r="AH9" s="404">
        <v>481</v>
      </c>
      <c r="AI9" s="417">
        <v>4</v>
      </c>
      <c r="AJ9" s="405">
        <v>1180</v>
      </c>
      <c r="AK9" s="417">
        <v>4</v>
      </c>
      <c r="AL9" s="416">
        <v>1280</v>
      </c>
      <c r="AM9" s="417">
        <v>4</v>
      </c>
    </row>
    <row r="10" spans="1:39" ht="15.75" x14ac:dyDescent="0.2">
      <c r="A10" s="400">
        <v>96</v>
      </c>
      <c r="B10" s="404">
        <v>1048</v>
      </c>
      <c r="C10" s="400">
        <v>96</v>
      </c>
      <c r="D10" s="405">
        <v>2109</v>
      </c>
      <c r="E10" s="400">
        <v>96</v>
      </c>
      <c r="F10" s="405">
        <v>3680</v>
      </c>
      <c r="G10" s="400">
        <v>96</v>
      </c>
      <c r="H10" s="405">
        <v>4684</v>
      </c>
      <c r="I10" s="400">
        <v>96</v>
      </c>
      <c r="J10" s="405">
        <v>1396</v>
      </c>
      <c r="K10" s="400">
        <v>96</v>
      </c>
      <c r="L10" s="405">
        <v>3634</v>
      </c>
      <c r="M10" s="400">
        <v>96</v>
      </c>
      <c r="N10" s="406">
        <v>14904</v>
      </c>
      <c r="O10" s="400">
        <v>96</v>
      </c>
      <c r="P10" s="406">
        <v>34744</v>
      </c>
      <c r="Q10" s="400">
        <v>96</v>
      </c>
      <c r="R10" s="406">
        <v>54924</v>
      </c>
      <c r="S10" s="400">
        <v>96</v>
      </c>
      <c r="T10" s="406">
        <v>81424</v>
      </c>
      <c r="U10" s="400">
        <v>96</v>
      </c>
      <c r="V10" s="404">
        <v>4804</v>
      </c>
      <c r="W10" s="400">
        <v>96</v>
      </c>
      <c r="X10" s="406">
        <v>15744</v>
      </c>
      <c r="Y10" s="400">
        <v>96</v>
      </c>
      <c r="Z10" s="401">
        <v>106</v>
      </c>
      <c r="AA10" s="403">
        <v>5</v>
      </c>
      <c r="AB10" s="407">
        <v>338</v>
      </c>
      <c r="AC10" s="403">
        <v>5</v>
      </c>
      <c r="AD10" s="407">
        <v>796</v>
      </c>
      <c r="AE10" s="403">
        <v>5</v>
      </c>
      <c r="AF10" s="409">
        <v>155</v>
      </c>
      <c r="AG10" s="403">
        <v>5</v>
      </c>
      <c r="AH10" s="402">
        <v>498</v>
      </c>
      <c r="AI10" s="403">
        <v>5</v>
      </c>
      <c r="AJ10" s="410">
        <v>1240</v>
      </c>
      <c r="AK10" s="403">
        <v>5</v>
      </c>
      <c r="AL10" s="411">
        <v>1360</v>
      </c>
      <c r="AM10" s="403">
        <v>5</v>
      </c>
    </row>
    <row r="11" spans="1:39" ht="15.75" x14ac:dyDescent="0.2">
      <c r="A11" s="412">
        <v>95</v>
      </c>
      <c r="B11" s="402">
        <v>1050</v>
      </c>
      <c r="C11" s="412">
        <v>95</v>
      </c>
      <c r="D11" s="410">
        <v>2114</v>
      </c>
      <c r="E11" s="412">
        <v>95</v>
      </c>
      <c r="F11" s="410">
        <v>3700</v>
      </c>
      <c r="G11" s="412">
        <v>95</v>
      </c>
      <c r="H11" s="410">
        <v>4694</v>
      </c>
      <c r="I11" s="412">
        <v>95</v>
      </c>
      <c r="J11" s="410">
        <v>1400</v>
      </c>
      <c r="K11" s="412">
        <v>95</v>
      </c>
      <c r="L11" s="410">
        <v>3639</v>
      </c>
      <c r="M11" s="412">
        <v>95</v>
      </c>
      <c r="N11" s="406">
        <v>14924</v>
      </c>
      <c r="O11" s="412">
        <v>95</v>
      </c>
      <c r="P11" s="406">
        <v>34774</v>
      </c>
      <c r="Q11" s="412">
        <v>95</v>
      </c>
      <c r="R11" s="406">
        <v>55024</v>
      </c>
      <c r="S11" s="412">
        <v>95</v>
      </c>
      <c r="T11" s="406">
        <v>81524</v>
      </c>
      <c r="U11" s="412">
        <v>95</v>
      </c>
      <c r="V11" s="402">
        <v>4814</v>
      </c>
      <c r="W11" s="412">
        <v>95</v>
      </c>
      <c r="X11" s="413">
        <v>15774</v>
      </c>
      <c r="Y11" s="412">
        <v>95</v>
      </c>
      <c r="Z11" s="414">
        <v>108</v>
      </c>
      <c r="AA11" s="417">
        <v>6</v>
      </c>
      <c r="AB11" s="408">
        <v>345</v>
      </c>
      <c r="AC11" s="417">
        <v>6</v>
      </c>
      <c r="AD11" s="408">
        <v>808</v>
      </c>
      <c r="AE11" s="417">
        <v>6</v>
      </c>
      <c r="AF11" s="415">
        <v>160</v>
      </c>
      <c r="AG11" s="417">
        <v>6</v>
      </c>
      <c r="AH11" s="404">
        <v>515</v>
      </c>
      <c r="AI11" s="417">
        <v>6</v>
      </c>
      <c r="AJ11" s="405">
        <v>1300</v>
      </c>
      <c r="AK11" s="417">
        <v>6</v>
      </c>
      <c r="AL11" s="416">
        <v>1440</v>
      </c>
      <c r="AM11" s="417">
        <v>6</v>
      </c>
    </row>
    <row r="12" spans="1:39" ht="15.75" x14ac:dyDescent="0.2">
      <c r="A12" s="400">
        <v>94</v>
      </c>
      <c r="B12" s="404">
        <v>1052</v>
      </c>
      <c r="C12" s="400">
        <v>94</v>
      </c>
      <c r="D12" s="405">
        <v>2119</v>
      </c>
      <c r="E12" s="400">
        <v>94</v>
      </c>
      <c r="F12" s="405">
        <v>3720</v>
      </c>
      <c r="G12" s="400">
        <v>94</v>
      </c>
      <c r="H12" s="405">
        <v>4704</v>
      </c>
      <c r="I12" s="400">
        <v>94</v>
      </c>
      <c r="J12" s="405">
        <v>1404</v>
      </c>
      <c r="K12" s="400">
        <v>94</v>
      </c>
      <c r="L12" s="405">
        <v>3644</v>
      </c>
      <c r="M12" s="400">
        <v>94</v>
      </c>
      <c r="N12" s="406">
        <v>14944</v>
      </c>
      <c r="O12" s="400">
        <v>94</v>
      </c>
      <c r="P12" s="406">
        <v>34814</v>
      </c>
      <c r="Q12" s="400">
        <v>94</v>
      </c>
      <c r="R12" s="406">
        <v>55124</v>
      </c>
      <c r="S12" s="400">
        <v>94</v>
      </c>
      <c r="T12" s="406">
        <v>81624</v>
      </c>
      <c r="U12" s="400">
        <v>94</v>
      </c>
      <c r="V12" s="404">
        <v>4824</v>
      </c>
      <c r="W12" s="400">
        <v>94</v>
      </c>
      <c r="X12" s="406">
        <v>15804</v>
      </c>
      <c r="Y12" s="400">
        <v>94</v>
      </c>
      <c r="Z12" s="401">
        <v>110</v>
      </c>
      <c r="AA12" s="403">
        <v>7</v>
      </c>
      <c r="AB12" s="407">
        <v>352</v>
      </c>
      <c r="AC12" s="403">
        <v>7</v>
      </c>
      <c r="AD12" s="407">
        <v>822</v>
      </c>
      <c r="AE12" s="403">
        <v>7</v>
      </c>
      <c r="AF12" s="409">
        <v>165</v>
      </c>
      <c r="AG12" s="403">
        <v>7</v>
      </c>
      <c r="AH12" s="402">
        <v>532</v>
      </c>
      <c r="AI12" s="403">
        <v>7</v>
      </c>
      <c r="AJ12" s="410">
        <v>1360</v>
      </c>
      <c r="AK12" s="403">
        <v>7</v>
      </c>
      <c r="AL12" s="411">
        <v>1520</v>
      </c>
      <c r="AM12" s="403">
        <v>7</v>
      </c>
    </row>
    <row r="13" spans="1:39" ht="15.75" x14ac:dyDescent="0.2">
      <c r="A13" s="412">
        <v>93</v>
      </c>
      <c r="B13" s="402">
        <v>1054</v>
      </c>
      <c r="C13" s="412">
        <v>93</v>
      </c>
      <c r="D13" s="410">
        <v>2124</v>
      </c>
      <c r="E13" s="412">
        <v>93</v>
      </c>
      <c r="F13" s="410">
        <v>3740</v>
      </c>
      <c r="G13" s="412">
        <v>93</v>
      </c>
      <c r="H13" s="410">
        <v>4714</v>
      </c>
      <c r="I13" s="412">
        <v>93</v>
      </c>
      <c r="J13" s="410">
        <v>1408</v>
      </c>
      <c r="K13" s="412">
        <v>93</v>
      </c>
      <c r="L13" s="410">
        <v>3649</v>
      </c>
      <c r="M13" s="412">
        <v>93</v>
      </c>
      <c r="N13" s="406">
        <v>14964</v>
      </c>
      <c r="O13" s="412">
        <v>93</v>
      </c>
      <c r="P13" s="406">
        <v>34854</v>
      </c>
      <c r="Q13" s="412">
        <v>93</v>
      </c>
      <c r="R13" s="406">
        <v>55224</v>
      </c>
      <c r="S13" s="412">
        <v>93</v>
      </c>
      <c r="T13" s="406">
        <v>81724</v>
      </c>
      <c r="U13" s="412">
        <v>93</v>
      </c>
      <c r="V13" s="402">
        <v>4834</v>
      </c>
      <c r="W13" s="412">
        <v>93</v>
      </c>
      <c r="X13" s="413">
        <v>15834</v>
      </c>
      <c r="Y13" s="412">
        <v>93</v>
      </c>
      <c r="Z13" s="414">
        <v>112</v>
      </c>
      <c r="AA13" s="417">
        <v>8</v>
      </c>
      <c r="AB13" s="408">
        <v>359</v>
      </c>
      <c r="AC13" s="417">
        <v>8</v>
      </c>
      <c r="AD13" s="408">
        <v>836</v>
      </c>
      <c r="AE13" s="417">
        <v>8</v>
      </c>
      <c r="AF13" s="415">
        <v>170</v>
      </c>
      <c r="AG13" s="417">
        <v>8</v>
      </c>
      <c r="AH13" s="404">
        <v>548</v>
      </c>
      <c r="AI13" s="417">
        <v>8</v>
      </c>
      <c r="AJ13" s="405">
        <v>1420</v>
      </c>
      <c r="AK13" s="417">
        <v>8</v>
      </c>
      <c r="AL13" s="416">
        <v>1600</v>
      </c>
      <c r="AM13" s="417">
        <v>8</v>
      </c>
    </row>
    <row r="14" spans="1:39" ht="15.75" x14ac:dyDescent="0.2">
      <c r="A14" s="400">
        <v>92</v>
      </c>
      <c r="B14" s="404">
        <v>1056</v>
      </c>
      <c r="C14" s="400">
        <v>92</v>
      </c>
      <c r="D14" s="405">
        <v>2129</v>
      </c>
      <c r="E14" s="400">
        <v>92</v>
      </c>
      <c r="F14" s="405">
        <v>3760</v>
      </c>
      <c r="G14" s="400">
        <v>92</v>
      </c>
      <c r="H14" s="405">
        <v>4724</v>
      </c>
      <c r="I14" s="400">
        <v>92</v>
      </c>
      <c r="J14" s="405">
        <v>1412</v>
      </c>
      <c r="K14" s="400">
        <v>92</v>
      </c>
      <c r="L14" s="405">
        <v>3654</v>
      </c>
      <c r="M14" s="400">
        <v>92</v>
      </c>
      <c r="N14" s="406">
        <v>14984</v>
      </c>
      <c r="O14" s="400">
        <v>92</v>
      </c>
      <c r="P14" s="406">
        <v>34894</v>
      </c>
      <c r="Q14" s="400">
        <v>92</v>
      </c>
      <c r="R14" s="406">
        <v>55324</v>
      </c>
      <c r="S14" s="400">
        <v>92</v>
      </c>
      <c r="T14" s="406">
        <v>81824</v>
      </c>
      <c r="U14" s="400">
        <v>92</v>
      </c>
      <c r="V14" s="404">
        <v>4844</v>
      </c>
      <c r="W14" s="400">
        <v>92</v>
      </c>
      <c r="X14" s="406">
        <v>15864</v>
      </c>
      <c r="Y14" s="400">
        <v>92</v>
      </c>
      <c r="Z14" s="401">
        <v>114</v>
      </c>
      <c r="AA14" s="403">
        <v>9</v>
      </c>
      <c r="AB14" s="407">
        <v>366</v>
      </c>
      <c r="AC14" s="403">
        <v>9</v>
      </c>
      <c r="AD14" s="407">
        <v>848</v>
      </c>
      <c r="AE14" s="403">
        <v>9</v>
      </c>
      <c r="AF14" s="409">
        <v>175</v>
      </c>
      <c r="AG14" s="403">
        <v>9</v>
      </c>
      <c r="AH14" s="402">
        <v>564</v>
      </c>
      <c r="AI14" s="403">
        <v>9</v>
      </c>
      <c r="AJ14" s="410">
        <v>1480</v>
      </c>
      <c r="AK14" s="403">
        <v>9</v>
      </c>
      <c r="AL14" s="411">
        <v>1680</v>
      </c>
      <c r="AM14" s="403">
        <v>9</v>
      </c>
    </row>
    <row r="15" spans="1:39" ht="15.75" x14ac:dyDescent="0.2">
      <c r="A15" s="412">
        <v>91</v>
      </c>
      <c r="B15" s="402">
        <v>1058</v>
      </c>
      <c r="C15" s="412">
        <v>91</v>
      </c>
      <c r="D15" s="410">
        <v>2134</v>
      </c>
      <c r="E15" s="412">
        <v>91</v>
      </c>
      <c r="F15" s="410">
        <v>3780</v>
      </c>
      <c r="G15" s="412">
        <v>91</v>
      </c>
      <c r="H15" s="410">
        <v>4734</v>
      </c>
      <c r="I15" s="412">
        <v>91</v>
      </c>
      <c r="J15" s="410">
        <v>1416</v>
      </c>
      <c r="K15" s="412">
        <v>91</v>
      </c>
      <c r="L15" s="410">
        <v>3659</v>
      </c>
      <c r="M15" s="412">
        <v>91</v>
      </c>
      <c r="N15" s="406">
        <v>15004</v>
      </c>
      <c r="O15" s="412">
        <v>91</v>
      </c>
      <c r="P15" s="406">
        <v>34934</v>
      </c>
      <c r="Q15" s="412">
        <v>91</v>
      </c>
      <c r="R15" s="406">
        <v>55424</v>
      </c>
      <c r="S15" s="412">
        <v>91</v>
      </c>
      <c r="T15" s="406">
        <v>81924</v>
      </c>
      <c r="U15" s="412">
        <v>91</v>
      </c>
      <c r="V15" s="402">
        <v>4854</v>
      </c>
      <c r="W15" s="412">
        <v>91</v>
      </c>
      <c r="X15" s="413">
        <v>15894</v>
      </c>
      <c r="Y15" s="412">
        <v>91</v>
      </c>
      <c r="Z15" s="414">
        <v>116</v>
      </c>
      <c r="AA15" s="417">
        <v>10</v>
      </c>
      <c r="AB15" s="408">
        <v>373</v>
      </c>
      <c r="AC15" s="417">
        <v>10</v>
      </c>
      <c r="AD15" s="408">
        <v>860</v>
      </c>
      <c r="AE15" s="417">
        <v>10</v>
      </c>
      <c r="AF15" s="415">
        <v>180</v>
      </c>
      <c r="AG15" s="417">
        <v>10</v>
      </c>
      <c r="AH15" s="404">
        <v>580</v>
      </c>
      <c r="AI15" s="417">
        <v>10</v>
      </c>
      <c r="AJ15" s="405">
        <v>1540</v>
      </c>
      <c r="AK15" s="417">
        <v>10</v>
      </c>
      <c r="AL15" s="416">
        <v>1750</v>
      </c>
      <c r="AM15" s="417">
        <v>10</v>
      </c>
    </row>
    <row r="16" spans="1:39" ht="15.75" x14ac:dyDescent="0.2">
      <c r="A16" s="400">
        <v>90</v>
      </c>
      <c r="B16" s="404">
        <v>1060</v>
      </c>
      <c r="C16" s="400">
        <v>90</v>
      </c>
      <c r="D16" s="405">
        <v>2139</v>
      </c>
      <c r="E16" s="400">
        <v>90</v>
      </c>
      <c r="F16" s="405">
        <v>3800</v>
      </c>
      <c r="G16" s="400">
        <v>90</v>
      </c>
      <c r="H16" s="405">
        <v>4744</v>
      </c>
      <c r="I16" s="400">
        <v>90</v>
      </c>
      <c r="J16" s="405">
        <v>1420</v>
      </c>
      <c r="K16" s="400">
        <v>90</v>
      </c>
      <c r="L16" s="405">
        <v>3664</v>
      </c>
      <c r="M16" s="400">
        <v>90</v>
      </c>
      <c r="N16" s="406">
        <v>15034</v>
      </c>
      <c r="O16" s="400">
        <v>90</v>
      </c>
      <c r="P16" s="406">
        <v>34974</v>
      </c>
      <c r="Q16" s="400">
        <v>90</v>
      </c>
      <c r="R16" s="406">
        <v>55524</v>
      </c>
      <c r="S16" s="400">
        <v>90</v>
      </c>
      <c r="T16" s="406">
        <v>82024</v>
      </c>
      <c r="U16" s="400">
        <v>90</v>
      </c>
      <c r="V16" s="404">
        <v>4864</v>
      </c>
      <c r="W16" s="400">
        <v>90</v>
      </c>
      <c r="X16" s="406">
        <v>15924</v>
      </c>
      <c r="Y16" s="400">
        <v>90</v>
      </c>
      <c r="Z16" s="401">
        <v>118</v>
      </c>
      <c r="AA16" s="403">
        <v>11</v>
      </c>
      <c r="AB16" s="407">
        <v>380</v>
      </c>
      <c r="AC16" s="403">
        <v>11</v>
      </c>
      <c r="AD16" s="407">
        <v>872</v>
      </c>
      <c r="AE16" s="403">
        <v>11</v>
      </c>
      <c r="AF16" s="409">
        <v>185</v>
      </c>
      <c r="AG16" s="403">
        <v>11</v>
      </c>
      <c r="AH16" s="402">
        <v>596</v>
      </c>
      <c r="AI16" s="403">
        <v>11</v>
      </c>
      <c r="AJ16" s="410">
        <v>1600</v>
      </c>
      <c r="AK16" s="403">
        <v>11</v>
      </c>
      <c r="AL16" s="411">
        <v>1820</v>
      </c>
      <c r="AM16" s="403">
        <v>11</v>
      </c>
    </row>
    <row r="17" spans="1:39" ht="15.75" x14ac:dyDescent="0.2">
      <c r="A17" s="412">
        <v>89</v>
      </c>
      <c r="B17" s="402">
        <v>1062</v>
      </c>
      <c r="C17" s="412">
        <v>89</v>
      </c>
      <c r="D17" s="410">
        <v>2144</v>
      </c>
      <c r="E17" s="412">
        <v>89</v>
      </c>
      <c r="F17" s="410">
        <v>3820</v>
      </c>
      <c r="G17" s="412">
        <v>89</v>
      </c>
      <c r="H17" s="410">
        <v>4754</v>
      </c>
      <c r="I17" s="412">
        <v>89</v>
      </c>
      <c r="J17" s="410">
        <v>1424</v>
      </c>
      <c r="K17" s="412">
        <v>89</v>
      </c>
      <c r="L17" s="410">
        <v>3674</v>
      </c>
      <c r="M17" s="412">
        <v>89</v>
      </c>
      <c r="N17" s="406">
        <v>15064</v>
      </c>
      <c r="O17" s="412">
        <v>89</v>
      </c>
      <c r="P17" s="406">
        <v>35024</v>
      </c>
      <c r="Q17" s="412">
        <v>89</v>
      </c>
      <c r="R17" s="406">
        <v>55624</v>
      </c>
      <c r="S17" s="412">
        <v>89</v>
      </c>
      <c r="T17" s="406">
        <v>82124</v>
      </c>
      <c r="U17" s="412">
        <v>89</v>
      </c>
      <c r="V17" s="402">
        <v>4874</v>
      </c>
      <c r="W17" s="412">
        <v>89</v>
      </c>
      <c r="X17" s="413">
        <v>15954</v>
      </c>
      <c r="Y17" s="412">
        <v>89</v>
      </c>
      <c r="Z17" s="414">
        <v>120</v>
      </c>
      <c r="AA17" s="417">
        <v>12</v>
      </c>
      <c r="AB17" s="408">
        <v>387</v>
      </c>
      <c r="AC17" s="417">
        <v>12</v>
      </c>
      <c r="AD17" s="408">
        <v>884</v>
      </c>
      <c r="AE17" s="417">
        <v>12</v>
      </c>
      <c r="AF17" s="415">
        <v>190</v>
      </c>
      <c r="AG17" s="417">
        <v>12</v>
      </c>
      <c r="AH17" s="404">
        <v>612</v>
      </c>
      <c r="AI17" s="417">
        <v>12</v>
      </c>
      <c r="AJ17" s="405">
        <v>1650</v>
      </c>
      <c r="AK17" s="417">
        <v>12</v>
      </c>
      <c r="AL17" s="416">
        <v>1890</v>
      </c>
      <c r="AM17" s="417">
        <v>12</v>
      </c>
    </row>
    <row r="18" spans="1:39" ht="15.75" x14ac:dyDescent="0.2">
      <c r="A18" s="400">
        <v>88</v>
      </c>
      <c r="B18" s="404">
        <v>1064</v>
      </c>
      <c r="C18" s="400">
        <v>88</v>
      </c>
      <c r="D18" s="405">
        <v>2149</v>
      </c>
      <c r="E18" s="400">
        <v>88</v>
      </c>
      <c r="F18" s="405">
        <v>3840</v>
      </c>
      <c r="G18" s="400">
        <v>88</v>
      </c>
      <c r="H18" s="405">
        <v>4764</v>
      </c>
      <c r="I18" s="400">
        <v>88</v>
      </c>
      <c r="J18" s="405">
        <v>1428</v>
      </c>
      <c r="K18" s="400">
        <v>88</v>
      </c>
      <c r="L18" s="405">
        <v>3684</v>
      </c>
      <c r="M18" s="400">
        <v>88</v>
      </c>
      <c r="N18" s="406">
        <v>15094</v>
      </c>
      <c r="O18" s="400">
        <v>88</v>
      </c>
      <c r="P18" s="406">
        <v>35074</v>
      </c>
      <c r="Q18" s="400">
        <v>88</v>
      </c>
      <c r="R18" s="406">
        <v>55724</v>
      </c>
      <c r="S18" s="400">
        <v>88</v>
      </c>
      <c r="T18" s="406">
        <v>82224</v>
      </c>
      <c r="U18" s="400">
        <v>88</v>
      </c>
      <c r="V18" s="404">
        <v>4884</v>
      </c>
      <c r="W18" s="400">
        <v>88</v>
      </c>
      <c r="X18" s="406">
        <v>15984</v>
      </c>
      <c r="Y18" s="400">
        <v>88</v>
      </c>
      <c r="Z18" s="401">
        <v>122</v>
      </c>
      <c r="AA18" s="403">
        <v>13</v>
      </c>
      <c r="AB18" s="407">
        <v>394</v>
      </c>
      <c r="AC18" s="403">
        <v>13</v>
      </c>
      <c r="AD18" s="407">
        <v>896</v>
      </c>
      <c r="AE18" s="403">
        <v>13</v>
      </c>
      <c r="AF18" s="409">
        <v>195</v>
      </c>
      <c r="AG18" s="403">
        <v>13</v>
      </c>
      <c r="AH18" s="402">
        <v>628</v>
      </c>
      <c r="AI18" s="403">
        <v>13</v>
      </c>
      <c r="AJ18" s="410">
        <v>1700</v>
      </c>
      <c r="AK18" s="403">
        <v>13</v>
      </c>
      <c r="AL18" s="411">
        <v>1960</v>
      </c>
      <c r="AM18" s="403">
        <v>13</v>
      </c>
    </row>
    <row r="19" spans="1:39" ht="15.75" x14ac:dyDescent="0.2">
      <c r="A19" s="412">
        <v>87</v>
      </c>
      <c r="B19" s="402">
        <v>1066</v>
      </c>
      <c r="C19" s="412">
        <v>87</v>
      </c>
      <c r="D19" s="410">
        <v>2154</v>
      </c>
      <c r="E19" s="412">
        <v>87</v>
      </c>
      <c r="F19" s="410">
        <v>3860</v>
      </c>
      <c r="G19" s="412">
        <v>87</v>
      </c>
      <c r="H19" s="410">
        <v>4774</v>
      </c>
      <c r="I19" s="412">
        <v>87</v>
      </c>
      <c r="J19" s="410">
        <v>1432</v>
      </c>
      <c r="K19" s="412">
        <v>87</v>
      </c>
      <c r="L19" s="410">
        <v>3694</v>
      </c>
      <c r="M19" s="412">
        <v>87</v>
      </c>
      <c r="N19" s="406">
        <v>15124</v>
      </c>
      <c r="O19" s="412">
        <v>87</v>
      </c>
      <c r="P19" s="406">
        <v>35124</v>
      </c>
      <c r="Q19" s="412">
        <v>87</v>
      </c>
      <c r="R19" s="406">
        <v>55824</v>
      </c>
      <c r="S19" s="412">
        <v>87</v>
      </c>
      <c r="T19" s="406">
        <v>82324</v>
      </c>
      <c r="U19" s="412">
        <v>87</v>
      </c>
      <c r="V19" s="402">
        <v>4894</v>
      </c>
      <c r="W19" s="412">
        <v>87</v>
      </c>
      <c r="X19" s="413">
        <v>20014</v>
      </c>
      <c r="Y19" s="412">
        <v>87</v>
      </c>
      <c r="Z19" s="414">
        <v>124</v>
      </c>
      <c r="AA19" s="417">
        <v>14</v>
      </c>
      <c r="AB19" s="408">
        <v>401</v>
      </c>
      <c r="AC19" s="417">
        <v>14</v>
      </c>
      <c r="AD19" s="408">
        <v>908</v>
      </c>
      <c r="AE19" s="417">
        <v>14</v>
      </c>
      <c r="AF19" s="415">
        <v>200</v>
      </c>
      <c r="AG19" s="417">
        <v>14</v>
      </c>
      <c r="AH19" s="404">
        <v>644</v>
      </c>
      <c r="AI19" s="417">
        <v>14</v>
      </c>
      <c r="AJ19" s="405">
        <v>1750</v>
      </c>
      <c r="AK19" s="417">
        <v>14</v>
      </c>
      <c r="AL19" s="416">
        <v>2030</v>
      </c>
      <c r="AM19" s="417">
        <v>14</v>
      </c>
    </row>
    <row r="20" spans="1:39" ht="15.75" x14ac:dyDescent="0.2">
      <c r="A20" s="400">
        <v>86</v>
      </c>
      <c r="B20" s="404">
        <v>1068</v>
      </c>
      <c r="C20" s="400">
        <v>86</v>
      </c>
      <c r="D20" s="405">
        <v>2159</v>
      </c>
      <c r="E20" s="400">
        <v>86</v>
      </c>
      <c r="F20" s="405">
        <v>3880</v>
      </c>
      <c r="G20" s="400">
        <v>86</v>
      </c>
      <c r="H20" s="405">
        <v>4784</v>
      </c>
      <c r="I20" s="400">
        <v>86</v>
      </c>
      <c r="J20" s="405">
        <v>1436</v>
      </c>
      <c r="K20" s="400">
        <v>86</v>
      </c>
      <c r="L20" s="405">
        <v>3704</v>
      </c>
      <c r="M20" s="400">
        <v>86</v>
      </c>
      <c r="N20" s="406">
        <v>15154</v>
      </c>
      <c r="O20" s="400">
        <v>86</v>
      </c>
      <c r="P20" s="406">
        <v>35174</v>
      </c>
      <c r="Q20" s="400">
        <v>86</v>
      </c>
      <c r="R20" s="406">
        <v>55924</v>
      </c>
      <c r="S20" s="400">
        <v>86</v>
      </c>
      <c r="T20" s="406">
        <v>82424</v>
      </c>
      <c r="U20" s="400">
        <v>86</v>
      </c>
      <c r="V20" s="404">
        <v>4914</v>
      </c>
      <c r="W20" s="400">
        <v>86</v>
      </c>
      <c r="X20" s="406">
        <v>20044</v>
      </c>
      <c r="Y20" s="400">
        <v>86</v>
      </c>
      <c r="Z20" s="401">
        <v>126</v>
      </c>
      <c r="AA20" s="403">
        <v>15</v>
      </c>
      <c r="AB20" s="407">
        <v>408</v>
      </c>
      <c r="AC20" s="403">
        <v>15</v>
      </c>
      <c r="AD20" s="407">
        <v>920</v>
      </c>
      <c r="AE20" s="403">
        <v>15</v>
      </c>
      <c r="AF20" s="409">
        <v>205</v>
      </c>
      <c r="AG20" s="403">
        <v>15</v>
      </c>
      <c r="AH20" s="402">
        <v>660</v>
      </c>
      <c r="AI20" s="403">
        <v>15</v>
      </c>
      <c r="AJ20" s="410">
        <v>1800</v>
      </c>
      <c r="AK20" s="403">
        <v>15</v>
      </c>
      <c r="AL20" s="411">
        <v>2100</v>
      </c>
      <c r="AM20" s="403">
        <v>15</v>
      </c>
    </row>
    <row r="21" spans="1:39" ht="15.75" x14ac:dyDescent="0.2">
      <c r="A21" s="412">
        <v>85</v>
      </c>
      <c r="B21" s="402">
        <v>1070</v>
      </c>
      <c r="C21" s="412">
        <v>85</v>
      </c>
      <c r="D21" s="410">
        <v>2164</v>
      </c>
      <c r="E21" s="412">
        <v>85</v>
      </c>
      <c r="F21" s="410">
        <v>3900</v>
      </c>
      <c r="G21" s="412">
        <v>85</v>
      </c>
      <c r="H21" s="410">
        <v>4794</v>
      </c>
      <c r="I21" s="412">
        <v>85</v>
      </c>
      <c r="J21" s="410">
        <v>1440</v>
      </c>
      <c r="K21" s="412">
        <v>85</v>
      </c>
      <c r="L21" s="410">
        <v>3714</v>
      </c>
      <c r="M21" s="412">
        <v>85</v>
      </c>
      <c r="N21" s="406">
        <v>15184</v>
      </c>
      <c r="O21" s="412">
        <v>85</v>
      </c>
      <c r="P21" s="406">
        <v>35224</v>
      </c>
      <c r="Q21" s="412">
        <v>85</v>
      </c>
      <c r="R21" s="406">
        <v>60024</v>
      </c>
      <c r="S21" s="412">
        <v>85</v>
      </c>
      <c r="T21" s="406">
        <v>82524</v>
      </c>
      <c r="U21" s="412">
        <v>85</v>
      </c>
      <c r="V21" s="402">
        <v>4934</v>
      </c>
      <c r="W21" s="412">
        <v>85</v>
      </c>
      <c r="X21" s="413">
        <v>20074</v>
      </c>
      <c r="Y21" s="412">
        <v>85</v>
      </c>
      <c r="Z21" s="414">
        <v>128</v>
      </c>
      <c r="AA21" s="417">
        <v>16</v>
      </c>
      <c r="AB21" s="408">
        <v>415</v>
      </c>
      <c r="AC21" s="417">
        <v>16</v>
      </c>
      <c r="AD21" s="408">
        <v>932</v>
      </c>
      <c r="AE21" s="417">
        <v>16</v>
      </c>
      <c r="AF21" s="415">
        <v>210</v>
      </c>
      <c r="AG21" s="417">
        <v>16</v>
      </c>
      <c r="AH21" s="404">
        <v>676</v>
      </c>
      <c r="AI21" s="417">
        <v>16</v>
      </c>
      <c r="AJ21" s="405">
        <v>1850</v>
      </c>
      <c r="AK21" s="417">
        <v>16</v>
      </c>
      <c r="AL21" s="416">
        <v>2170</v>
      </c>
      <c r="AM21" s="417">
        <v>16</v>
      </c>
    </row>
    <row r="22" spans="1:39" ht="15.75" x14ac:dyDescent="0.2">
      <c r="A22" s="400">
        <v>84</v>
      </c>
      <c r="B22" s="404">
        <v>1072</v>
      </c>
      <c r="C22" s="400">
        <v>84</v>
      </c>
      <c r="D22" s="405">
        <v>2169</v>
      </c>
      <c r="E22" s="400">
        <v>84</v>
      </c>
      <c r="F22" s="405">
        <v>3920</v>
      </c>
      <c r="G22" s="400">
        <v>84</v>
      </c>
      <c r="H22" s="405">
        <v>4804</v>
      </c>
      <c r="I22" s="400">
        <v>84</v>
      </c>
      <c r="J22" s="405">
        <v>1444</v>
      </c>
      <c r="K22" s="400">
        <v>84</v>
      </c>
      <c r="L22" s="405">
        <v>3724</v>
      </c>
      <c r="M22" s="400">
        <v>84</v>
      </c>
      <c r="N22" s="406">
        <v>15214</v>
      </c>
      <c r="O22" s="400">
        <v>84</v>
      </c>
      <c r="P22" s="406">
        <v>35274</v>
      </c>
      <c r="Q22" s="400">
        <v>84</v>
      </c>
      <c r="R22" s="406">
        <v>60124</v>
      </c>
      <c r="S22" s="400">
        <v>84</v>
      </c>
      <c r="T22" s="406">
        <v>82624</v>
      </c>
      <c r="U22" s="400">
        <v>84</v>
      </c>
      <c r="V22" s="404">
        <v>4954</v>
      </c>
      <c r="W22" s="400">
        <v>84</v>
      </c>
      <c r="X22" s="406">
        <v>20104</v>
      </c>
      <c r="Y22" s="400">
        <v>84</v>
      </c>
      <c r="Z22" s="401">
        <v>130</v>
      </c>
      <c r="AA22" s="403">
        <v>17</v>
      </c>
      <c r="AB22" s="407">
        <v>422</v>
      </c>
      <c r="AC22" s="403">
        <v>17</v>
      </c>
      <c r="AD22" s="407">
        <v>944</v>
      </c>
      <c r="AE22" s="403">
        <v>17</v>
      </c>
      <c r="AF22" s="409">
        <v>215</v>
      </c>
      <c r="AG22" s="403">
        <v>17</v>
      </c>
      <c r="AH22" s="402">
        <v>692</v>
      </c>
      <c r="AI22" s="403">
        <v>17</v>
      </c>
      <c r="AJ22" s="410">
        <v>1900</v>
      </c>
      <c r="AK22" s="403">
        <v>17</v>
      </c>
      <c r="AL22" s="411">
        <v>2240</v>
      </c>
      <c r="AM22" s="403">
        <v>17</v>
      </c>
    </row>
    <row r="23" spans="1:39" ht="15.75" x14ac:dyDescent="0.2">
      <c r="A23" s="412">
        <v>83</v>
      </c>
      <c r="B23" s="402">
        <v>1074</v>
      </c>
      <c r="C23" s="412">
        <v>83</v>
      </c>
      <c r="D23" s="410">
        <v>2174</v>
      </c>
      <c r="E23" s="412">
        <v>83</v>
      </c>
      <c r="F23" s="410">
        <v>3940</v>
      </c>
      <c r="G23" s="412">
        <v>83</v>
      </c>
      <c r="H23" s="410">
        <v>4814</v>
      </c>
      <c r="I23" s="412">
        <v>83</v>
      </c>
      <c r="J23" s="410">
        <v>1449</v>
      </c>
      <c r="K23" s="412">
        <v>83</v>
      </c>
      <c r="L23" s="410">
        <v>3734</v>
      </c>
      <c r="M23" s="412">
        <v>83</v>
      </c>
      <c r="N23" s="406">
        <v>15244</v>
      </c>
      <c r="O23" s="412">
        <v>83</v>
      </c>
      <c r="P23" s="406">
        <v>35324</v>
      </c>
      <c r="Q23" s="412">
        <v>83</v>
      </c>
      <c r="R23" s="406">
        <v>60224</v>
      </c>
      <c r="S23" s="412">
        <v>83</v>
      </c>
      <c r="T23" s="406">
        <v>82824</v>
      </c>
      <c r="U23" s="412">
        <v>83</v>
      </c>
      <c r="V23" s="402">
        <v>4974</v>
      </c>
      <c r="W23" s="412">
        <v>83</v>
      </c>
      <c r="X23" s="413">
        <v>20134</v>
      </c>
      <c r="Y23" s="412">
        <v>83</v>
      </c>
      <c r="Z23" s="414">
        <v>132</v>
      </c>
      <c r="AA23" s="417">
        <v>18</v>
      </c>
      <c r="AB23" s="408">
        <v>429</v>
      </c>
      <c r="AC23" s="417">
        <v>18</v>
      </c>
      <c r="AD23" s="408">
        <v>956</v>
      </c>
      <c r="AE23" s="417">
        <v>18</v>
      </c>
      <c r="AF23" s="415">
        <v>220</v>
      </c>
      <c r="AG23" s="417">
        <v>18</v>
      </c>
      <c r="AH23" s="404">
        <v>708</v>
      </c>
      <c r="AI23" s="417">
        <v>18</v>
      </c>
      <c r="AJ23" s="405">
        <v>1950</v>
      </c>
      <c r="AK23" s="417">
        <v>18</v>
      </c>
      <c r="AL23" s="416">
        <v>2310</v>
      </c>
      <c r="AM23" s="417">
        <v>18</v>
      </c>
    </row>
    <row r="24" spans="1:39" ht="15.75" x14ac:dyDescent="0.2">
      <c r="A24" s="400">
        <v>82</v>
      </c>
      <c r="B24" s="404">
        <v>1076</v>
      </c>
      <c r="C24" s="400">
        <v>82</v>
      </c>
      <c r="D24" s="405">
        <v>2179</v>
      </c>
      <c r="E24" s="400">
        <v>82</v>
      </c>
      <c r="F24" s="405">
        <v>3960</v>
      </c>
      <c r="G24" s="400">
        <v>82</v>
      </c>
      <c r="H24" s="405">
        <v>4824</v>
      </c>
      <c r="I24" s="400">
        <v>82</v>
      </c>
      <c r="J24" s="405">
        <v>1454</v>
      </c>
      <c r="K24" s="400">
        <v>82</v>
      </c>
      <c r="L24" s="405">
        <v>3744</v>
      </c>
      <c r="M24" s="400">
        <v>82</v>
      </c>
      <c r="N24" s="406">
        <v>15274</v>
      </c>
      <c r="O24" s="400">
        <v>82</v>
      </c>
      <c r="P24" s="406">
        <v>35374</v>
      </c>
      <c r="Q24" s="400">
        <v>82</v>
      </c>
      <c r="R24" s="406">
        <v>60324</v>
      </c>
      <c r="S24" s="400">
        <v>82</v>
      </c>
      <c r="T24" s="406">
        <v>83024</v>
      </c>
      <c r="U24" s="400">
        <v>82</v>
      </c>
      <c r="V24" s="404">
        <v>4994</v>
      </c>
      <c r="W24" s="400">
        <v>82</v>
      </c>
      <c r="X24" s="406">
        <v>20164</v>
      </c>
      <c r="Y24" s="400">
        <v>82</v>
      </c>
      <c r="Z24" s="401">
        <v>134</v>
      </c>
      <c r="AA24" s="403">
        <v>19</v>
      </c>
      <c r="AB24" s="407">
        <v>436</v>
      </c>
      <c r="AC24" s="403">
        <v>19</v>
      </c>
      <c r="AD24" s="407">
        <v>968</v>
      </c>
      <c r="AE24" s="403">
        <v>19</v>
      </c>
      <c r="AF24" s="409">
        <v>225</v>
      </c>
      <c r="AG24" s="403">
        <v>19</v>
      </c>
      <c r="AH24" s="402">
        <v>724</v>
      </c>
      <c r="AI24" s="403">
        <v>19</v>
      </c>
      <c r="AJ24" s="410">
        <v>2000</v>
      </c>
      <c r="AK24" s="403">
        <v>19</v>
      </c>
      <c r="AL24" s="411">
        <v>2380</v>
      </c>
      <c r="AM24" s="403">
        <v>19</v>
      </c>
    </row>
    <row r="25" spans="1:39" ht="15.75" x14ac:dyDescent="0.2">
      <c r="A25" s="412">
        <v>81</v>
      </c>
      <c r="B25" s="402">
        <v>1078</v>
      </c>
      <c r="C25" s="412">
        <v>81</v>
      </c>
      <c r="D25" s="410">
        <v>2184</v>
      </c>
      <c r="E25" s="412">
        <v>81</v>
      </c>
      <c r="F25" s="410">
        <v>3980</v>
      </c>
      <c r="G25" s="412">
        <v>81</v>
      </c>
      <c r="H25" s="410">
        <v>4834</v>
      </c>
      <c r="I25" s="412">
        <v>81</v>
      </c>
      <c r="J25" s="410">
        <v>1459</v>
      </c>
      <c r="K25" s="412">
        <v>81</v>
      </c>
      <c r="L25" s="410">
        <v>3754</v>
      </c>
      <c r="M25" s="412">
        <v>81</v>
      </c>
      <c r="N25" s="406">
        <v>15304</v>
      </c>
      <c r="O25" s="412">
        <v>81</v>
      </c>
      <c r="P25" s="406">
        <v>35424</v>
      </c>
      <c r="Q25" s="412">
        <v>81</v>
      </c>
      <c r="R25" s="406">
        <v>60424</v>
      </c>
      <c r="S25" s="412">
        <v>81</v>
      </c>
      <c r="T25" s="406">
        <v>83224</v>
      </c>
      <c r="U25" s="412">
        <v>81</v>
      </c>
      <c r="V25" s="402">
        <v>5014</v>
      </c>
      <c r="W25" s="412">
        <v>81</v>
      </c>
      <c r="X25" s="413">
        <v>20204</v>
      </c>
      <c r="Y25" s="412">
        <v>81</v>
      </c>
      <c r="Z25" s="414">
        <v>136</v>
      </c>
      <c r="AA25" s="417">
        <v>20</v>
      </c>
      <c r="AB25" s="408">
        <v>443</v>
      </c>
      <c r="AC25" s="417">
        <v>20</v>
      </c>
      <c r="AD25" s="408">
        <v>980</v>
      </c>
      <c r="AE25" s="417">
        <v>20</v>
      </c>
      <c r="AF25" s="415">
        <v>230</v>
      </c>
      <c r="AG25" s="417">
        <v>20</v>
      </c>
      <c r="AH25" s="404">
        <v>740</v>
      </c>
      <c r="AI25" s="417">
        <v>20</v>
      </c>
      <c r="AJ25" s="405">
        <v>2050</v>
      </c>
      <c r="AK25" s="417">
        <v>20</v>
      </c>
      <c r="AL25" s="416">
        <v>2450</v>
      </c>
      <c r="AM25" s="417">
        <v>20</v>
      </c>
    </row>
    <row r="26" spans="1:39" ht="15.75" x14ac:dyDescent="0.2">
      <c r="A26" s="400">
        <v>80</v>
      </c>
      <c r="B26" s="404">
        <v>1080</v>
      </c>
      <c r="C26" s="400">
        <v>80</v>
      </c>
      <c r="D26" s="405">
        <v>2189</v>
      </c>
      <c r="E26" s="400">
        <v>80</v>
      </c>
      <c r="F26" s="405">
        <v>4000</v>
      </c>
      <c r="G26" s="400">
        <v>80</v>
      </c>
      <c r="H26" s="405">
        <v>4844</v>
      </c>
      <c r="I26" s="400">
        <v>80</v>
      </c>
      <c r="J26" s="405">
        <v>1464</v>
      </c>
      <c r="K26" s="400">
        <v>80</v>
      </c>
      <c r="L26" s="405">
        <v>3764</v>
      </c>
      <c r="M26" s="400">
        <v>80</v>
      </c>
      <c r="N26" s="406">
        <v>15334</v>
      </c>
      <c r="O26" s="400">
        <v>80</v>
      </c>
      <c r="P26" s="406">
        <v>35484</v>
      </c>
      <c r="Q26" s="400">
        <v>80</v>
      </c>
      <c r="R26" s="406">
        <v>60524</v>
      </c>
      <c r="S26" s="400">
        <v>80</v>
      </c>
      <c r="T26" s="406">
        <v>83424</v>
      </c>
      <c r="U26" s="400">
        <v>80</v>
      </c>
      <c r="V26" s="404">
        <v>5034</v>
      </c>
      <c r="W26" s="400">
        <v>80</v>
      </c>
      <c r="X26" s="406">
        <v>20234</v>
      </c>
      <c r="Y26" s="400">
        <v>80</v>
      </c>
      <c r="Z26" s="401">
        <v>138</v>
      </c>
      <c r="AA26" s="403">
        <v>21</v>
      </c>
      <c r="AB26" s="407">
        <v>450</v>
      </c>
      <c r="AC26" s="403">
        <v>21</v>
      </c>
      <c r="AD26" s="407">
        <v>992</v>
      </c>
      <c r="AE26" s="403">
        <v>21</v>
      </c>
      <c r="AF26" s="409">
        <v>234</v>
      </c>
      <c r="AG26" s="403">
        <v>21</v>
      </c>
      <c r="AH26" s="402">
        <v>756</v>
      </c>
      <c r="AI26" s="403">
        <v>21</v>
      </c>
      <c r="AJ26" s="410">
        <v>2100</v>
      </c>
      <c r="AK26" s="403">
        <v>21</v>
      </c>
      <c r="AL26" s="411">
        <v>2520</v>
      </c>
      <c r="AM26" s="403">
        <v>21</v>
      </c>
    </row>
    <row r="27" spans="1:39" ht="15.75" x14ac:dyDescent="0.2">
      <c r="A27" s="412">
        <v>79</v>
      </c>
      <c r="B27" s="402">
        <v>1082</v>
      </c>
      <c r="C27" s="412">
        <v>79</v>
      </c>
      <c r="D27" s="410">
        <v>2194</v>
      </c>
      <c r="E27" s="412">
        <v>79</v>
      </c>
      <c r="F27" s="410">
        <v>4020</v>
      </c>
      <c r="G27" s="412">
        <v>79</v>
      </c>
      <c r="H27" s="410">
        <v>4854</v>
      </c>
      <c r="I27" s="412">
        <v>79</v>
      </c>
      <c r="J27" s="410">
        <v>1469</v>
      </c>
      <c r="K27" s="412">
        <v>79</v>
      </c>
      <c r="L27" s="410">
        <v>3774</v>
      </c>
      <c r="M27" s="412">
        <v>79</v>
      </c>
      <c r="N27" s="406">
        <v>15364</v>
      </c>
      <c r="O27" s="412">
        <v>79</v>
      </c>
      <c r="P27" s="406">
        <v>35544</v>
      </c>
      <c r="Q27" s="412">
        <v>79</v>
      </c>
      <c r="R27" s="406">
        <v>60624</v>
      </c>
      <c r="S27" s="412">
        <v>79</v>
      </c>
      <c r="T27" s="406">
        <v>83624</v>
      </c>
      <c r="U27" s="412">
        <v>79</v>
      </c>
      <c r="V27" s="402">
        <v>5054</v>
      </c>
      <c r="W27" s="412">
        <v>79</v>
      </c>
      <c r="X27" s="413">
        <v>20264</v>
      </c>
      <c r="Y27" s="412">
        <v>79</v>
      </c>
      <c r="Z27" s="414">
        <v>140</v>
      </c>
      <c r="AA27" s="417">
        <v>22</v>
      </c>
      <c r="AB27" s="408">
        <v>456</v>
      </c>
      <c r="AC27" s="417">
        <v>22</v>
      </c>
      <c r="AD27" s="408">
        <v>1004</v>
      </c>
      <c r="AE27" s="417">
        <v>22</v>
      </c>
      <c r="AF27" s="415">
        <v>238</v>
      </c>
      <c r="AG27" s="417">
        <v>22</v>
      </c>
      <c r="AH27" s="414">
        <v>772</v>
      </c>
      <c r="AI27" s="417">
        <v>22</v>
      </c>
      <c r="AJ27" s="405">
        <v>2150</v>
      </c>
      <c r="AK27" s="417">
        <v>22</v>
      </c>
      <c r="AL27" s="416">
        <v>2590</v>
      </c>
      <c r="AM27" s="417">
        <v>22</v>
      </c>
    </row>
    <row r="28" spans="1:39" ht="15.75" x14ac:dyDescent="0.2">
      <c r="A28" s="400">
        <v>78</v>
      </c>
      <c r="B28" s="404">
        <v>1084</v>
      </c>
      <c r="C28" s="400">
        <v>78</v>
      </c>
      <c r="D28" s="405">
        <v>2199</v>
      </c>
      <c r="E28" s="400">
        <v>78</v>
      </c>
      <c r="F28" s="405">
        <v>4040</v>
      </c>
      <c r="G28" s="400">
        <v>78</v>
      </c>
      <c r="H28" s="405">
        <v>4864</v>
      </c>
      <c r="I28" s="400">
        <v>78</v>
      </c>
      <c r="J28" s="405">
        <v>1474</v>
      </c>
      <c r="K28" s="400">
        <v>78</v>
      </c>
      <c r="L28" s="405">
        <v>3784</v>
      </c>
      <c r="M28" s="400">
        <v>78</v>
      </c>
      <c r="N28" s="406">
        <v>15394</v>
      </c>
      <c r="O28" s="400">
        <v>78</v>
      </c>
      <c r="P28" s="406">
        <v>35604</v>
      </c>
      <c r="Q28" s="400">
        <v>78</v>
      </c>
      <c r="R28" s="406">
        <v>60724</v>
      </c>
      <c r="S28" s="400">
        <v>78</v>
      </c>
      <c r="T28" s="406">
        <v>83824</v>
      </c>
      <c r="U28" s="400">
        <v>78</v>
      </c>
      <c r="V28" s="404">
        <v>5074</v>
      </c>
      <c r="W28" s="400">
        <v>78</v>
      </c>
      <c r="X28" s="406">
        <v>20304</v>
      </c>
      <c r="Y28" s="400">
        <v>78</v>
      </c>
      <c r="Z28" s="401">
        <v>142</v>
      </c>
      <c r="AA28" s="403">
        <v>23</v>
      </c>
      <c r="AB28" s="407">
        <v>462</v>
      </c>
      <c r="AC28" s="403">
        <v>23</v>
      </c>
      <c r="AD28" s="407">
        <v>1016</v>
      </c>
      <c r="AE28" s="403">
        <v>23</v>
      </c>
      <c r="AF28" s="409">
        <v>242</v>
      </c>
      <c r="AG28" s="403">
        <v>23</v>
      </c>
      <c r="AH28" s="418">
        <v>788</v>
      </c>
      <c r="AI28" s="403">
        <v>23</v>
      </c>
      <c r="AJ28" s="410">
        <v>2200</v>
      </c>
      <c r="AK28" s="403">
        <v>23</v>
      </c>
      <c r="AL28" s="411">
        <v>2660</v>
      </c>
      <c r="AM28" s="403">
        <v>23</v>
      </c>
    </row>
    <row r="29" spans="1:39" ht="15.75" x14ac:dyDescent="0.2">
      <c r="A29" s="412">
        <v>77</v>
      </c>
      <c r="B29" s="402">
        <v>1086</v>
      </c>
      <c r="C29" s="412">
        <v>77</v>
      </c>
      <c r="D29" s="410">
        <v>2204</v>
      </c>
      <c r="E29" s="412">
        <v>77</v>
      </c>
      <c r="F29" s="410">
        <v>4060</v>
      </c>
      <c r="G29" s="412">
        <v>77</v>
      </c>
      <c r="H29" s="410">
        <v>4874</v>
      </c>
      <c r="I29" s="412">
        <v>77</v>
      </c>
      <c r="J29" s="410">
        <v>1479</v>
      </c>
      <c r="K29" s="412">
        <v>77</v>
      </c>
      <c r="L29" s="410">
        <v>3794</v>
      </c>
      <c r="M29" s="412">
        <v>77</v>
      </c>
      <c r="N29" s="406">
        <v>15424</v>
      </c>
      <c r="O29" s="412">
        <v>77</v>
      </c>
      <c r="P29" s="406">
        <v>35664</v>
      </c>
      <c r="Q29" s="412">
        <v>77</v>
      </c>
      <c r="R29" s="406">
        <v>60824</v>
      </c>
      <c r="S29" s="412">
        <v>77</v>
      </c>
      <c r="T29" s="406">
        <v>84024</v>
      </c>
      <c r="U29" s="412">
        <v>77</v>
      </c>
      <c r="V29" s="402">
        <v>5094</v>
      </c>
      <c r="W29" s="412">
        <v>77</v>
      </c>
      <c r="X29" s="413">
        <v>20344</v>
      </c>
      <c r="Y29" s="412">
        <v>77</v>
      </c>
      <c r="Z29" s="414">
        <v>144</v>
      </c>
      <c r="AA29" s="417">
        <v>24</v>
      </c>
      <c r="AB29" s="408">
        <v>468</v>
      </c>
      <c r="AC29" s="417">
        <v>24</v>
      </c>
      <c r="AD29" s="408">
        <v>1028</v>
      </c>
      <c r="AE29" s="417">
        <v>24</v>
      </c>
      <c r="AF29" s="415">
        <v>246</v>
      </c>
      <c r="AG29" s="417">
        <v>24</v>
      </c>
      <c r="AH29" s="414">
        <v>804</v>
      </c>
      <c r="AI29" s="417">
        <v>24</v>
      </c>
      <c r="AJ29" s="405">
        <v>2250</v>
      </c>
      <c r="AK29" s="417">
        <v>24</v>
      </c>
      <c r="AL29" s="416">
        <v>2730</v>
      </c>
      <c r="AM29" s="417">
        <v>24</v>
      </c>
    </row>
    <row r="30" spans="1:39" ht="15.75" x14ac:dyDescent="0.2">
      <c r="A30" s="400">
        <v>76</v>
      </c>
      <c r="B30" s="404">
        <v>1088</v>
      </c>
      <c r="C30" s="400">
        <v>76</v>
      </c>
      <c r="D30" s="405">
        <v>2209</v>
      </c>
      <c r="E30" s="400">
        <v>76</v>
      </c>
      <c r="F30" s="405">
        <v>4080</v>
      </c>
      <c r="G30" s="400">
        <v>76</v>
      </c>
      <c r="H30" s="405">
        <v>4884</v>
      </c>
      <c r="I30" s="400">
        <v>76</v>
      </c>
      <c r="J30" s="405">
        <v>1484</v>
      </c>
      <c r="K30" s="400">
        <v>76</v>
      </c>
      <c r="L30" s="405">
        <v>3804</v>
      </c>
      <c r="M30" s="400">
        <v>76</v>
      </c>
      <c r="N30" s="406">
        <v>15454</v>
      </c>
      <c r="O30" s="400">
        <v>76</v>
      </c>
      <c r="P30" s="406">
        <v>35724</v>
      </c>
      <c r="Q30" s="400">
        <v>76</v>
      </c>
      <c r="R30" s="406">
        <v>60924</v>
      </c>
      <c r="S30" s="400">
        <v>76</v>
      </c>
      <c r="T30" s="406">
        <v>84224</v>
      </c>
      <c r="U30" s="400">
        <v>76</v>
      </c>
      <c r="V30" s="404">
        <v>5114</v>
      </c>
      <c r="W30" s="400">
        <v>76</v>
      </c>
      <c r="X30" s="406">
        <v>20384</v>
      </c>
      <c r="Y30" s="400">
        <v>76</v>
      </c>
      <c r="Z30" s="401">
        <v>146</v>
      </c>
      <c r="AA30" s="403">
        <v>25</v>
      </c>
      <c r="AB30" s="407">
        <v>474</v>
      </c>
      <c r="AC30" s="403">
        <v>25</v>
      </c>
      <c r="AD30" s="407">
        <v>1040</v>
      </c>
      <c r="AE30" s="403">
        <v>25</v>
      </c>
      <c r="AF30" s="409">
        <v>250</v>
      </c>
      <c r="AG30" s="403">
        <v>25</v>
      </c>
      <c r="AH30" s="418">
        <v>820</v>
      </c>
      <c r="AI30" s="403">
        <v>25</v>
      </c>
      <c r="AJ30" s="410">
        <v>2300</v>
      </c>
      <c r="AK30" s="403">
        <v>25</v>
      </c>
      <c r="AL30" s="411">
        <v>2800</v>
      </c>
      <c r="AM30" s="403">
        <v>25</v>
      </c>
    </row>
    <row r="31" spans="1:39" ht="15.75" x14ac:dyDescent="0.2">
      <c r="A31" s="412">
        <v>75</v>
      </c>
      <c r="B31" s="402">
        <v>1090</v>
      </c>
      <c r="C31" s="412">
        <v>75</v>
      </c>
      <c r="D31" s="410">
        <v>2214</v>
      </c>
      <c r="E31" s="412">
        <v>75</v>
      </c>
      <c r="F31" s="410">
        <v>4100</v>
      </c>
      <c r="G31" s="412">
        <v>75</v>
      </c>
      <c r="H31" s="410">
        <v>4894</v>
      </c>
      <c r="I31" s="412">
        <v>75</v>
      </c>
      <c r="J31" s="410">
        <v>1489</v>
      </c>
      <c r="K31" s="412">
        <v>75</v>
      </c>
      <c r="L31" s="410">
        <v>3814</v>
      </c>
      <c r="M31" s="412">
        <v>75</v>
      </c>
      <c r="N31" s="406">
        <v>15484</v>
      </c>
      <c r="O31" s="412">
        <v>75</v>
      </c>
      <c r="P31" s="406">
        <v>35784</v>
      </c>
      <c r="Q31" s="412">
        <v>75</v>
      </c>
      <c r="R31" s="406">
        <v>61024</v>
      </c>
      <c r="S31" s="412">
        <v>75</v>
      </c>
      <c r="T31" s="406">
        <v>84424</v>
      </c>
      <c r="U31" s="412">
        <v>75</v>
      </c>
      <c r="V31" s="402">
        <v>5134</v>
      </c>
      <c r="W31" s="412">
        <v>75</v>
      </c>
      <c r="X31" s="413">
        <v>20424</v>
      </c>
      <c r="Y31" s="412">
        <v>75</v>
      </c>
      <c r="Z31" s="414">
        <v>148</v>
      </c>
      <c r="AA31" s="417">
        <v>26</v>
      </c>
      <c r="AB31" s="408">
        <v>480</v>
      </c>
      <c r="AC31" s="417">
        <v>26</v>
      </c>
      <c r="AD31" s="408">
        <v>1049</v>
      </c>
      <c r="AE31" s="417">
        <v>26</v>
      </c>
      <c r="AF31" s="415">
        <v>254</v>
      </c>
      <c r="AG31" s="417">
        <v>26</v>
      </c>
      <c r="AH31" s="414">
        <v>836</v>
      </c>
      <c r="AI31" s="417">
        <v>26</v>
      </c>
      <c r="AJ31" s="405">
        <v>2325</v>
      </c>
      <c r="AK31" s="417">
        <v>26</v>
      </c>
      <c r="AL31" s="416">
        <v>2855</v>
      </c>
      <c r="AM31" s="417">
        <v>26</v>
      </c>
    </row>
    <row r="32" spans="1:39" ht="15.75" x14ac:dyDescent="0.2">
      <c r="A32" s="400">
        <v>74</v>
      </c>
      <c r="B32" s="404">
        <v>1093</v>
      </c>
      <c r="C32" s="400">
        <v>74</v>
      </c>
      <c r="D32" s="405">
        <v>2219</v>
      </c>
      <c r="E32" s="400">
        <v>74</v>
      </c>
      <c r="F32" s="405">
        <v>4120</v>
      </c>
      <c r="G32" s="400">
        <v>74</v>
      </c>
      <c r="H32" s="405">
        <v>4914</v>
      </c>
      <c r="I32" s="400">
        <v>74</v>
      </c>
      <c r="J32" s="405">
        <v>1494</v>
      </c>
      <c r="K32" s="400">
        <v>74</v>
      </c>
      <c r="L32" s="405">
        <v>3829</v>
      </c>
      <c r="M32" s="400">
        <v>74</v>
      </c>
      <c r="N32" s="406">
        <v>15524</v>
      </c>
      <c r="O32" s="400">
        <v>74</v>
      </c>
      <c r="P32" s="406">
        <v>35884</v>
      </c>
      <c r="Q32" s="400">
        <v>74</v>
      </c>
      <c r="R32" s="406">
        <v>61124</v>
      </c>
      <c r="S32" s="400">
        <v>74</v>
      </c>
      <c r="T32" s="406">
        <v>84624</v>
      </c>
      <c r="U32" s="400">
        <v>74</v>
      </c>
      <c r="V32" s="404">
        <v>5154</v>
      </c>
      <c r="W32" s="400">
        <v>74</v>
      </c>
      <c r="X32" s="406">
        <v>20464</v>
      </c>
      <c r="Y32" s="400">
        <v>74</v>
      </c>
      <c r="Z32" s="401">
        <v>150</v>
      </c>
      <c r="AA32" s="403">
        <v>27</v>
      </c>
      <c r="AB32" s="407">
        <v>486</v>
      </c>
      <c r="AC32" s="403">
        <v>27</v>
      </c>
      <c r="AD32" s="407">
        <v>1058</v>
      </c>
      <c r="AE32" s="403">
        <v>27</v>
      </c>
      <c r="AF32" s="409">
        <v>258</v>
      </c>
      <c r="AG32" s="403">
        <v>27</v>
      </c>
      <c r="AH32" s="418">
        <v>852</v>
      </c>
      <c r="AI32" s="403">
        <v>27</v>
      </c>
      <c r="AJ32" s="410">
        <v>2350</v>
      </c>
      <c r="AK32" s="403">
        <v>27</v>
      </c>
      <c r="AL32" s="411">
        <v>2890</v>
      </c>
      <c r="AM32" s="403">
        <v>27</v>
      </c>
    </row>
    <row r="33" spans="1:39" ht="15.75" x14ac:dyDescent="0.2">
      <c r="A33" s="412">
        <v>73</v>
      </c>
      <c r="B33" s="402">
        <v>1096</v>
      </c>
      <c r="C33" s="412">
        <v>73</v>
      </c>
      <c r="D33" s="410">
        <v>2224</v>
      </c>
      <c r="E33" s="412">
        <v>73</v>
      </c>
      <c r="F33" s="410">
        <v>4140</v>
      </c>
      <c r="G33" s="412">
        <v>73</v>
      </c>
      <c r="H33" s="410">
        <v>4934</v>
      </c>
      <c r="I33" s="412">
        <v>73</v>
      </c>
      <c r="J33" s="410">
        <v>1499</v>
      </c>
      <c r="K33" s="412">
        <v>73</v>
      </c>
      <c r="L33" s="410">
        <v>3844</v>
      </c>
      <c r="M33" s="412">
        <v>73</v>
      </c>
      <c r="N33" s="406">
        <v>15564</v>
      </c>
      <c r="O33" s="412">
        <v>73</v>
      </c>
      <c r="P33" s="406">
        <v>35984</v>
      </c>
      <c r="Q33" s="412">
        <v>73</v>
      </c>
      <c r="R33" s="406">
        <v>61224</v>
      </c>
      <c r="S33" s="412">
        <v>73</v>
      </c>
      <c r="T33" s="406">
        <v>84824</v>
      </c>
      <c r="U33" s="412">
        <v>73</v>
      </c>
      <c r="V33" s="402">
        <v>5174</v>
      </c>
      <c r="W33" s="412">
        <v>73</v>
      </c>
      <c r="X33" s="413">
        <v>20504</v>
      </c>
      <c r="Y33" s="412">
        <v>73</v>
      </c>
      <c r="Z33" s="414">
        <v>152</v>
      </c>
      <c r="AA33" s="417">
        <v>28</v>
      </c>
      <c r="AB33" s="408">
        <v>492</v>
      </c>
      <c r="AC33" s="417">
        <v>28</v>
      </c>
      <c r="AD33" s="408">
        <v>1067</v>
      </c>
      <c r="AE33" s="417">
        <v>28</v>
      </c>
      <c r="AF33" s="415">
        <v>262</v>
      </c>
      <c r="AG33" s="417">
        <v>28</v>
      </c>
      <c r="AH33" s="414">
        <v>868</v>
      </c>
      <c r="AI33" s="417">
        <v>28</v>
      </c>
      <c r="AJ33" s="405">
        <v>2400</v>
      </c>
      <c r="AK33" s="417">
        <v>28</v>
      </c>
      <c r="AL33" s="416">
        <v>2960</v>
      </c>
      <c r="AM33" s="417">
        <v>28</v>
      </c>
    </row>
    <row r="34" spans="1:39" ht="15.75" x14ac:dyDescent="0.2">
      <c r="A34" s="400">
        <v>72</v>
      </c>
      <c r="B34" s="404">
        <v>1099</v>
      </c>
      <c r="C34" s="400">
        <v>72</v>
      </c>
      <c r="D34" s="405">
        <v>2234</v>
      </c>
      <c r="E34" s="400">
        <v>72</v>
      </c>
      <c r="F34" s="405">
        <v>4160</v>
      </c>
      <c r="G34" s="400">
        <v>72</v>
      </c>
      <c r="H34" s="405">
        <v>4954</v>
      </c>
      <c r="I34" s="400">
        <v>72</v>
      </c>
      <c r="J34" s="405">
        <v>1504</v>
      </c>
      <c r="K34" s="400">
        <v>72</v>
      </c>
      <c r="L34" s="405">
        <v>3859</v>
      </c>
      <c r="M34" s="400">
        <v>72</v>
      </c>
      <c r="N34" s="406">
        <v>15604</v>
      </c>
      <c r="O34" s="400">
        <v>72</v>
      </c>
      <c r="P34" s="406">
        <v>40084</v>
      </c>
      <c r="Q34" s="400">
        <v>72</v>
      </c>
      <c r="R34" s="406">
        <v>61324</v>
      </c>
      <c r="S34" s="400">
        <v>72</v>
      </c>
      <c r="T34" s="406">
        <v>85024</v>
      </c>
      <c r="U34" s="400">
        <v>72</v>
      </c>
      <c r="V34" s="404">
        <v>5194</v>
      </c>
      <c r="W34" s="400">
        <v>72</v>
      </c>
      <c r="X34" s="406">
        <v>20544</v>
      </c>
      <c r="Y34" s="400">
        <v>72</v>
      </c>
      <c r="Z34" s="401">
        <v>154</v>
      </c>
      <c r="AA34" s="403">
        <v>29</v>
      </c>
      <c r="AB34" s="407">
        <v>498</v>
      </c>
      <c r="AC34" s="403">
        <v>29</v>
      </c>
      <c r="AD34" s="407">
        <v>1076</v>
      </c>
      <c r="AE34" s="403">
        <v>29</v>
      </c>
      <c r="AF34" s="409">
        <v>266</v>
      </c>
      <c r="AG34" s="403">
        <v>29</v>
      </c>
      <c r="AH34" s="418">
        <v>884</v>
      </c>
      <c r="AI34" s="403">
        <v>29</v>
      </c>
      <c r="AJ34" s="410">
        <v>2450</v>
      </c>
      <c r="AK34" s="403">
        <v>29</v>
      </c>
      <c r="AL34" s="411">
        <v>3030</v>
      </c>
      <c r="AM34" s="403">
        <v>29</v>
      </c>
    </row>
    <row r="35" spans="1:39" ht="15.75" x14ac:dyDescent="0.2">
      <c r="A35" s="412">
        <v>71</v>
      </c>
      <c r="B35" s="402">
        <v>1102</v>
      </c>
      <c r="C35" s="412">
        <v>71</v>
      </c>
      <c r="D35" s="410">
        <v>2244</v>
      </c>
      <c r="E35" s="412">
        <v>71</v>
      </c>
      <c r="F35" s="410">
        <v>4180</v>
      </c>
      <c r="G35" s="412">
        <v>71</v>
      </c>
      <c r="H35" s="410">
        <v>4974</v>
      </c>
      <c r="I35" s="412">
        <v>71</v>
      </c>
      <c r="J35" s="410">
        <v>1509</v>
      </c>
      <c r="K35" s="412">
        <v>71</v>
      </c>
      <c r="L35" s="410">
        <v>3874</v>
      </c>
      <c r="M35" s="412">
        <v>71</v>
      </c>
      <c r="N35" s="406">
        <v>15644</v>
      </c>
      <c r="O35" s="412">
        <v>71</v>
      </c>
      <c r="P35" s="406">
        <v>40184</v>
      </c>
      <c r="Q35" s="412">
        <v>71</v>
      </c>
      <c r="R35" s="406">
        <v>61424</v>
      </c>
      <c r="S35" s="412">
        <v>71</v>
      </c>
      <c r="T35" s="406">
        <v>85224</v>
      </c>
      <c r="U35" s="412">
        <v>71</v>
      </c>
      <c r="V35" s="402">
        <v>5214</v>
      </c>
      <c r="W35" s="412">
        <v>71</v>
      </c>
      <c r="X35" s="413">
        <v>20584</v>
      </c>
      <c r="Y35" s="412">
        <v>71</v>
      </c>
      <c r="Z35" s="414">
        <v>156</v>
      </c>
      <c r="AA35" s="417">
        <v>30</v>
      </c>
      <c r="AB35" s="408">
        <v>504</v>
      </c>
      <c r="AC35" s="417">
        <v>30</v>
      </c>
      <c r="AD35" s="408">
        <v>1085</v>
      </c>
      <c r="AE35" s="417">
        <v>30</v>
      </c>
      <c r="AF35" s="415">
        <v>270</v>
      </c>
      <c r="AG35" s="417">
        <v>30</v>
      </c>
      <c r="AH35" s="414">
        <v>900</v>
      </c>
      <c r="AI35" s="417">
        <v>30</v>
      </c>
      <c r="AJ35" s="405">
        <v>2500</v>
      </c>
      <c r="AK35" s="417">
        <v>30</v>
      </c>
      <c r="AL35" s="416">
        <v>3100</v>
      </c>
      <c r="AM35" s="417">
        <v>30</v>
      </c>
    </row>
    <row r="36" spans="1:39" ht="15.75" x14ac:dyDescent="0.2">
      <c r="A36" s="400">
        <v>70</v>
      </c>
      <c r="B36" s="404">
        <v>1105</v>
      </c>
      <c r="C36" s="400">
        <v>70</v>
      </c>
      <c r="D36" s="405">
        <v>2254</v>
      </c>
      <c r="E36" s="400">
        <v>70</v>
      </c>
      <c r="F36" s="405">
        <v>4200</v>
      </c>
      <c r="G36" s="400">
        <v>70</v>
      </c>
      <c r="H36" s="405">
        <v>4994</v>
      </c>
      <c r="I36" s="400">
        <v>70</v>
      </c>
      <c r="J36" s="405">
        <v>1514</v>
      </c>
      <c r="K36" s="400">
        <v>70</v>
      </c>
      <c r="L36" s="405">
        <v>3889</v>
      </c>
      <c r="M36" s="400">
        <v>70</v>
      </c>
      <c r="N36" s="406">
        <v>15694</v>
      </c>
      <c r="O36" s="400">
        <v>70</v>
      </c>
      <c r="P36" s="406">
        <v>40284</v>
      </c>
      <c r="Q36" s="400">
        <v>70</v>
      </c>
      <c r="R36" s="406">
        <v>61524</v>
      </c>
      <c r="S36" s="400">
        <v>70</v>
      </c>
      <c r="T36" s="406">
        <v>85424</v>
      </c>
      <c r="U36" s="400">
        <v>70</v>
      </c>
      <c r="V36" s="404">
        <v>5234</v>
      </c>
      <c r="W36" s="400">
        <v>70</v>
      </c>
      <c r="X36" s="406">
        <v>20624</v>
      </c>
      <c r="Y36" s="400">
        <v>70</v>
      </c>
      <c r="Z36" s="401">
        <v>157</v>
      </c>
      <c r="AA36" s="403">
        <v>31</v>
      </c>
      <c r="AB36" s="407">
        <v>510</v>
      </c>
      <c r="AC36" s="403">
        <v>31</v>
      </c>
      <c r="AD36" s="407">
        <v>1094</v>
      </c>
      <c r="AE36" s="403">
        <v>31</v>
      </c>
      <c r="AF36" s="409">
        <v>274</v>
      </c>
      <c r="AG36" s="403">
        <v>31</v>
      </c>
      <c r="AH36" s="418">
        <v>916</v>
      </c>
      <c r="AI36" s="403">
        <v>31</v>
      </c>
      <c r="AJ36" s="410">
        <v>2550</v>
      </c>
      <c r="AK36" s="403">
        <v>31</v>
      </c>
      <c r="AL36" s="411">
        <v>3170</v>
      </c>
      <c r="AM36" s="403">
        <v>31</v>
      </c>
    </row>
    <row r="37" spans="1:39" ht="15.75" x14ac:dyDescent="0.2">
      <c r="A37" s="412">
        <v>69</v>
      </c>
      <c r="B37" s="402">
        <v>1108</v>
      </c>
      <c r="C37" s="412">
        <v>69</v>
      </c>
      <c r="D37" s="410">
        <v>2264</v>
      </c>
      <c r="E37" s="412">
        <v>69</v>
      </c>
      <c r="F37" s="410">
        <v>4220</v>
      </c>
      <c r="G37" s="412">
        <v>69</v>
      </c>
      <c r="H37" s="410">
        <v>5014</v>
      </c>
      <c r="I37" s="412">
        <v>69</v>
      </c>
      <c r="J37" s="410">
        <v>1519</v>
      </c>
      <c r="K37" s="412">
        <v>69</v>
      </c>
      <c r="L37" s="410">
        <v>3904</v>
      </c>
      <c r="M37" s="412">
        <v>69</v>
      </c>
      <c r="N37" s="406">
        <v>15744</v>
      </c>
      <c r="O37" s="412">
        <v>69</v>
      </c>
      <c r="P37" s="406">
        <v>40384</v>
      </c>
      <c r="Q37" s="412">
        <v>69</v>
      </c>
      <c r="R37" s="406">
        <v>61624</v>
      </c>
      <c r="S37" s="412">
        <v>69</v>
      </c>
      <c r="T37" s="406">
        <v>85624</v>
      </c>
      <c r="U37" s="412">
        <v>69</v>
      </c>
      <c r="V37" s="402">
        <v>5254</v>
      </c>
      <c r="W37" s="412">
        <v>69</v>
      </c>
      <c r="X37" s="413">
        <v>20664</v>
      </c>
      <c r="Y37" s="412">
        <v>69</v>
      </c>
      <c r="Z37" s="414">
        <v>158</v>
      </c>
      <c r="AA37" s="417">
        <v>32</v>
      </c>
      <c r="AB37" s="408">
        <v>516</v>
      </c>
      <c r="AC37" s="417">
        <v>32</v>
      </c>
      <c r="AD37" s="408">
        <v>1103</v>
      </c>
      <c r="AE37" s="417">
        <v>32</v>
      </c>
      <c r="AF37" s="415">
        <v>278</v>
      </c>
      <c r="AG37" s="417">
        <v>32</v>
      </c>
      <c r="AH37" s="414">
        <v>932</v>
      </c>
      <c r="AI37" s="417">
        <v>32</v>
      </c>
      <c r="AJ37" s="405">
        <v>2600</v>
      </c>
      <c r="AK37" s="417">
        <v>32</v>
      </c>
      <c r="AL37" s="416">
        <v>3240</v>
      </c>
      <c r="AM37" s="417">
        <v>32</v>
      </c>
    </row>
    <row r="38" spans="1:39" ht="15.75" x14ac:dyDescent="0.2">
      <c r="A38" s="400">
        <v>68</v>
      </c>
      <c r="B38" s="404">
        <v>1111</v>
      </c>
      <c r="C38" s="400">
        <v>68</v>
      </c>
      <c r="D38" s="405">
        <v>2274</v>
      </c>
      <c r="E38" s="400">
        <v>68</v>
      </c>
      <c r="F38" s="405">
        <v>4240</v>
      </c>
      <c r="G38" s="400">
        <v>68</v>
      </c>
      <c r="H38" s="405">
        <v>5034</v>
      </c>
      <c r="I38" s="400">
        <v>68</v>
      </c>
      <c r="J38" s="405">
        <v>1524</v>
      </c>
      <c r="K38" s="400">
        <v>68</v>
      </c>
      <c r="L38" s="405">
        <v>3919</v>
      </c>
      <c r="M38" s="400">
        <v>68</v>
      </c>
      <c r="N38" s="406">
        <v>15794</v>
      </c>
      <c r="O38" s="400">
        <v>68</v>
      </c>
      <c r="P38" s="406">
        <v>40484</v>
      </c>
      <c r="Q38" s="400">
        <v>68</v>
      </c>
      <c r="R38" s="406">
        <v>61724</v>
      </c>
      <c r="S38" s="400">
        <v>68</v>
      </c>
      <c r="T38" s="406">
        <v>85824</v>
      </c>
      <c r="U38" s="400">
        <v>68</v>
      </c>
      <c r="V38" s="404">
        <v>5274</v>
      </c>
      <c r="W38" s="400">
        <v>68</v>
      </c>
      <c r="X38" s="406">
        <v>20704</v>
      </c>
      <c r="Y38" s="400">
        <v>68</v>
      </c>
      <c r="Z38" s="401">
        <v>159</v>
      </c>
      <c r="AA38" s="403">
        <v>33</v>
      </c>
      <c r="AB38" s="407">
        <v>521</v>
      </c>
      <c r="AC38" s="403">
        <v>33</v>
      </c>
      <c r="AD38" s="407">
        <v>1112</v>
      </c>
      <c r="AE38" s="403">
        <v>33</v>
      </c>
      <c r="AF38" s="409">
        <v>282</v>
      </c>
      <c r="AG38" s="403">
        <v>33</v>
      </c>
      <c r="AH38" s="418">
        <v>948</v>
      </c>
      <c r="AI38" s="403">
        <v>33</v>
      </c>
      <c r="AJ38" s="410">
        <v>2650</v>
      </c>
      <c r="AK38" s="403">
        <v>33</v>
      </c>
      <c r="AL38" s="411">
        <v>3310</v>
      </c>
      <c r="AM38" s="403">
        <v>33</v>
      </c>
    </row>
    <row r="39" spans="1:39" ht="15.75" x14ac:dyDescent="0.2">
      <c r="A39" s="412">
        <v>67</v>
      </c>
      <c r="B39" s="402">
        <v>1114</v>
      </c>
      <c r="C39" s="412">
        <v>67</v>
      </c>
      <c r="D39" s="410">
        <v>2284</v>
      </c>
      <c r="E39" s="412">
        <v>67</v>
      </c>
      <c r="F39" s="410">
        <v>4260</v>
      </c>
      <c r="G39" s="412">
        <v>67</v>
      </c>
      <c r="H39" s="410">
        <v>5054</v>
      </c>
      <c r="I39" s="412">
        <v>67</v>
      </c>
      <c r="J39" s="410">
        <v>1529</v>
      </c>
      <c r="K39" s="412">
        <v>67</v>
      </c>
      <c r="L39" s="410">
        <v>3934</v>
      </c>
      <c r="M39" s="412">
        <v>67</v>
      </c>
      <c r="N39" s="406">
        <v>15844</v>
      </c>
      <c r="O39" s="412">
        <v>67</v>
      </c>
      <c r="P39" s="406">
        <v>40584</v>
      </c>
      <c r="Q39" s="412">
        <v>67</v>
      </c>
      <c r="R39" s="406">
        <v>61824</v>
      </c>
      <c r="S39" s="412">
        <v>67</v>
      </c>
      <c r="T39" s="406">
        <v>90024</v>
      </c>
      <c r="U39" s="412">
        <v>67</v>
      </c>
      <c r="V39" s="402">
        <v>5294</v>
      </c>
      <c r="W39" s="412">
        <v>67</v>
      </c>
      <c r="X39" s="413">
        <v>20744</v>
      </c>
      <c r="Y39" s="412">
        <v>67</v>
      </c>
      <c r="Z39" s="414">
        <v>160</v>
      </c>
      <c r="AA39" s="417">
        <v>34</v>
      </c>
      <c r="AB39" s="408">
        <v>526</v>
      </c>
      <c r="AC39" s="417">
        <v>34</v>
      </c>
      <c r="AD39" s="408">
        <v>1121</v>
      </c>
      <c r="AE39" s="417">
        <v>34</v>
      </c>
      <c r="AF39" s="415">
        <v>286</v>
      </c>
      <c r="AG39" s="417">
        <v>34</v>
      </c>
      <c r="AH39" s="414">
        <v>964</v>
      </c>
      <c r="AI39" s="417">
        <v>34</v>
      </c>
      <c r="AJ39" s="405">
        <v>2700</v>
      </c>
      <c r="AK39" s="417">
        <v>34</v>
      </c>
      <c r="AL39" s="416">
        <v>3380</v>
      </c>
      <c r="AM39" s="417">
        <v>34</v>
      </c>
    </row>
    <row r="40" spans="1:39" ht="15.75" x14ac:dyDescent="0.2">
      <c r="A40" s="400">
        <v>66</v>
      </c>
      <c r="B40" s="404">
        <v>1117</v>
      </c>
      <c r="C40" s="400">
        <v>66</v>
      </c>
      <c r="D40" s="405">
        <v>2294</v>
      </c>
      <c r="E40" s="400">
        <v>66</v>
      </c>
      <c r="F40" s="405">
        <v>4280</v>
      </c>
      <c r="G40" s="400">
        <v>66</v>
      </c>
      <c r="H40" s="405">
        <v>5074</v>
      </c>
      <c r="I40" s="400">
        <v>66</v>
      </c>
      <c r="J40" s="405">
        <v>1534</v>
      </c>
      <c r="K40" s="400">
        <v>66</v>
      </c>
      <c r="L40" s="405">
        <v>3949</v>
      </c>
      <c r="M40" s="400">
        <v>66</v>
      </c>
      <c r="N40" s="406">
        <v>15894</v>
      </c>
      <c r="O40" s="400">
        <v>66</v>
      </c>
      <c r="P40" s="406">
        <v>40684</v>
      </c>
      <c r="Q40" s="400">
        <v>66</v>
      </c>
      <c r="R40" s="406">
        <v>61924</v>
      </c>
      <c r="S40" s="400">
        <v>66</v>
      </c>
      <c r="T40" s="406">
        <v>90224</v>
      </c>
      <c r="U40" s="400">
        <v>66</v>
      </c>
      <c r="V40" s="404">
        <v>5314</v>
      </c>
      <c r="W40" s="400">
        <v>66</v>
      </c>
      <c r="X40" s="406">
        <v>20784</v>
      </c>
      <c r="Y40" s="400">
        <v>66</v>
      </c>
      <c r="Z40" s="401">
        <v>161</v>
      </c>
      <c r="AA40" s="403">
        <v>35</v>
      </c>
      <c r="AB40" s="407">
        <v>531</v>
      </c>
      <c r="AC40" s="403">
        <v>35</v>
      </c>
      <c r="AD40" s="407">
        <v>1130</v>
      </c>
      <c r="AE40" s="403">
        <v>35</v>
      </c>
      <c r="AF40" s="409">
        <v>290</v>
      </c>
      <c r="AG40" s="403">
        <v>35</v>
      </c>
      <c r="AH40" s="418">
        <v>980</v>
      </c>
      <c r="AI40" s="403">
        <v>35</v>
      </c>
      <c r="AJ40" s="410">
        <v>2750</v>
      </c>
      <c r="AK40" s="403">
        <v>35</v>
      </c>
      <c r="AL40" s="411">
        <v>3450</v>
      </c>
      <c r="AM40" s="403">
        <v>35</v>
      </c>
    </row>
    <row r="41" spans="1:39" ht="15.75" x14ac:dyDescent="0.2">
      <c r="A41" s="412">
        <v>65</v>
      </c>
      <c r="B41" s="402">
        <v>1120</v>
      </c>
      <c r="C41" s="412">
        <v>65</v>
      </c>
      <c r="D41" s="410">
        <v>2304</v>
      </c>
      <c r="E41" s="412">
        <v>65</v>
      </c>
      <c r="F41" s="410">
        <v>4300</v>
      </c>
      <c r="G41" s="412">
        <v>65</v>
      </c>
      <c r="H41" s="410">
        <v>5094</v>
      </c>
      <c r="I41" s="412">
        <v>65</v>
      </c>
      <c r="J41" s="410">
        <v>1539</v>
      </c>
      <c r="K41" s="412">
        <v>65</v>
      </c>
      <c r="L41" s="410">
        <v>3964</v>
      </c>
      <c r="M41" s="412">
        <v>65</v>
      </c>
      <c r="N41" s="406">
        <v>15944</v>
      </c>
      <c r="O41" s="412">
        <v>65</v>
      </c>
      <c r="P41" s="406">
        <v>40784</v>
      </c>
      <c r="Q41" s="412">
        <v>65</v>
      </c>
      <c r="R41" s="406">
        <v>62024</v>
      </c>
      <c r="S41" s="412">
        <v>65</v>
      </c>
      <c r="T41" s="406">
        <v>90424</v>
      </c>
      <c r="U41" s="412">
        <v>65</v>
      </c>
      <c r="V41" s="402">
        <v>5334</v>
      </c>
      <c r="W41" s="412">
        <v>65</v>
      </c>
      <c r="X41" s="413">
        <v>20824</v>
      </c>
      <c r="Y41" s="412">
        <v>65</v>
      </c>
      <c r="Z41" s="414">
        <v>162</v>
      </c>
      <c r="AA41" s="417">
        <v>36</v>
      </c>
      <c r="AB41" s="408">
        <v>536</v>
      </c>
      <c r="AC41" s="417">
        <v>36</v>
      </c>
      <c r="AD41" s="408">
        <v>1139</v>
      </c>
      <c r="AE41" s="417">
        <v>36</v>
      </c>
      <c r="AF41" s="415">
        <v>294</v>
      </c>
      <c r="AG41" s="417">
        <v>36</v>
      </c>
      <c r="AH41" s="414">
        <v>995</v>
      </c>
      <c r="AI41" s="417">
        <v>36</v>
      </c>
      <c r="AJ41" s="405">
        <v>2800</v>
      </c>
      <c r="AK41" s="417">
        <v>36</v>
      </c>
      <c r="AL41" s="416">
        <v>3520</v>
      </c>
      <c r="AM41" s="417">
        <v>36</v>
      </c>
    </row>
    <row r="42" spans="1:39" ht="15.75" x14ac:dyDescent="0.2">
      <c r="A42" s="400">
        <v>64</v>
      </c>
      <c r="B42" s="404">
        <v>1123</v>
      </c>
      <c r="C42" s="400">
        <v>64</v>
      </c>
      <c r="D42" s="405">
        <v>2314</v>
      </c>
      <c r="E42" s="400">
        <v>64</v>
      </c>
      <c r="F42" s="405">
        <v>4310</v>
      </c>
      <c r="G42" s="400">
        <v>64</v>
      </c>
      <c r="H42" s="405">
        <v>5114</v>
      </c>
      <c r="I42" s="400">
        <v>64</v>
      </c>
      <c r="J42" s="405">
        <v>1544</v>
      </c>
      <c r="K42" s="400">
        <v>64</v>
      </c>
      <c r="L42" s="405">
        <v>3979</v>
      </c>
      <c r="M42" s="400">
        <v>64</v>
      </c>
      <c r="N42" s="406">
        <v>15994</v>
      </c>
      <c r="O42" s="400">
        <v>64</v>
      </c>
      <c r="P42" s="406">
        <v>40884</v>
      </c>
      <c r="Q42" s="400">
        <v>64</v>
      </c>
      <c r="R42" s="406">
        <v>62124</v>
      </c>
      <c r="S42" s="400">
        <v>64</v>
      </c>
      <c r="T42" s="406">
        <v>90624</v>
      </c>
      <c r="U42" s="400">
        <v>64</v>
      </c>
      <c r="V42" s="404">
        <v>5354</v>
      </c>
      <c r="W42" s="400">
        <v>64</v>
      </c>
      <c r="X42" s="406">
        <v>20864</v>
      </c>
      <c r="Y42" s="400">
        <v>64</v>
      </c>
      <c r="Z42" s="401">
        <v>163</v>
      </c>
      <c r="AA42" s="403">
        <v>37</v>
      </c>
      <c r="AB42" s="407">
        <v>541</v>
      </c>
      <c r="AC42" s="403">
        <v>37</v>
      </c>
      <c r="AD42" s="407">
        <v>1148</v>
      </c>
      <c r="AE42" s="403">
        <v>37</v>
      </c>
      <c r="AF42" s="409">
        <v>298</v>
      </c>
      <c r="AG42" s="403">
        <v>37</v>
      </c>
      <c r="AH42" s="402">
        <v>1010</v>
      </c>
      <c r="AI42" s="403">
        <v>37</v>
      </c>
      <c r="AJ42" s="410">
        <v>2850</v>
      </c>
      <c r="AK42" s="403">
        <v>37</v>
      </c>
      <c r="AL42" s="411">
        <v>3590</v>
      </c>
      <c r="AM42" s="403">
        <v>37</v>
      </c>
    </row>
    <row r="43" spans="1:39" ht="15.75" x14ac:dyDescent="0.2">
      <c r="A43" s="412">
        <v>63</v>
      </c>
      <c r="B43" s="402">
        <v>1126</v>
      </c>
      <c r="C43" s="412">
        <v>63</v>
      </c>
      <c r="D43" s="410">
        <v>2324</v>
      </c>
      <c r="E43" s="412">
        <v>63</v>
      </c>
      <c r="F43" s="410">
        <v>4320</v>
      </c>
      <c r="G43" s="412">
        <v>63</v>
      </c>
      <c r="H43" s="410">
        <v>5134</v>
      </c>
      <c r="I43" s="412">
        <v>63</v>
      </c>
      <c r="J43" s="410">
        <v>1554</v>
      </c>
      <c r="K43" s="412">
        <v>63</v>
      </c>
      <c r="L43" s="410">
        <v>3994</v>
      </c>
      <c r="M43" s="412">
        <v>63</v>
      </c>
      <c r="N43" s="406">
        <v>20244</v>
      </c>
      <c r="O43" s="412">
        <v>63</v>
      </c>
      <c r="P43" s="406">
        <v>40984</v>
      </c>
      <c r="Q43" s="412">
        <v>63</v>
      </c>
      <c r="R43" s="406">
        <v>62224</v>
      </c>
      <c r="S43" s="412">
        <v>63</v>
      </c>
      <c r="T43" s="406">
        <v>90824</v>
      </c>
      <c r="U43" s="412">
        <v>63</v>
      </c>
      <c r="V43" s="402">
        <v>5374</v>
      </c>
      <c r="W43" s="412">
        <v>63</v>
      </c>
      <c r="X43" s="413">
        <v>20904</v>
      </c>
      <c r="Y43" s="412">
        <v>63</v>
      </c>
      <c r="Z43" s="414">
        <v>164</v>
      </c>
      <c r="AA43" s="417">
        <v>38</v>
      </c>
      <c r="AB43" s="408">
        <v>546</v>
      </c>
      <c r="AC43" s="417">
        <v>38</v>
      </c>
      <c r="AD43" s="408">
        <v>1157</v>
      </c>
      <c r="AE43" s="417">
        <v>38</v>
      </c>
      <c r="AF43" s="415">
        <v>302</v>
      </c>
      <c r="AG43" s="417">
        <v>38</v>
      </c>
      <c r="AH43" s="404">
        <v>1025</v>
      </c>
      <c r="AI43" s="417">
        <v>38</v>
      </c>
      <c r="AJ43" s="405">
        <v>2900</v>
      </c>
      <c r="AK43" s="417">
        <v>38</v>
      </c>
      <c r="AL43" s="416">
        <v>3660</v>
      </c>
      <c r="AM43" s="417">
        <v>38</v>
      </c>
    </row>
    <row r="44" spans="1:39" ht="15.75" x14ac:dyDescent="0.2">
      <c r="A44" s="400">
        <v>62</v>
      </c>
      <c r="B44" s="404">
        <v>1129</v>
      </c>
      <c r="C44" s="400">
        <v>62</v>
      </c>
      <c r="D44" s="405">
        <v>2334</v>
      </c>
      <c r="E44" s="400">
        <v>62</v>
      </c>
      <c r="F44" s="405">
        <v>4330</v>
      </c>
      <c r="G44" s="400">
        <v>62</v>
      </c>
      <c r="H44" s="405">
        <v>5154</v>
      </c>
      <c r="I44" s="400">
        <v>62</v>
      </c>
      <c r="J44" s="405">
        <v>1564</v>
      </c>
      <c r="K44" s="400">
        <v>62</v>
      </c>
      <c r="L44" s="405">
        <v>4009</v>
      </c>
      <c r="M44" s="400">
        <v>62</v>
      </c>
      <c r="N44" s="406">
        <v>20104</v>
      </c>
      <c r="O44" s="400">
        <v>62</v>
      </c>
      <c r="P44" s="406">
        <v>41084</v>
      </c>
      <c r="Q44" s="400">
        <v>62</v>
      </c>
      <c r="R44" s="406">
        <v>62324</v>
      </c>
      <c r="S44" s="400">
        <v>62</v>
      </c>
      <c r="T44" s="406">
        <v>91024</v>
      </c>
      <c r="U44" s="400">
        <v>62</v>
      </c>
      <c r="V44" s="404">
        <v>5394</v>
      </c>
      <c r="W44" s="400">
        <v>62</v>
      </c>
      <c r="X44" s="406">
        <v>20944</v>
      </c>
      <c r="Y44" s="400">
        <v>62</v>
      </c>
      <c r="Z44" s="401">
        <v>165</v>
      </c>
      <c r="AA44" s="403">
        <v>39</v>
      </c>
      <c r="AB44" s="407">
        <v>551</v>
      </c>
      <c r="AC44" s="403">
        <v>39</v>
      </c>
      <c r="AD44" s="407">
        <v>1166</v>
      </c>
      <c r="AE44" s="403">
        <v>39</v>
      </c>
      <c r="AF44" s="409">
        <v>306</v>
      </c>
      <c r="AG44" s="403">
        <v>39</v>
      </c>
      <c r="AH44" s="402">
        <v>1040</v>
      </c>
      <c r="AI44" s="403">
        <v>39</v>
      </c>
      <c r="AJ44" s="410">
        <v>2950</v>
      </c>
      <c r="AK44" s="403">
        <v>39</v>
      </c>
      <c r="AL44" s="411">
        <v>3730</v>
      </c>
      <c r="AM44" s="403">
        <v>39</v>
      </c>
    </row>
    <row r="45" spans="1:39" ht="15.75" x14ac:dyDescent="0.2">
      <c r="A45" s="412">
        <v>61</v>
      </c>
      <c r="B45" s="402">
        <v>1132</v>
      </c>
      <c r="C45" s="412">
        <v>61</v>
      </c>
      <c r="D45" s="410">
        <v>2344</v>
      </c>
      <c r="E45" s="412">
        <v>61</v>
      </c>
      <c r="F45" s="410">
        <v>4340</v>
      </c>
      <c r="G45" s="412">
        <v>61</v>
      </c>
      <c r="H45" s="410">
        <v>5174</v>
      </c>
      <c r="I45" s="412">
        <v>61</v>
      </c>
      <c r="J45" s="410">
        <v>1574</v>
      </c>
      <c r="K45" s="412">
        <v>61</v>
      </c>
      <c r="L45" s="410">
        <v>4024</v>
      </c>
      <c r="M45" s="412">
        <v>61</v>
      </c>
      <c r="N45" s="406">
        <v>20164</v>
      </c>
      <c r="O45" s="412">
        <v>61</v>
      </c>
      <c r="P45" s="406">
        <v>41184</v>
      </c>
      <c r="Q45" s="412">
        <v>61</v>
      </c>
      <c r="R45" s="406">
        <v>62424</v>
      </c>
      <c r="S45" s="412">
        <v>61</v>
      </c>
      <c r="T45" s="406">
        <v>91224</v>
      </c>
      <c r="U45" s="412">
        <v>61</v>
      </c>
      <c r="V45" s="402">
        <v>5424</v>
      </c>
      <c r="W45" s="412">
        <v>61</v>
      </c>
      <c r="X45" s="413">
        <v>20984</v>
      </c>
      <c r="Y45" s="412">
        <v>61</v>
      </c>
      <c r="Z45" s="414">
        <v>166</v>
      </c>
      <c r="AA45" s="417">
        <v>40</v>
      </c>
      <c r="AB45" s="408">
        <v>556</v>
      </c>
      <c r="AC45" s="417">
        <v>40</v>
      </c>
      <c r="AD45" s="408">
        <v>1175</v>
      </c>
      <c r="AE45" s="417">
        <v>40</v>
      </c>
      <c r="AF45" s="415">
        <v>310</v>
      </c>
      <c r="AG45" s="417">
        <v>40</v>
      </c>
      <c r="AH45" s="404">
        <v>1055</v>
      </c>
      <c r="AI45" s="417">
        <v>40</v>
      </c>
      <c r="AJ45" s="405">
        <v>3000</v>
      </c>
      <c r="AK45" s="417">
        <v>40</v>
      </c>
      <c r="AL45" s="416">
        <v>3800</v>
      </c>
      <c r="AM45" s="417">
        <v>40</v>
      </c>
    </row>
    <row r="46" spans="1:39" ht="15.75" x14ac:dyDescent="0.2">
      <c r="A46" s="400">
        <v>60</v>
      </c>
      <c r="B46" s="404">
        <v>1135</v>
      </c>
      <c r="C46" s="400">
        <v>60</v>
      </c>
      <c r="D46" s="405">
        <v>2354</v>
      </c>
      <c r="E46" s="400">
        <v>60</v>
      </c>
      <c r="F46" s="405">
        <v>4350</v>
      </c>
      <c r="G46" s="400">
        <v>60</v>
      </c>
      <c r="H46" s="405">
        <v>5194</v>
      </c>
      <c r="I46" s="400">
        <v>60</v>
      </c>
      <c r="J46" s="405">
        <v>1584</v>
      </c>
      <c r="K46" s="400">
        <v>60</v>
      </c>
      <c r="L46" s="405">
        <v>4039</v>
      </c>
      <c r="M46" s="400">
        <v>60</v>
      </c>
      <c r="N46" s="406">
        <v>20224</v>
      </c>
      <c r="O46" s="400">
        <v>60</v>
      </c>
      <c r="P46" s="406">
        <v>41284</v>
      </c>
      <c r="Q46" s="400">
        <v>60</v>
      </c>
      <c r="R46" s="406">
        <v>62524</v>
      </c>
      <c r="S46" s="400">
        <v>60</v>
      </c>
      <c r="T46" s="406">
        <v>91424</v>
      </c>
      <c r="U46" s="400">
        <v>60</v>
      </c>
      <c r="V46" s="404">
        <v>5454</v>
      </c>
      <c r="W46" s="400">
        <v>60</v>
      </c>
      <c r="X46" s="406">
        <v>21024</v>
      </c>
      <c r="Y46" s="400">
        <v>60</v>
      </c>
      <c r="Z46" s="401">
        <v>167</v>
      </c>
      <c r="AA46" s="403">
        <v>41</v>
      </c>
      <c r="AB46" s="407">
        <v>560</v>
      </c>
      <c r="AC46" s="403">
        <v>41</v>
      </c>
      <c r="AD46" s="407">
        <v>1184</v>
      </c>
      <c r="AE46" s="403">
        <v>41</v>
      </c>
      <c r="AF46" s="409">
        <v>314</v>
      </c>
      <c r="AG46" s="403">
        <v>41</v>
      </c>
      <c r="AH46" s="402">
        <v>1070</v>
      </c>
      <c r="AI46" s="403">
        <v>41</v>
      </c>
      <c r="AJ46" s="410">
        <v>3050</v>
      </c>
      <c r="AK46" s="403">
        <v>41</v>
      </c>
      <c r="AL46" s="411">
        <v>3870</v>
      </c>
      <c r="AM46" s="403">
        <v>41</v>
      </c>
    </row>
    <row r="47" spans="1:39" ht="15.75" x14ac:dyDescent="0.2">
      <c r="A47" s="412">
        <v>59</v>
      </c>
      <c r="B47" s="402">
        <v>1139</v>
      </c>
      <c r="C47" s="412">
        <v>59</v>
      </c>
      <c r="D47" s="410">
        <v>2364</v>
      </c>
      <c r="E47" s="412">
        <v>59</v>
      </c>
      <c r="F47" s="410">
        <v>4360</v>
      </c>
      <c r="G47" s="412">
        <v>59</v>
      </c>
      <c r="H47" s="410">
        <v>5214</v>
      </c>
      <c r="I47" s="412">
        <v>59</v>
      </c>
      <c r="J47" s="410">
        <v>1594</v>
      </c>
      <c r="K47" s="412">
        <v>59</v>
      </c>
      <c r="L47" s="410">
        <v>4054</v>
      </c>
      <c r="M47" s="412">
        <v>59</v>
      </c>
      <c r="N47" s="406">
        <v>20284</v>
      </c>
      <c r="O47" s="412">
        <v>59</v>
      </c>
      <c r="P47" s="406">
        <v>41384</v>
      </c>
      <c r="Q47" s="412">
        <v>59</v>
      </c>
      <c r="R47" s="406">
        <v>62624</v>
      </c>
      <c r="S47" s="412">
        <v>59</v>
      </c>
      <c r="T47" s="406">
        <v>91624</v>
      </c>
      <c r="U47" s="412">
        <v>59</v>
      </c>
      <c r="V47" s="402">
        <v>5484</v>
      </c>
      <c r="W47" s="412">
        <v>59</v>
      </c>
      <c r="X47" s="413">
        <v>21064</v>
      </c>
      <c r="Y47" s="412">
        <v>59</v>
      </c>
      <c r="Z47" s="414">
        <v>168</v>
      </c>
      <c r="AA47" s="417">
        <v>42</v>
      </c>
      <c r="AB47" s="408">
        <v>564</v>
      </c>
      <c r="AC47" s="417">
        <v>42</v>
      </c>
      <c r="AD47" s="408">
        <v>1193</v>
      </c>
      <c r="AE47" s="417">
        <v>42</v>
      </c>
      <c r="AF47" s="415">
        <v>318</v>
      </c>
      <c r="AG47" s="417">
        <v>42</v>
      </c>
      <c r="AH47" s="404">
        <v>1085</v>
      </c>
      <c r="AI47" s="417">
        <v>42</v>
      </c>
      <c r="AJ47" s="405">
        <v>3100</v>
      </c>
      <c r="AK47" s="417">
        <v>42</v>
      </c>
      <c r="AL47" s="416">
        <v>3940</v>
      </c>
      <c r="AM47" s="417">
        <v>42</v>
      </c>
    </row>
    <row r="48" spans="1:39" ht="15.75" x14ac:dyDescent="0.2">
      <c r="A48" s="400">
        <v>58</v>
      </c>
      <c r="B48" s="404">
        <v>1143</v>
      </c>
      <c r="C48" s="400">
        <v>58</v>
      </c>
      <c r="D48" s="405">
        <v>2374</v>
      </c>
      <c r="E48" s="400">
        <v>58</v>
      </c>
      <c r="F48" s="405">
        <v>4370</v>
      </c>
      <c r="G48" s="400">
        <v>58</v>
      </c>
      <c r="H48" s="405">
        <v>5234</v>
      </c>
      <c r="I48" s="400">
        <v>58</v>
      </c>
      <c r="J48" s="405">
        <v>1604</v>
      </c>
      <c r="K48" s="400">
        <v>58</v>
      </c>
      <c r="L48" s="405">
        <v>4074</v>
      </c>
      <c r="M48" s="400">
        <v>58</v>
      </c>
      <c r="N48" s="406">
        <v>20344</v>
      </c>
      <c r="O48" s="400">
        <v>58</v>
      </c>
      <c r="P48" s="406">
        <v>41484</v>
      </c>
      <c r="Q48" s="400">
        <v>58</v>
      </c>
      <c r="R48" s="406">
        <v>62724</v>
      </c>
      <c r="S48" s="400">
        <v>58</v>
      </c>
      <c r="T48" s="406">
        <v>91824</v>
      </c>
      <c r="U48" s="400">
        <v>58</v>
      </c>
      <c r="V48" s="404">
        <v>5514</v>
      </c>
      <c r="W48" s="400">
        <v>58</v>
      </c>
      <c r="X48" s="406">
        <v>21104</v>
      </c>
      <c r="Y48" s="400">
        <v>58</v>
      </c>
      <c r="Z48" s="401">
        <v>169</v>
      </c>
      <c r="AA48" s="403">
        <v>43</v>
      </c>
      <c r="AB48" s="407">
        <v>568</v>
      </c>
      <c r="AC48" s="403">
        <v>43</v>
      </c>
      <c r="AD48" s="407">
        <v>1202</v>
      </c>
      <c r="AE48" s="403">
        <v>43</v>
      </c>
      <c r="AF48" s="409">
        <v>322</v>
      </c>
      <c r="AG48" s="403">
        <v>43</v>
      </c>
      <c r="AH48" s="402">
        <v>1100</v>
      </c>
      <c r="AI48" s="403">
        <v>43</v>
      </c>
      <c r="AJ48" s="410">
        <v>3150</v>
      </c>
      <c r="AK48" s="403">
        <v>43</v>
      </c>
      <c r="AL48" s="411">
        <v>4010</v>
      </c>
      <c r="AM48" s="403">
        <v>43</v>
      </c>
    </row>
    <row r="49" spans="1:39" ht="15.75" x14ac:dyDescent="0.2">
      <c r="A49" s="412">
        <v>57</v>
      </c>
      <c r="B49" s="402">
        <v>1147</v>
      </c>
      <c r="C49" s="412">
        <v>57</v>
      </c>
      <c r="D49" s="410">
        <v>2384</v>
      </c>
      <c r="E49" s="412">
        <v>57</v>
      </c>
      <c r="F49" s="410">
        <v>4380</v>
      </c>
      <c r="G49" s="412">
        <v>57</v>
      </c>
      <c r="H49" s="410">
        <v>5254</v>
      </c>
      <c r="I49" s="412">
        <v>57</v>
      </c>
      <c r="J49" s="410">
        <v>1614</v>
      </c>
      <c r="K49" s="412">
        <v>57</v>
      </c>
      <c r="L49" s="410">
        <v>4094</v>
      </c>
      <c r="M49" s="412">
        <v>57</v>
      </c>
      <c r="N49" s="406">
        <v>20404</v>
      </c>
      <c r="O49" s="412">
        <v>57</v>
      </c>
      <c r="P49" s="406">
        <v>41584</v>
      </c>
      <c r="Q49" s="412">
        <v>57</v>
      </c>
      <c r="R49" s="406">
        <v>62824</v>
      </c>
      <c r="S49" s="412">
        <v>57</v>
      </c>
      <c r="T49" s="406">
        <v>92024</v>
      </c>
      <c r="U49" s="412">
        <v>57</v>
      </c>
      <c r="V49" s="402">
        <v>5544</v>
      </c>
      <c r="W49" s="412">
        <v>57</v>
      </c>
      <c r="X49" s="413">
        <v>21144</v>
      </c>
      <c r="Y49" s="412">
        <v>57</v>
      </c>
      <c r="Z49" s="414">
        <v>170</v>
      </c>
      <c r="AA49" s="417">
        <v>44</v>
      </c>
      <c r="AB49" s="408">
        <v>572</v>
      </c>
      <c r="AC49" s="417">
        <v>44</v>
      </c>
      <c r="AD49" s="408">
        <v>1211</v>
      </c>
      <c r="AE49" s="417">
        <v>44</v>
      </c>
      <c r="AF49" s="415">
        <v>326</v>
      </c>
      <c r="AG49" s="417">
        <v>44</v>
      </c>
      <c r="AH49" s="404">
        <v>1115</v>
      </c>
      <c r="AI49" s="417">
        <v>44</v>
      </c>
      <c r="AJ49" s="405">
        <v>3200</v>
      </c>
      <c r="AK49" s="417">
        <v>44</v>
      </c>
      <c r="AL49" s="416">
        <v>4080</v>
      </c>
      <c r="AM49" s="417">
        <v>44</v>
      </c>
    </row>
    <row r="50" spans="1:39" ht="15.75" x14ac:dyDescent="0.2">
      <c r="A50" s="400">
        <v>56</v>
      </c>
      <c r="B50" s="404">
        <v>1151</v>
      </c>
      <c r="C50" s="400">
        <v>56</v>
      </c>
      <c r="D50" s="405">
        <v>2394</v>
      </c>
      <c r="E50" s="400">
        <v>56</v>
      </c>
      <c r="F50" s="405">
        <v>4390</v>
      </c>
      <c r="G50" s="400">
        <v>56</v>
      </c>
      <c r="H50" s="405">
        <v>5274</v>
      </c>
      <c r="I50" s="400">
        <v>56</v>
      </c>
      <c r="J50" s="405">
        <v>1624</v>
      </c>
      <c r="K50" s="400">
        <v>56</v>
      </c>
      <c r="L50" s="405">
        <v>4114</v>
      </c>
      <c r="M50" s="400">
        <v>56</v>
      </c>
      <c r="N50" s="406">
        <v>20464</v>
      </c>
      <c r="O50" s="400">
        <v>56</v>
      </c>
      <c r="P50" s="406">
        <v>41684</v>
      </c>
      <c r="Q50" s="400">
        <v>56</v>
      </c>
      <c r="R50" s="406">
        <v>62924</v>
      </c>
      <c r="S50" s="400">
        <v>56</v>
      </c>
      <c r="T50" s="406">
        <v>92224</v>
      </c>
      <c r="U50" s="400">
        <v>56</v>
      </c>
      <c r="V50" s="404">
        <v>5574</v>
      </c>
      <c r="W50" s="400">
        <v>56</v>
      </c>
      <c r="X50" s="406">
        <v>21184</v>
      </c>
      <c r="Y50" s="400">
        <v>56</v>
      </c>
      <c r="Z50" s="401">
        <v>171</v>
      </c>
      <c r="AA50" s="403">
        <v>45</v>
      </c>
      <c r="AB50" s="407">
        <v>576</v>
      </c>
      <c r="AC50" s="403">
        <v>45</v>
      </c>
      <c r="AD50" s="407">
        <v>1220</v>
      </c>
      <c r="AE50" s="403">
        <v>45</v>
      </c>
      <c r="AF50" s="409">
        <v>330</v>
      </c>
      <c r="AG50" s="403">
        <v>45</v>
      </c>
      <c r="AH50" s="402">
        <v>1130</v>
      </c>
      <c r="AI50" s="403">
        <v>45</v>
      </c>
      <c r="AJ50" s="410">
        <v>3250</v>
      </c>
      <c r="AK50" s="403">
        <v>45</v>
      </c>
      <c r="AL50" s="411">
        <v>4150</v>
      </c>
      <c r="AM50" s="403">
        <v>45</v>
      </c>
    </row>
    <row r="51" spans="1:39" ht="15.75" x14ac:dyDescent="0.2">
      <c r="A51" s="412">
        <v>55</v>
      </c>
      <c r="B51" s="402">
        <v>1155</v>
      </c>
      <c r="C51" s="412">
        <v>55</v>
      </c>
      <c r="D51" s="410">
        <v>2404</v>
      </c>
      <c r="E51" s="412">
        <v>55</v>
      </c>
      <c r="F51" s="410">
        <v>4400</v>
      </c>
      <c r="G51" s="412">
        <v>55</v>
      </c>
      <c r="H51" s="410">
        <v>5294</v>
      </c>
      <c r="I51" s="412">
        <v>55</v>
      </c>
      <c r="J51" s="410">
        <v>1634</v>
      </c>
      <c r="K51" s="412">
        <v>55</v>
      </c>
      <c r="L51" s="410">
        <v>4134</v>
      </c>
      <c r="M51" s="412">
        <v>55</v>
      </c>
      <c r="N51" s="406">
        <v>20524</v>
      </c>
      <c r="O51" s="412">
        <v>55</v>
      </c>
      <c r="P51" s="406">
        <v>41784</v>
      </c>
      <c r="Q51" s="412">
        <v>55</v>
      </c>
      <c r="R51" s="406">
        <v>63024</v>
      </c>
      <c r="S51" s="412">
        <v>55</v>
      </c>
      <c r="T51" s="406">
        <v>92424</v>
      </c>
      <c r="U51" s="412">
        <v>55</v>
      </c>
      <c r="V51" s="402">
        <v>5604</v>
      </c>
      <c r="W51" s="412">
        <v>55</v>
      </c>
      <c r="X51" s="413">
        <v>21224</v>
      </c>
      <c r="Y51" s="412">
        <v>55</v>
      </c>
      <c r="Z51" s="414">
        <v>172</v>
      </c>
      <c r="AA51" s="417">
        <v>46</v>
      </c>
      <c r="AB51" s="408">
        <v>580</v>
      </c>
      <c r="AC51" s="417">
        <v>46</v>
      </c>
      <c r="AD51" s="408">
        <v>1229</v>
      </c>
      <c r="AE51" s="417">
        <v>46</v>
      </c>
      <c r="AF51" s="415">
        <v>334</v>
      </c>
      <c r="AG51" s="417">
        <v>46</v>
      </c>
      <c r="AH51" s="404">
        <v>1145</v>
      </c>
      <c r="AI51" s="417">
        <v>46</v>
      </c>
      <c r="AJ51" s="405">
        <v>3300</v>
      </c>
      <c r="AK51" s="417">
        <v>46</v>
      </c>
      <c r="AL51" s="416">
        <v>4220</v>
      </c>
      <c r="AM51" s="417">
        <v>46</v>
      </c>
    </row>
    <row r="52" spans="1:39" ht="15.75" x14ac:dyDescent="0.2">
      <c r="A52" s="400">
        <v>54</v>
      </c>
      <c r="B52" s="404">
        <v>1159</v>
      </c>
      <c r="C52" s="400">
        <v>54</v>
      </c>
      <c r="D52" s="405">
        <v>2414</v>
      </c>
      <c r="E52" s="400">
        <v>54</v>
      </c>
      <c r="F52" s="405">
        <v>4410</v>
      </c>
      <c r="G52" s="400">
        <v>54</v>
      </c>
      <c r="H52" s="405">
        <v>5314</v>
      </c>
      <c r="I52" s="400">
        <v>54</v>
      </c>
      <c r="J52" s="405">
        <v>1644</v>
      </c>
      <c r="K52" s="400">
        <v>54</v>
      </c>
      <c r="L52" s="405">
        <v>4154</v>
      </c>
      <c r="M52" s="400">
        <v>54</v>
      </c>
      <c r="N52" s="406">
        <v>20584</v>
      </c>
      <c r="O52" s="400">
        <v>54</v>
      </c>
      <c r="P52" s="406">
        <v>41884</v>
      </c>
      <c r="Q52" s="400">
        <v>54</v>
      </c>
      <c r="R52" s="406">
        <v>63124</v>
      </c>
      <c r="S52" s="400">
        <v>54</v>
      </c>
      <c r="T52" s="406">
        <v>92624</v>
      </c>
      <c r="U52" s="400">
        <v>54</v>
      </c>
      <c r="V52" s="404">
        <v>5634</v>
      </c>
      <c r="W52" s="400">
        <v>54</v>
      </c>
      <c r="X52" s="406">
        <v>21264</v>
      </c>
      <c r="Y52" s="400">
        <v>54</v>
      </c>
      <c r="Z52" s="401">
        <v>173</v>
      </c>
      <c r="AA52" s="403">
        <v>47</v>
      </c>
      <c r="AB52" s="407">
        <v>584</v>
      </c>
      <c r="AC52" s="403">
        <v>47</v>
      </c>
      <c r="AD52" s="407">
        <v>1238</v>
      </c>
      <c r="AE52" s="403">
        <v>47</v>
      </c>
      <c r="AF52" s="409">
        <v>338</v>
      </c>
      <c r="AG52" s="403">
        <v>47</v>
      </c>
      <c r="AH52" s="402">
        <v>1160</v>
      </c>
      <c r="AI52" s="403">
        <v>47</v>
      </c>
      <c r="AJ52" s="410">
        <v>3350</v>
      </c>
      <c r="AK52" s="403">
        <v>47</v>
      </c>
      <c r="AL52" s="411">
        <v>4290</v>
      </c>
      <c r="AM52" s="403">
        <v>47</v>
      </c>
    </row>
    <row r="53" spans="1:39" ht="15.75" x14ac:dyDescent="0.2">
      <c r="A53" s="412">
        <v>53</v>
      </c>
      <c r="B53" s="402">
        <v>1164</v>
      </c>
      <c r="C53" s="412">
        <v>53</v>
      </c>
      <c r="D53" s="410">
        <v>2424</v>
      </c>
      <c r="E53" s="412">
        <v>53</v>
      </c>
      <c r="F53" s="410">
        <v>4420</v>
      </c>
      <c r="G53" s="412">
        <v>53</v>
      </c>
      <c r="H53" s="410">
        <v>5334</v>
      </c>
      <c r="I53" s="412">
        <v>53</v>
      </c>
      <c r="J53" s="410">
        <v>1654</v>
      </c>
      <c r="K53" s="412">
        <v>53</v>
      </c>
      <c r="L53" s="410">
        <v>4174</v>
      </c>
      <c r="M53" s="412">
        <v>53</v>
      </c>
      <c r="N53" s="406">
        <v>20644</v>
      </c>
      <c r="O53" s="412">
        <v>53</v>
      </c>
      <c r="P53" s="406">
        <v>41984</v>
      </c>
      <c r="Q53" s="412">
        <v>53</v>
      </c>
      <c r="R53" s="406">
        <v>63224</v>
      </c>
      <c r="S53" s="412">
        <v>53</v>
      </c>
      <c r="T53" s="406">
        <v>92824</v>
      </c>
      <c r="U53" s="412">
        <v>53</v>
      </c>
      <c r="V53" s="402">
        <v>5664</v>
      </c>
      <c r="W53" s="412">
        <v>53</v>
      </c>
      <c r="X53" s="413">
        <v>21304</v>
      </c>
      <c r="Y53" s="412">
        <v>53</v>
      </c>
      <c r="Z53" s="414">
        <v>174</v>
      </c>
      <c r="AA53" s="417">
        <v>48</v>
      </c>
      <c r="AB53" s="408">
        <v>588</v>
      </c>
      <c r="AC53" s="417">
        <v>48</v>
      </c>
      <c r="AD53" s="408">
        <v>1247</v>
      </c>
      <c r="AE53" s="417">
        <v>48</v>
      </c>
      <c r="AF53" s="415">
        <v>342</v>
      </c>
      <c r="AG53" s="417">
        <v>48</v>
      </c>
      <c r="AH53" s="404">
        <v>1175</v>
      </c>
      <c r="AI53" s="417">
        <v>48</v>
      </c>
      <c r="AJ53" s="405">
        <v>3400</v>
      </c>
      <c r="AK53" s="417">
        <v>48</v>
      </c>
      <c r="AL53" s="416">
        <v>4360</v>
      </c>
      <c r="AM53" s="417">
        <v>48</v>
      </c>
    </row>
    <row r="54" spans="1:39" ht="15.75" x14ac:dyDescent="0.2">
      <c r="A54" s="400">
        <v>52</v>
      </c>
      <c r="B54" s="404">
        <v>1169</v>
      </c>
      <c r="C54" s="400">
        <v>52</v>
      </c>
      <c r="D54" s="405">
        <v>2434</v>
      </c>
      <c r="E54" s="400">
        <v>52</v>
      </c>
      <c r="F54" s="405">
        <v>4430</v>
      </c>
      <c r="G54" s="400">
        <v>52</v>
      </c>
      <c r="H54" s="405">
        <v>5354</v>
      </c>
      <c r="I54" s="400">
        <v>52</v>
      </c>
      <c r="J54" s="405">
        <v>1664</v>
      </c>
      <c r="K54" s="400">
        <v>52</v>
      </c>
      <c r="L54" s="405">
        <v>4194</v>
      </c>
      <c r="M54" s="400">
        <v>52</v>
      </c>
      <c r="N54" s="406">
        <v>20704</v>
      </c>
      <c r="O54" s="400">
        <v>52</v>
      </c>
      <c r="P54" s="406">
        <v>42084</v>
      </c>
      <c r="Q54" s="400">
        <v>52</v>
      </c>
      <c r="R54" s="406">
        <v>63324</v>
      </c>
      <c r="S54" s="400">
        <v>52</v>
      </c>
      <c r="T54" s="406">
        <v>93024</v>
      </c>
      <c r="U54" s="400">
        <v>52</v>
      </c>
      <c r="V54" s="404">
        <v>5694</v>
      </c>
      <c r="W54" s="400">
        <v>52</v>
      </c>
      <c r="X54" s="406">
        <v>21344</v>
      </c>
      <c r="Y54" s="400">
        <v>52</v>
      </c>
      <c r="Z54" s="401">
        <v>175</v>
      </c>
      <c r="AA54" s="403">
        <v>49</v>
      </c>
      <c r="AB54" s="407">
        <v>592</v>
      </c>
      <c r="AC54" s="403">
        <v>49</v>
      </c>
      <c r="AD54" s="407">
        <v>1256</v>
      </c>
      <c r="AE54" s="403">
        <v>49</v>
      </c>
      <c r="AF54" s="409">
        <v>346</v>
      </c>
      <c r="AG54" s="403">
        <v>49</v>
      </c>
      <c r="AH54" s="402">
        <v>1190</v>
      </c>
      <c r="AI54" s="403">
        <v>49</v>
      </c>
      <c r="AJ54" s="410">
        <v>3450</v>
      </c>
      <c r="AK54" s="403">
        <v>49</v>
      </c>
      <c r="AL54" s="411">
        <v>4430</v>
      </c>
      <c r="AM54" s="403">
        <v>49</v>
      </c>
    </row>
    <row r="55" spans="1:39" ht="15.75" x14ac:dyDescent="0.2">
      <c r="A55" s="412">
        <v>51</v>
      </c>
      <c r="B55" s="402">
        <v>1174</v>
      </c>
      <c r="C55" s="412">
        <v>51</v>
      </c>
      <c r="D55" s="410">
        <v>2444</v>
      </c>
      <c r="E55" s="412">
        <v>51</v>
      </c>
      <c r="F55" s="410">
        <v>4440</v>
      </c>
      <c r="G55" s="412">
        <v>51</v>
      </c>
      <c r="H55" s="410">
        <v>5374</v>
      </c>
      <c r="I55" s="412">
        <v>51</v>
      </c>
      <c r="J55" s="410">
        <v>1674</v>
      </c>
      <c r="K55" s="412">
        <v>51</v>
      </c>
      <c r="L55" s="410">
        <v>4214</v>
      </c>
      <c r="M55" s="412">
        <v>51</v>
      </c>
      <c r="N55" s="406">
        <v>20764</v>
      </c>
      <c r="O55" s="412">
        <v>51</v>
      </c>
      <c r="P55" s="406">
        <v>42204</v>
      </c>
      <c r="Q55" s="412">
        <v>51</v>
      </c>
      <c r="R55" s="406">
        <v>63424</v>
      </c>
      <c r="S55" s="412">
        <v>51</v>
      </c>
      <c r="T55" s="406">
        <v>93324</v>
      </c>
      <c r="U55" s="412">
        <v>51</v>
      </c>
      <c r="V55" s="402">
        <v>5724</v>
      </c>
      <c r="W55" s="412">
        <v>51</v>
      </c>
      <c r="X55" s="413">
        <v>21384</v>
      </c>
      <c r="Y55" s="412">
        <v>51</v>
      </c>
      <c r="Z55" s="414">
        <v>176</v>
      </c>
      <c r="AA55" s="417">
        <v>50</v>
      </c>
      <c r="AB55" s="408">
        <v>596</v>
      </c>
      <c r="AC55" s="417">
        <v>50</v>
      </c>
      <c r="AD55" s="408">
        <v>1265</v>
      </c>
      <c r="AE55" s="417">
        <v>50</v>
      </c>
      <c r="AF55" s="415">
        <v>350</v>
      </c>
      <c r="AG55" s="417">
        <v>50</v>
      </c>
      <c r="AH55" s="404">
        <v>1205</v>
      </c>
      <c r="AI55" s="417">
        <v>50</v>
      </c>
      <c r="AJ55" s="405">
        <v>3500</v>
      </c>
      <c r="AK55" s="417">
        <v>50</v>
      </c>
      <c r="AL55" s="416">
        <v>4500</v>
      </c>
      <c r="AM55" s="417">
        <v>50</v>
      </c>
    </row>
    <row r="56" spans="1:39" ht="15.75" x14ac:dyDescent="0.2">
      <c r="A56" s="400">
        <v>50</v>
      </c>
      <c r="B56" s="404">
        <v>1179</v>
      </c>
      <c r="C56" s="400">
        <v>50</v>
      </c>
      <c r="D56" s="405">
        <v>2454</v>
      </c>
      <c r="E56" s="400">
        <v>50</v>
      </c>
      <c r="F56" s="405">
        <v>4450</v>
      </c>
      <c r="G56" s="400">
        <v>50</v>
      </c>
      <c r="H56" s="405">
        <v>5394</v>
      </c>
      <c r="I56" s="400">
        <v>50</v>
      </c>
      <c r="J56" s="405">
        <v>1684</v>
      </c>
      <c r="K56" s="400">
        <v>50</v>
      </c>
      <c r="L56" s="405">
        <v>4234</v>
      </c>
      <c r="M56" s="400">
        <v>50</v>
      </c>
      <c r="N56" s="406">
        <v>20824</v>
      </c>
      <c r="O56" s="400">
        <v>50</v>
      </c>
      <c r="P56" s="406">
        <v>42324</v>
      </c>
      <c r="Q56" s="400">
        <v>50</v>
      </c>
      <c r="R56" s="406">
        <v>63524</v>
      </c>
      <c r="S56" s="400">
        <v>50</v>
      </c>
      <c r="T56" s="406">
        <v>93624</v>
      </c>
      <c r="U56" s="400">
        <v>50</v>
      </c>
      <c r="V56" s="404">
        <v>5754</v>
      </c>
      <c r="W56" s="400">
        <v>50</v>
      </c>
      <c r="X56" s="406">
        <v>21424</v>
      </c>
      <c r="Y56" s="400">
        <v>50</v>
      </c>
      <c r="Z56" s="401">
        <v>177</v>
      </c>
      <c r="AA56" s="403">
        <v>51</v>
      </c>
      <c r="AB56" s="407">
        <v>600</v>
      </c>
      <c r="AC56" s="403">
        <v>51</v>
      </c>
      <c r="AD56" s="407">
        <v>1273</v>
      </c>
      <c r="AE56" s="403">
        <v>51</v>
      </c>
      <c r="AF56" s="409">
        <v>354</v>
      </c>
      <c r="AG56" s="403">
        <v>51</v>
      </c>
      <c r="AH56" s="402">
        <v>1220</v>
      </c>
      <c r="AI56" s="403">
        <v>51</v>
      </c>
      <c r="AJ56" s="410">
        <v>3550</v>
      </c>
      <c r="AK56" s="403">
        <v>51</v>
      </c>
      <c r="AL56" s="411">
        <v>4570</v>
      </c>
      <c r="AM56" s="403">
        <v>51</v>
      </c>
    </row>
    <row r="57" spans="1:39" ht="15.75" x14ac:dyDescent="0.2">
      <c r="A57" s="412">
        <v>49</v>
      </c>
      <c r="B57" s="402">
        <v>1184</v>
      </c>
      <c r="C57" s="412">
        <v>49</v>
      </c>
      <c r="D57" s="410">
        <v>2464</v>
      </c>
      <c r="E57" s="412">
        <v>49</v>
      </c>
      <c r="F57" s="410">
        <v>4460</v>
      </c>
      <c r="G57" s="412">
        <v>49</v>
      </c>
      <c r="H57" s="410">
        <v>5424</v>
      </c>
      <c r="I57" s="412">
        <v>49</v>
      </c>
      <c r="J57" s="410">
        <v>1694</v>
      </c>
      <c r="K57" s="412">
        <v>49</v>
      </c>
      <c r="L57" s="410">
        <v>4254</v>
      </c>
      <c r="M57" s="412">
        <v>49</v>
      </c>
      <c r="N57" s="406">
        <v>20904</v>
      </c>
      <c r="O57" s="412">
        <v>49</v>
      </c>
      <c r="P57" s="406">
        <v>42474</v>
      </c>
      <c r="Q57" s="412">
        <v>49</v>
      </c>
      <c r="R57" s="406">
        <v>63624</v>
      </c>
      <c r="S57" s="412">
        <v>49</v>
      </c>
      <c r="T57" s="406">
        <v>93924</v>
      </c>
      <c r="U57" s="412">
        <v>49</v>
      </c>
      <c r="V57" s="402">
        <v>5784</v>
      </c>
      <c r="W57" s="412">
        <v>49</v>
      </c>
      <c r="X57" s="413">
        <v>21484</v>
      </c>
      <c r="Y57" s="412">
        <v>49</v>
      </c>
      <c r="Z57" s="414">
        <v>178</v>
      </c>
      <c r="AA57" s="417">
        <v>52</v>
      </c>
      <c r="AB57" s="408">
        <v>604</v>
      </c>
      <c r="AC57" s="417">
        <v>52</v>
      </c>
      <c r="AD57" s="408">
        <v>1281</v>
      </c>
      <c r="AE57" s="417">
        <v>52</v>
      </c>
      <c r="AF57" s="415">
        <v>358</v>
      </c>
      <c r="AG57" s="417">
        <v>52</v>
      </c>
      <c r="AH57" s="404">
        <v>1235</v>
      </c>
      <c r="AI57" s="417">
        <v>52</v>
      </c>
      <c r="AJ57" s="405">
        <v>3600</v>
      </c>
      <c r="AK57" s="417">
        <v>52</v>
      </c>
      <c r="AL57" s="416">
        <v>4640</v>
      </c>
      <c r="AM57" s="417">
        <v>52</v>
      </c>
    </row>
    <row r="58" spans="1:39" ht="15.75" x14ac:dyDescent="0.2">
      <c r="A58" s="400">
        <v>48</v>
      </c>
      <c r="B58" s="404">
        <v>1189</v>
      </c>
      <c r="C58" s="400">
        <v>48</v>
      </c>
      <c r="D58" s="405">
        <v>2474</v>
      </c>
      <c r="E58" s="400">
        <v>48</v>
      </c>
      <c r="F58" s="405">
        <v>4470</v>
      </c>
      <c r="G58" s="400">
        <v>48</v>
      </c>
      <c r="H58" s="405">
        <v>5454</v>
      </c>
      <c r="I58" s="400">
        <v>48</v>
      </c>
      <c r="J58" s="405">
        <v>1704</v>
      </c>
      <c r="K58" s="400">
        <v>48</v>
      </c>
      <c r="L58" s="405">
        <v>4274</v>
      </c>
      <c r="M58" s="400">
        <v>48</v>
      </c>
      <c r="N58" s="406">
        <v>20984</v>
      </c>
      <c r="O58" s="400">
        <v>48</v>
      </c>
      <c r="P58" s="406">
        <v>42624</v>
      </c>
      <c r="Q58" s="400">
        <v>48</v>
      </c>
      <c r="R58" s="406">
        <v>63724</v>
      </c>
      <c r="S58" s="400">
        <v>48</v>
      </c>
      <c r="T58" s="406">
        <v>94224</v>
      </c>
      <c r="U58" s="400">
        <v>48</v>
      </c>
      <c r="V58" s="404">
        <v>5824</v>
      </c>
      <c r="W58" s="400">
        <v>48</v>
      </c>
      <c r="X58" s="406">
        <v>21544</v>
      </c>
      <c r="Y58" s="400">
        <v>48</v>
      </c>
      <c r="Z58" s="401">
        <v>179</v>
      </c>
      <c r="AA58" s="403">
        <v>53</v>
      </c>
      <c r="AB58" s="407">
        <v>608</v>
      </c>
      <c r="AC58" s="403">
        <v>53</v>
      </c>
      <c r="AD58" s="407">
        <v>1289</v>
      </c>
      <c r="AE58" s="403">
        <v>53</v>
      </c>
      <c r="AF58" s="409">
        <v>362</v>
      </c>
      <c r="AG58" s="403">
        <v>53</v>
      </c>
      <c r="AH58" s="402">
        <v>1250</v>
      </c>
      <c r="AI58" s="403">
        <v>53</v>
      </c>
      <c r="AJ58" s="410">
        <v>3650</v>
      </c>
      <c r="AK58" s="403">
        <v>53</v>
      </c>
      <c r="AL58" s="411">
        <v>4710</v>
      </c>
      <c r="AM58" s="403">
        <v>53</v>
      </c>
    </row>
    <row r="59" spans="1:39" ht="15.75" x14ac:dyDescent="0.2">
      <c r="A59" s="412">
        <v>47</v>
      </c>
      <c r="B59" s="402">
        <v>1194</v>
      </c>
      <c r="C59" s="412">
        <v>47</v>
      </c>
      <c r="D59" s="410">
        <v>2484</v>
      </c>
      <c r="E59" s="412">
        <v>47</v>
      </c>
      <c r="F59" s="410">
        <v>4480</v>
      </c>
      <c r="G59" s="412">
        <v>47</v>
      </c>
      <c r="H59" s="410">
        <v>5484</v>
      </c>
      <c r="I59" s="412">
        <v>47</v>
      </c>
      <c r="J59" s="410">
        <v>1714</v>
      </c>
      <c r="K59" s="412">
        <v>47</v>
      </c>
      <c r="L59" s="410">
        <v>4294</v>
      </c>
      <c r="M59" s="412">
        <v>47</v>
      </c>
      <c r="N59" s="406">
        <v>21064</v>
      </c>
      <c r="O59" s="412">
        <v>47</v>
      </c>
      <c r="P59" s="406">
        <v>42774</v>
      </c>
      <c r="Q59" s="412">
        <v>47</v>
      </c>
      <c r="R59" s="406">
        <v>63824</v>
      </c>
      <c r="S59" s="412">
        <v>47</v>
      </c>
      <c r="T59" s="406">
        <v>94524</v>
      </c>
      <c r="U59" s="412">
        <v>47</v>
      </c>
      <c r="V59" s="402">
        <v>5864</v>
      </c>
      <c r="W59" s="412">
        <v>47</v>
      </c>
      <c r="X59" s="413">
        <v>21604</v>
      </c>
      <c r="Y59" s="412">
        <v>47</v>
      </c>
      <c r="Z59" s="414">
        <v>180</v>
      </c>
      <c r="AA59" s="417">
        <v>54</v>
      </c>
      <c r="AB59" s="408">
        <v>612</v>
      </c>
      <c r="AC59" s="417">
        <v>54</v>
      </c>
      <c r="AD59" s="408">
        <v>1297</v>
      </c>
      <c r="AE59" s="417">
        <v>54</v>
      </c>
      <c r="AF59" s="415">
        <v>366</v>
      </c>
      <c r="AG59" s="417">
        <v>54</v>
      </c>
      <c r="AH59" s="404">
        <v>1265</v>
      </c>
      <c r="AI59" s="417">
        <v>54</v>
      </c>
      <c r="AJ59" s="405">
        <v>3700</v>
      </c>
      <c r="AK59" s="417">
        <v>54</v>
      </c>
      <c r="AL59" s="416">
        <v>4780</v>
      </c>
      <c r="AM59" s="417">
        <v>54</v>
      </c>
    </row>
    <row r="60" spans="1:39" ht="15.75" x14ac:dyDescent="0.2">
      <c r="A60" s="400">
        <v>46</v>
      </c>
      <c r="B60" s="404">
        <v>1199</v>
      </c>
      <c r="C60" s="400">
        <v>46</v>
      </c>
      <c r="D60" s="405">
        <v>2494</v>
      </c>
      <c r="E60" s="400">
        <v>46</v>
      </c>
      <c r="F60" s="405">
        <v>4490</v>
      </c>
      <c r="G60" s="400">
        <v>46</v>
      </c>
      <c r="H60" s="405">
        <v>5514</v>
      </c>
      <c r="I60" s="400">
        <v>46</v>
      </c>
      <c r="J60" s="405">
        <v>1724</v>
      </c>
      <c r="K60" s="400">
        <v>46</v>
      </c>
      <c r="L60" s="405">
        <v>4324</v>
      </c>
      <c r="M60" s="400">
        <v>46</v>
      </c>
      <c r="N60" s="406">
        <v>21144</v>
      </c>
      <c r="O60" s="400">
        <v>46</v>
      </c>
      <c r="P60" s="406">
        <v>42924</v>
      </c>
      <c r="Q60" s="400">
        <v>46</v>
      </c>
      <c r="R60" s="406">
        <v>63924</v>
      </c>
      <c r="S60" s="400">
        <v>46</v>
      </c>
      <c r="T60" s="406">
        <v>94824</v>
      </c>
      <c r="U60" s="400">
        <v>46</v>
      </c>
      <c r="V60" s="404">
        <v>5904</v>
      </c>
      <c r="W60" s="400">
        <v>46</v>
      </c>
      <c r="X60" s="406">
        <v>21664</v>
      </c>
      <c r="Y60" s="400">
        <v>46</v>
      </c>
      <c r="Z60" s="401">
        <v>181</v>
      </c>
      <c r="AA60" s="403">
        <v>55</v>
      </c>
      <c r="AB60" s="407">
        <v>616</v>
      </c>
      <c r="AC60" s="403">
        <v>55</v>
      </c>
      <c r="AD60" s="407">
        <v>1305</v>
      </c>
      <c r="AE60" s="403">
        <v>55</v>
      </c>
      <c r="AF60" s="409">
        <v>370</v>
      </c>
      <c r="AG60" s="403">
        <v>55</v>
      </c>
      <c r="AH60" s="402">
        <v>1280</v>
      </c>
      <c r="AI60" s="403">
        <v>55</v>
      </c>
      <c r="AJ60" s="410">
        <v>3750</v>
      </c>
      <c r="AK60" s="403">
        <v>55</v>
      </c>
      <c r="AL60" s="411">
        <v>4850</v>
      </c>
      <c r="AM60" s="403">
        <v>55</v>
      </c>
    </row>
    <row r="61" spans="1:39" ht="15.75" x14ac:dyDescent="0.2">
      <c r="A61" s="412">
        <v>45</v>
      </c>
      <c r="B61" s="402">
        <v>1204</v>
      </c>
      <c r="C61" s="412">
        <v>45</v>
      </c>
      <c r="D61" s="410">
        <v>2504</v>
      </c>
      <c r="E61" s="412">
        <v>45</v>
      </c>
      <c r="F61" s="410">
        <v>4500</v>
      </c>
      <c r="G61" s="412">
        <v>45</v>
      </c>
      <c r="H61" s="410">
        <v>5544</v>
      </c>
      <c r="I61" s="412">
        <v>45</v>
      </c>
      <c r="J61" s="410">
        <v>1734</v>
      </c>
      <c r="K61" s="412">
        <v>45</v>
      </c>
      <c r="L61" s="410">
        <v>4354</v>
      </c>
      <c r="M61" s="412">
        <v>45</v>
      </c>
      <c r="N61" s="406">
        <v>21224</v>
      </c>
      <c r="O61" s="412">
        <v>45</v>
      </c>
      <c r="P61" s="406">
        <v>43074</v>
      </c>
      <c r="Q61" s="412">
        <v>45</v>
      </c>
      <c r="R61" s="406">
        <v>64024</v>
      </c>
      <c r="S61" s="412">
        <v>45</v>
      </c>
      <c r="T61" s="406">
        <v>95124</v>
      </c>
      <c r="U61" s="412">
        <v>45</v>
      </c>
      <c r="V61" s="402">
        <v>5944</v>
      </c>
      <c r="W61" s="412">
        <v>45</v>
      </c>
      <c r="X61" s="413">
        <v>21724</v>
      </c>
      <c r="Y61" s="412">
        <v>45</v>
      </c>
      <c r="Z61" s="414">
        <v>182</v>
      </c>
      <c r="AA61" s="417">
        <v>56</v>
      </c>
      <c r="AB61" s="408">
        <v>620</v>
      </c>
      <c r="AC61" s="417">
        <v>56</v>
      </c>
      <c r="AD61" s="408">
        <v>1313</v>
      </c>
      <c r="AE61" s="417">
        <v>56</v>
      </c>
      <c r="AF61" s="415">
        <v>374</v>
      </c>
      <c r="AG61" s="417">
        <v>56</v>
      </c>
      <c r="AH61" s="404">
        <v>1295</v>
      </c>
      <c r="AI61" s="417">
        <v>56</v>
      </c>
      <c r="AJ61" s="405">
        <v>3800</v>
      </c>
      <c r="AK61" s="417">
        <v>56</v>
      </c>
      <c r="AL61" s="416">
        <v>4920</v>
      </c>
      <c r="AM61" s="417">
        <v>56</v>
      </c>
    </row>
    <row r="62" spans="1:39" ht="15.75" x14ac:dyDescent="0.2">
      <c r="A62" s="400">
        <v>44</v>
      </c>
      <c r="B62" s="404">
        <v>1209</v>
      </c>
      <c r="C62" s="400">
        <v>44</v>
      </c>
      <c r="D62" s="405">
        <v>2514</v>
      </c>
      <c r="E62" s="400">
        <v>44</v>
      </c>
      <c r="F62" s="405">
        <v>4510</v>
      </c>
      <c r="G62" s="400">
        <v>44</v>
      </c>
      <c r="H62" s="405">
        <v>5574</v>
      </c>
      <c r="I62" s="400">
        <v>44</v>
      </c>
      <c r="J62" s="405">
        <v>1744</v>
      </c>
      <c r="K62" s="400">
        <v>44</v>
      </c>
      <c r="L62" s="405">
        <v>4384</v>
      </c>
      <c r="M62" s="400">
        <v>44</v>
      </c>
      <c r="N62" s="406">
        <v>21304</v>
      </c>
      <c r="O62" s="400">
        <v>44</v>
      </c>
      <c r="P62" s="406">
        <v>43224</v>
      </c>
      <c r="Q62" s="400">
        <v>44</v>
      </c>
      <c r="R62" s="406">
        <v>64124</v>
      </c>
      <c r="S62" s="400">
        <v>44</v>
      </c>
      <c r="T62" s="406">
        <v>95524</v>
      </c>
      <c r="U62" s="400">
        <v>44</v>
      </c>
      <c r="V62" s="404">
        <v>5984</v>
      </c>
      <c r="W62" s="400">
        <v>44</v>
      </c>
      <c r="X62" s="406">
        <v>21784</v>
      </c>
      <c r="Y62" s="400">
        <v>44</v>
      </c>
      <c r="Z62" s="401">
        <v>183</v>
      </c>
      <c r="AA62" s="403">
        <v>57</v>
      </c>
      <c r="AB62" s="407">
        <v>624</v>
      </c>
      <c r="AC62" s="403">
        <v>57</v>
      </c>
      <c r="AD62" s="407">
        <v>1321</v>
      </c>
      <c r="AE62" s="403">
        <v>57</v>
      </c>
      <c r="AF62" s="409">
        <v>378</v>
      </c>
      <c r="AG62" s="403">
        <v>57</v>
      </c>
      <c r="AH62" s="402">
        <v>1310</v>
      </c>
      <c r="AI62" s="403">
        <v>57</v>
      </c>
      <c r="AJ62" s="410">
        <v>3850</v>
      </c>
      <c r="AK62" s="403">
        <v>57</v>
      </c>
      <c r="AL62" s="411">
        <v>4990</v>
      </c>
      <c r="AM62" s="403">
        <v>57</v>
      </c>
    </row>
    <row r="63" spans="1:39" ht="15.75" x14ac:dyDescent="0.2">
      <c r="A63" s="412">
        <v>43</v>
      </c>
      <c r="B63" s="402">
        <v>1214</v>
      </c>
      <c r="C63" s="412">
        <v>43</v>
      </c>
      <c r="D63" s="410">
        <v>2524</v>
      </c>
      <c r="E63" s="412">
        <v>43</v>
      </c>
      <c r="F63" s="410">
        <v>4520</v>
      </c>
      <c r="G63" s="412">
        <v>43</v>
      </c>
      <c r="H63" s="410">
        <v>5604</v>
      </c>
      <c r="I63" s="412">
        <v>43</v>
      </c>
      <c r="J63" s="410">
        <v>1754</v>
      </c>
      <c r="K63" s="412">
        <v>43</v>
      </c>
      <c r="L63" s="410">
        <v>4414</v>
      </c>
      <c r="M63" s="412">
        <v>43</v>
      </c>
      <c r="N63" s="406">
        <v>21404</v>
      </c>
      <c r="O63" s="412">
        <v>43</v>
      </c>
      <c r="P63" s="406">
        <v>43374</v>
      </c>
      <c r="Q63" s="412">
        <v>43</v>
      </c>
      <c r="R63" s="406">
        <v>64224</v>
      </c>
      <c r="S63" s="412">
        <v>43</v>
      </c>
      <c r="T63" s="406">
        <v>95924</v>
      </c>
      <c r="U63" s="412">
        <v>43</v>
      </c>
      <c r="V63" s="419">
        <v>10024</v>
      </c>
      <c r="W63" s="412">
        <v>43</v>
      </c>
      <c r="X63" s="413">
        <v>21844</v>
      </c>
      <c r="Y63" s="412">
        <v>43</v>
      </c>
      <c r="Z63" s="414">
        <v>184</v>
      </c>
      <c r="AA63" s="417">
        <v>58</v>
      </c>
      <c r="AB63" s="408">
        <v>628</v>
      </c>
      <c r="AC63" s="417">
        <v>58</v>
      </c>
      <c r="AD63" s="408">
        <v>1329</v>
      </c>
      <c r="AE63" s="417">
        <v>58</v>
      </c>
      <c r="AF63" s="415">
        <v>382</v>
      </c>
      <c r="AG63" s="417">
        <v>58</v>
      </c>
      <c r="AH63" s="404">
        <v>1325</v>
      </c>
      <c r="AI63" s="417">
        <v>58</v>
      </c>
      <c r="AJ63" s="405">
        <v>3900</v>
      </c>
      <c r="AK63" s="417">
        <v>58</v>
      </c>
      <c r="AL63" s="416">
        <v>5060</v>
      </c>
      <c r="AM63" s="417">
        <v>58</v>
      </c>
    </row>
    <row r="64" spans="1:39" ht="15.75" x14ac:dyDescent="0.2">
      <c r="A64" s="400">
        <v>42</v>
      </c>
      <c r="B64" s="404">
        <v>1219</v>
      </c>
      <c r="C64" s="400">
        <v>42</v>
      </c>
      <c r="D64" s="405">
        <v>2534</v>
      </c>
      <c r="E64" s="400">
        <v>42</v>
      </c>
      <c r="F64" s="405">
        <v>4530</v>
      </c>
      <c r="G64" s="400">
        <v>42</v>
      </c>
      <c r="H64" s="405">
        <v>5634</v>
      </c>
      <c r="I64" s="400">
        <v>42</v>
      </c>
      <c r="J64" s="405">
        <v>1764</v>
      </c>
      <c r="K64" s="400">
        <v>42</v>
      </c>
      <c r="L64" s="405">
        <v>4444</v>
      </c>
      <c r="M64" s="400">
        <v>42</v>
      </c>
      <c r="N64" s="406">
        <v>21504</v>
      </c>
      <c r="O64" s="400">
        <v>42</v>
      </c>
      <c r="P64" s="406">
        <v>43524</v>
      </c>
      <c r="Q64" s="400">
        <v>42</v>
      </c>
      <c r="R64" s="406">
        <v>64324</v>
      </c>
      <c r="S64" s="400">
        <v>42</v>
      </c>
      <c r="T64" s="406">
        <v>100324</v>
      </c>
      <c r="U64" s="400">
        <v>42</v>
      </c>
      <c r="V64" s="420">
        <v>10064</v>
      </c>
      <c r="W64" s="400">
        <v>42</v>
      </c>
      <c r="X64" s="406">
        <v>21904</v>
      </c>
      <c r="Y64" s="400">
        <v>42</v>
      </c>
      <c r="Z64" s="401">
        <v>185</v>
      </c>
      <c r="AA64" s="403">
        <v>59</v>
      </c>
      <c r="AB64" s="407">
        <v>632</v>
      </c>
      <c r="AC64" s="403">
        <v>59</v>
      </c>
      <c r="AD64" s="407">
        <v>1337</v>
      </c>
      <c r="AE64" s="403">
        <v>59</v>
      </c>
      <c r="AF64" s="409">
        <v>386</v>
      </c>
      <c r="AG64" s="403">
        <v>59</v>
      </c>
      <c r="AH64" s="402">
        <v>1340</v>
      </c>
      <c r="AI64" s="403">
        <v>59</v>
      </c>
      <c r="AJ64" s="410">
        <v>3950</v>
      </c>
      <c r="AK64" s="403">
        <v>59</v>
      </c>
      <c r="AL64" s="411">
        <v>5130</v>
      </c>
      <c r="AM64" s="403">
        <v>59</v>
      </c>
    </row>
    <row r="65" spans="1:39" ht="15.75" x14ac:dyDescent="0.2">
      <c r="A65" s="412">
        <v>41</v>
      </c>
      <c r="B65" s="402">
        <v>1224</v>
      </c>
      <c r="C65" s="412">
        <v>41</v>
      </c>
      <c r="D65" s="410">
        <v>2544</v>
      </c>
      <c r="E65" s="412">
        <v>41</v>
      </c>
      <c r="F65" s="410">
        <v>4540</v>
      </c>
      <c r="G65" s="412">
        <v>41</v>
      </c>
      <c r="H65" s="410">
        <v>5664</v>
      </c>
      <c r="I65" s="412">
        <v>41</v>
      </c>
      <c r="J65" s="410">
        <v>1774</v>
      </c>
      <c r="K65" s="412">
        <v>41</v>
      </c>
      <c r="L65" s="410">
        <v>4474</v>
      </c>
      <c r="M65" s="412">
        <v>41</v>
      </c>
      <c r="N65" s="406">
        <v>21604</v>
      </c>
      <c r="O65" s="412">
        <v>41</v>
      </c>
      <c r="P65" s="406">
        <v>43674</v>
      </c>
      <c r="Q65" s="412">
        <v>41</v>
      </c>
      <c r="R65" s="406">
        <v>64424</v>
      </c>
      <c r="S65" s="412">
        <v>41</v>
      </c>
      <c r="T65" s="406">
        <v>100724</v>
      </c>
      <c r="U65" s="412">
        <v>41</v>
      </c>
      <c r="V65" s="419">
        <v>10104</v>
      </c>
      <c r="W65" s="412">
        <v>41</v>
      </c>
      <c r="X65" s="413">
        <v>21964</v>
      </c>
      <c r="Y65" s="412">
        <v>41</v>
      </c>
      <c r="Z65" s="414">
        <v>186</v>
      </c>
      <c r="AA65" s="417">
        <v>60</v>
      </c>
      <c r="AB65" s="408">
        <v>636</v>
      </c>
      <c r="AC65" s="417">
        <v>60</v>
      </c>
      <c r="AD65" s="408">
        <v>1345</v>
      </c>
      <c r="AE65" s="417">
        <v>60</v>
      </c>
      <c r="AF65" s="415">
        <v>390</v>
      </c>
      <c r="AG65" s="417">
        <v>60</v>
      </c>
      <c r="AH65" s="404">
        <v>1355</v>
      </c>
      <c r="AI65" s="417">
        <v>60</v>
      </c>
      <c r="AJ65" s="405">
        <v>4000</v>
      </c>
      <c r="AK65" s="417">
        <v>60</v>
      </c>
      <c r="AL65" s="416">
        <v>5200</v>
      </c>
      <c r="AM65" s="417">
        <v>60</v>
      </c>
    </row>
    <row r="66" spans="1:39" ht="15.75" x14ac:dyDescent="0.2">
      <c r="A66" s="400">
        <v>40</v>
      </c>
      <c r="B66" s="404">
        <v>1229</v>
      </c>
      <c r="C66" s="400">
        <v>40</v>
      </c>
      <c r="D66" s="405">
        <v>2554</v>
      </c>
      <c r="E66" s="400">
        <v>40</v>
      </c>
      <c r="F66" s="405">
        <v>4550</v>
      </c>
      <c r="G66" s="400">
        <v>40</v>
      </c>
      <c r="H66" s="405">
        <v>5694</v>
      </c>
      <c r="I66" s="400">
        <v>40</v>
      </c>
      <c r="J66" s="405">
        <v>1784</v>
      </c>
      <c r="K66" s="400">
        <v>40</v>
      </c>
      <c r="L66" s="405">
        <v>4504</v>
      </c>
      <c r="M66" s="400">
        <v>40</v>
      </c>
      <c r="N66" s="406">
        <v>21704</v>
      </c>
      <c r="O66" s="400">
        <v>40</v>
      </c>
      <c r="P66" s="406">
        <v>43824</v>
      </c>
      <c r="Q66" s="400">
        <v>40</v>
      </c>
      <c r="R66" s="406">
        <v>64524</v>
      </c>
      <c r="S66" s="400">
        <v>40</v>
      </c>
      <c r="T66" s="406">
        <v>101124</v>
      </c>
      <c r="U66" s="400">
        <v>40</v>
      </c>
      <c r="V66" s="420">
        <v>10144</v>
      </c>
      <c r="W66" s="400">
        <v>40</v>
      </c>
      <c r="X66" s="406">
        <v>22024</v>
      </c>
      <c r="Y66" s="400">
        <v>40</v>
      </c>
      <c r="Z66" s="401">
        <v>187</v>
      </c>
      <c r="AA66" s="403">
        <v>61</v>
      </c>
      <c r="AB66" s="407">
        <v>640</v>
      </c>
      <c r="AC66" s="403">
        <v>61</v>
      </c>
      <c r="AD66" s="407">
        <v>1352</v>
      </c>
      <c r="AE66" s="403">
        <v>61</v>
      </c>
      <c r="AF66" s="409">
        <v>393</v>
      </c>
      <c r="AG66" s="403">
        <v>61</v>
      </c>
      <c r="AH66" s="402">
        <v>1370</v>
      </c>
      <c r="AI66" s="403">
        <v>61</v>
      </c>
      <c r="AJ66" s="410">
        <v>4040</v>
      </c>
      <c r="AK66" s="403">
        <v>61</v>
      </c>
      <c r="AL66" s="411">
        <v>5260</v>
      </c>
      <c r="AM66" s="403">
        <v>61</v>
      </c>
    </row>
    <row r="67" spans="1:39" ht="15.75" x14ac:dyDescent="0.2">
      <c r="A67" s="412">
        <v>39</v>
      </c>
      <c r="B67" s="402">
        <v>1234</v>
      </c>
      <c r="C67" s="412">
        <v>39</v>
      </c>
      <c r="D67" s="410">
        <v>2574</v>
      </c>
      <c r="E67" s="412">
        <v>39</v>
      </c>
      <c r="F67" s="410">
        <v>4560</v>
      </c>
      <c r="G67" s="412">
        <v>39</v>
      </c>
      <c r="H67" s="410">
        <v>5724</v>
      </c>
      <c r="I67" s="412">
        <v>39</v>
      </c>
      <c r="J67" s="410">
        <v>1794</v>
      </c>
      <c r="K67" s="412">
        <v>39</v>
      </c>
      <c r="L67" s="410">
        <v>4534</v>
      </c>
      <c r="M67" s="412">
        <v>39</v>
      </c>
      <c r="N67" s="406">
        <v>21804</v>
      </c>
      <c r="O67" s="412">
        <v>39</v>
      </c>
      <c r="P67" s="406">
        <v>44024</v>
      </c>
      <c r="Q67" s="412">
        <v>39</v>
      </c>
      <c r="R67" s="406">
        <v>64624</v>
      </c>
      <c r="S67" s="412">
        <v>39</v>
      </c>
      <c r="T67" s="406">
        <v>101624</v>
      </c>
      <c r="U67" s="412">
        <v>39</v>
      </c>
      <c r="V67" s="419">
        <v>10184</v>
      </c>
      <c r="W67" s="412">
        <v>39</v>
      </c>
      <c r="X67" s="413">
        <v>22084</v>
      </c>
      <c r="Y67" s="412">
        <v>39</v>
      </c>
      <c r="Z67" s="414">
        <v>188</v>
      </c>
      <c r="AA67" s="417">
        <v>62</v>
      </c>
      <c r="AB67" s="408">
        <v>644</v>
      </c>
      <c r="AC67" s="417">
        <v>62</v>
      </c>
      <c r="AD67" s="408">
        <v>1359</v>
      </c>
      <c r="AE67" s="417">
        <v>62</v>
      </c>
      <c r="AF67" s="415">
        <v>396</v>
      </c>
      <c r="AG67" s="417">
        <v>62</v>
      </c>
      <c r="AH67" s="404">
        <v>1385</v>
      </c>
      <c r="AI67" s="417">
        <v>62</v>
      </c>
      <c r="AJ67" s="405">
        <v>4080</v>
      </c>
      <c r="AK67" s="417">
        <v>62</v>
      </c>
      <c r="AL67" s="416">
        <v>5320</v>
      </c>
      <c r="AM67" s="417">
        <v>62</v>
      </c>
    </row>
    <row r="68" spans="1:39" ht="15.75" x14ac:dyDescent="0.2">
      <c r="A68" s="400">
        <v>38</v>
      </c>
      <c r="B68" s="404">
        <v>1244</v>
      </c>
      <c r="C68" s="400">
        <v>38</v>
      </c>
      <c r="D68" s="405">
        <v>2594</v>
      </c>
      <c r="E68" s="400">
        <v>38</v>
      </c>
      <c r="F68" s="405">
        <v>4570</v>
      </c>
      <c r="G68" s="400">
        <v>38</v>
      </c>
      <c r="H68" s="405">
        <v>5754</v>
      </c>
      <c r="I68" s="400">
        <v>38</v>
      </c>
      <c r="J68" s="405">
        <v>1804</v>
      </c>
      <c r="K68" s="400">
        <v>38</v>
      </c>
      <c r="L68" s="405">
        <v>4564</v>
      </c>
      <c r="M68" s="400">
        <v>38</v>
      </c>
      <c r="N68" s="406">
        <v>21904</v>
      </c>
      <c r="O68" s="400">
        <v>38</v>
      </c>
      <c r="P68" s="406">
        <v>44224</v>
      </c>
      <c r="Q68" s="400">
        <v>38</v>
      </c>
      <c r="R68" s="406">
        <v>64724</v>
      </c>
      <c r="S68" s="400">
        <v>38</v>
      </c>
      <c r="T68" s="406">
        <v>102124</v>
      </c>
      <c r="U68" s="400">
        <v>38</v>
      </c>
      <c r="V68" s="420">
        <v>10224</v>
      </c>
      <c r="W68" s="400">
        <v>38</v>
      </c>
      <c r="X68" s="406">
        <v>22144</v>
      </c>
      <c r="Y68" s="400">
        <v>38</v>
      </c>
      <c r="Z68" s="401">
        <v>189</v>
      </c>
      <c r="AA68" s="403">
        <v>63</v>
      </c>
      <c r="AB68" s="407">
        <v>648</v>
      </c>
      <c r="AC68" s="403">
        <v>63</v>
      </c>
      <c r="AD68" s="407">
        <v>1366</v>
      </c>
      <c r="AE68" s="403">
        <v>63</v>
      </c>
      <c r="AF68" s="409">
        <v>399</v>
      </c>
      <c r="AG68" s="403">
        <v>63</v>
      </c>
      <c r="AH68" s="402">
        <v>1400</v>
      </c>
      <c r="AI68" s="403">
        <v>63</v>
      </c>
      <c r="AJ68" s="410">
        <v>4120</v>
      </c>
      <c r="AK68" s="403">
        <v>63</v>
      </c>
      <c r="AL68" s="411">
        <v>5380</v>
      </c>
      <c r="AM68" s="403">
        <v>63</v>
      </c>
    </row>
    <row r="69" spans="1:39" ht="15.75" x14ac:dyDescent="0.2">
      <c r="A69" s="412">
        <v>37</v>
      </c>
      <c r="B69" s="402">
        <v>1254</v>
      </c>
      <c r="C69" s="412">
        <v>37</v>
      </c>
      <c r="D69" s="410">
        <v>2614</v>
      </c>
      <c r="E69" s="412">
        <v>37</v>
      </c>
      <c r="F69" s="410">
        <v>4580</v>
      </c>
      <c r="G69" s="412">
        <v>37</v>
      </c>
      <c r="H69" s="410">
        <v>5784</v>
      </c>
      <c r="I69" s="412">
        <v>37</v>
      </c>
      <c r="J69" s="410">
        <v>1814</v>
      </c>
      <c r="K69" s="412">
        <v>37</v>
      </c>
      <c r="L69" s="410">
        <v>4594</v>
      </c>
      <c r="M69" s="412">
        <v>37</v>
      </c>
      <c r="N69" s="406">
        <v>22004</v>
      </c>
      <c r="O69" s="412">
        <v>37</v>
      </c>
      <c r="P69" s="406">
        <v>44424</v>
      </c>
      <c r="Q69" s="412">
        <v>37</v>
      </c>
      <c r="R69" s="406">
        <v>64824</v>
      </c>
      <c r="S69" s="412">
        <v>37</v>
      </c>
      <c r="T69" s="406">
        <v>102624</v>
      </c>
      <c r="U69" s="412">
        <v>37</v>
      </c>
      <c r="V69" s="419">
        <v>10264</v>
      </c>
      <c r="W69" s="412">
        <v>37</v>
      </c>
      <c r="X69" s="413">
        <v>22204</v>
      </c>
      <c r="Y69" s="412">
        <v>37</v>
      </c>
      <c r="Z69" s="414">
        <v>190</v>
      </c>
      <c r="AA69" s="417">
        <v>64</v>
      </c>
      <c r="AB69" s="408">
        <v>652</v>
      </c>
      <c r="AC69" s="417">
        <v>64</v>
      </c>
      <c r="AD69" s="408">
        <v>1373</v>
      </c>
      <c r="AE69" s="417">
        <v>64</v>
      </c>
      <c r="AF69" s="415">
        <v>402</v>
      </c>
      <c r="AG69" s="417">
        <v>64</v>
      </c>
      <c r="AH69" s="404">
        <v>1415</v>
      </c>
      <c r="AI69" s="417">
        <v>64</v>
      </c>
      <c r="AJ69" s="405">
        <v>4160</v>
      </c>
      <c r="AK69" s="417">
        <v>64</v>
      </c>
      <c r="AL69" s="416">
        <v>5440</v>
      </c>
      <c r="AM69" s="417">
        <v>64</v>
      </c>
    </row>
    <row r="70" spans="1:39" ht="15.75" x14ac:dyDescent="0.2">
      <c r="A70" s="400">
        <v>36</v>
      </c>
      <c r="B70" s="404">
        <v>1264</v>
      </c>
      <c r="C70" s="400">
        <v>36</v>
      </c>
      <c r="D70" s="405">
        <v>2634</v>
      </c>
      <c r="E70" s="400">
        <v>36</v>
      </c>
      <c r="F70" s="405">
        <v>4590</v>
      </c>
      <c r="G70" s="400">
        <v>36</v>
      </c>
      <c r="H70" s="405">
        <v>5824</v>
      </c>
      <c r="I70" s="400">
        <v>36</v>
      </c>
      <c r="J70" s="405">
        <v>1824</v>
      </c>
      <c r="K70" s="400">
        <v>36</v>
      </c>
      <c r="L70" s="405">
        <v>4624</v>
      </c>
      <c r="M70" s="400">
        <v>36</v>
      </c>
      <c r="N70" s="406">
        <v>22124</v>
      </c>
      <c r="O70" s="400">
        <v>36</v>
      </c>
      <c r="P70" s="406">
        <v>44624</v>
      </c>
      <c r="Q70" s="400">
        <v>36</v>
      </c>
      <c r="R70" s="406">
        <v>64924</v>
      </c>
      <c r="S70" s="400">
        <v>36</v>
      </c>
      <c r="T70" s="406">
        <v>103124</v>
      </c>
      <c r="U70" s="400">
        <v>36</v>
      </c>
      <c r="V70" s="420">
        <v>10314</v>
      </c>
      <c r="W70" s="400">
        <v>36</v>
      </c>
      <c r="X70" s="406">
        <v>22264</v>
      </c>
      <c r="Y70" s="400">
        <v>36</v>
      </c>
      <c r="Z70" s="401">
        <v>191</v>
      </c>
      <c r="AA70" s="403">
        <v>65</v>
      </c>
      <c r="AB70" s="407">
        <v>656</v>
      </c>
      <c r="AC70" s="403">
        <v>65</v>
      </c>
      <c r="AD70" s="407">
        <v>1380</v>
      </c>
      <c r="AE70" s="403">
        <v>65</v>
      </c>
      <c r="AF70" s="409">
        <v>405</v>
      </c>
      <c r="AG70" s="403">
        <v>65</v>
      </c>
      <c r="AH70" s="402">
        <v>1430</v>
      </c>
      <c r="AI70" s="403">
        <v>65</v>
      </c>
      <c r="AJ70" s="410">
        <v>4200</v>
      </c>
      <c r="AK70" s="403">
        <v>65</v>
      </c>
      <c r="AL70" s="411">
        <v>5500</v>
      </c>
      <c r="AM70" s="403">
        <v>65</v>
      </c>
    </row>
    <row r="71" spans="1:39" ht="15.75" x14ac:dyDescent="0.2">
      <c r="A71" s="412">
        <v>35</v>
      </c>
      <c r="B71" s="402">
        <v>1274</v>
      </c>
      <c r="C71" s="412">
        <v>35</v>
      </c>
      <c r="D71" s="410">
        <v>2654</v>
      </c>
      <c r="E71" s="412">
        <v>35</v>
      </c>
      <c r="F71" s="410">
        <v>4600</v>
      </c>
      <c r="G71" s="412">
        <v>35</v>
      </c>
      <c r="H71" s="410">
        <v>5864</v>
      </c>
      <c r="I71" s="412">
        <v>35</v>
      </c>
      <c r="J71" s="410">
        <v>1844</v>
      </c>
      <c r="K71" s="412">
        <v>35</v>
      </c>
      <c r="L71" s="410">
        <v>4654</v>
      </c>
      <c r="M71" s="412">
        <v>35</v>
      </c>
      <c r="N71" s="406">
        <v>22244</v>
      </c>
      <c r="O71" s="412">
        <v>35</v>
      </c>
      <c r="P71" s="406">
        <v>44924</v>
      </c>
      <c r="Q71" s="412">
        <v>35</v>
      </c>
      <c r="R71" s="406">
        <v>65024</v>
      </c>
      <c r="S71" s="412">
        <v>35</v>
      </c>
      <c r="T71" s="406">
        <v>103624</v>
      </c>
      <c r="U71" s="412">
        <v>35</v>
      </c>
      <c r="V71" s="419">
        <v>10364</v>
      </c>
      <c r="W71" s="412">
        <v>35</v>
      </c>
      <c r="X71" s="413">
        <v>22324</v>
      </c>
      <c r="Y71" s="412">
        <v>35</v>
      </c>
      <c r="Z71" s="414">
        <v>192</v>
      </c>
      <c r="AA71" s="417">
        <v>66</v>
      </c>
      <c r="AB71" s="408">
        <v>660</v>
      </c>
      <c r="AC71" s="417">
        <v>66</v>
      </c>
      <c r="AD71" s="408">
        <v>1387</v>
      </c>
      <c r="AE71" s="417">
        <v>66</v>
      </c>
      <c r="AF71" s="415">
        <v>408</v>
      </c>
      <c r="AG71" s="417">
        <v>66</v>
      </c>
      <c r="AH71" s="404">
        <v>1445</v>
      </c>
      <c r="AI71" s="417">
        <v>66</v>
      </c>
      <c r="AJ71" s="405">
        <v>4240</v>
      </c>
      <c r="AK71" s="417">
        <v>66</v>
      </c>
      <c r="AL71" s="416">
        <v>5560</v>
      </c>
      <c r="AM71" s="417">
        <v>66</v>
      </c>
    </row>
    <row r="72" spans="1:39" ht="15.75" x14ac:dyDescent="0.2">
      <c r="A72" s="400">
        <v>34</v>
      </c>
      <c r="B72" s="404">
        <v>1284</v>
      </c>
      <c r="C72" s="400">
        <v>34</v>
      </c>
      <c r="D72" s="405">
        <v>2674</v>
      </c>
      <c r="E72" s="400">
        <v>34</v>
      </c>
      <c r="F72" s="405">
        <v>4610</v>
      </c>
      <c r="G72" s="400">
        <v>34</v>
      </c>
      <c r="H72" s="405">
        <v>5904</v>
      </c>
      <c r="I72" s="400">
        <v>34</v>
      </c>
      <c r="J72" s="405">
        <v>1864</v>
      </c>
      <c r="K72" s="400">
        <v>34</v>
      </c>
      <c r="L72" s="405">
        <v>4684</v>
      </c>
      <c r="M72" s="400">
        <v>34</v>
      </c>
      <c r="N72" s="406">
        <v>22364</v>
      </c>
      <c r="O72" s="400">
        <v>34</v>
      </c>
      <c r="P72" s="406">
        <v>45224</v>
      </c>
      <c r="Q72" s="400">
        <v>34</v>
      </c>
      <c r="R72" s="406">
        <v>65124</v>
      </c>
      <c r="S72" s="400">
        <v>34</v>
      </c>
      <c r="T72" s="406">
        <v>104124</v>
      </c>
      <c r="U72" s="400">
        <v>34</v>
      </c>
      <c r="V72" s="420">
        <v>10414</v>
      </c>
      <c r="W72" s="400">
        <v>34</v>
      </c>
      <c r="X72" s="406">
        <v>22384</v>
      </c>
      <c r="Y72" s="400">
        <v>34</v>
      </c>
      <c r="Z72" s="401">
        <v>193</v>
      </c>
      <c r="AA72" s="403">
        <v>67</v>
      </c>
      <c r="AB72" s="407">
        <v>664</v>
      </c>
      <c r="AC72" s="403">
        <v>67</v>
      </c>
      <c r="AD72" s="407">
        <v>1394</v>
      </c>
      <c r="AE72" s="403">
        <v>67</v>
      </c>
      <c r="AF72" s="409">
        <v>411</v>
      </c>
      <c r="AG72" s="403">
        <v>67</v>
      </c>
      <c r="AH72" s="402">
        <v>1460</v>
      </c>
      <c r="AI72" s="403">
        <v>67</v>
      </c>
      <c r="AJ72" s="410">
        <v>4280</v>
      </c>
      <c r="AK72" s="403">
        <v>67</v>
      </c>
      <c r="AL72" s="411">
        <v>5620</v>
      </c>
      <c r="AM72" s="403">
        <v>67</v>
      </c>
    </row>
    <row r="73" spans="1:39" ht="15.75" x14ac:dyDescent="0.2">
      <c r="A73" s="412">
        <v>33</v>
      </c>
      <c r="B73" s="402">
        <v>1294</v>
      </c>
      <c r="C73" s="412">
        <v>33</v>
      </c>
      <c r="D73" s="410">
        <v>2694</v>
      </c>
      <c r="E73" s="412">
        <v>33</v>
      </c>
      <c r="F73" s="410">
        <v>4620</v>
      </c>
      <c r="G73" s="412">
        <v>33</v>
      </c>
      <c r="H73" s="410">
        <v>5944</v>
      </c>
      <c r="I73" s="412">
        <v>33</v>
      </c>
      <c r="J73" s="410">
        <v>1884</v>
      </c>
      <c r="K73" s="412">
        <v>33</v>
      </c>
      <c r="L73" s="410">
        <v>4714</v>
      </c>
      <c r="M73" s="412">
        <v>33</v>
      </c>
      <c r="N73" s="406">
        <v>22484</v>
      </c>
      <c r="O73" s="412">
        <v>33</v>
      </c>
      <c r="P73" s="406">
        <v>45524</v>
      </c>
      <c r="Q73" s="412">
        <v>33</v>
      </c>
      <c r="R73" s="406">
        <v>65224</v>
      </c>
      <c r="S73" s="412">
        <v>33</v>
      </c>
      <c r="T73" s="406">
        <v>104724</v>
      </c>
      <c r="U73" s="412">
        <v>33</v>
      </c>
      <c r="V73" s="419">
        <v>10464</v>
      </c>
      <c r="W73" s="412">
        <v>33</v>
      </c>
      <c r="X73" s="413">
        <v>22444</v>
      </c>
      <c r="Y73" s="412">
        <v>33</v>
      </c>
      <c r="Z73" s="414">
        <v>194</v>
      </c>
      <c r="AA73" s="417">
        <v>68</v>
      </c>
      <c r="AB73" s="408">
        <v>668</v>
      </c>
      <c r="AC73" s="417">
        <v>68</v>
      </c>
      <c r="AD73" s="408">
        <v>1401</v>
      </c>
      <c r="AE73" s="417">
        <v>68</v>
      </c>
      <c r="AF73" s="415">
        <v>414</v>
      </c>
      <c r="AG73" s="417">
        <v>68</v>
      </c>
      <c r="AH73" s="404">
        <v>1475</v>
      </c>
      <c r="AI73" s="417">
        <v>68</v>
      </c>
      <c r="AJ73" s="405">
        <v>4320</v>
      </c>
      <c r="AK73" s="417">
        <v>68</v>
      </c>
      <c r="AL73" s="416">
        <v>5680</v>
      </c>
      <c r="AM73" s="417">
        <v>68</v>
      </c>
    </row>
    <row r="74" spans="1:39" ht="15.75" x14ac:dyDescent="0.2">
      <c r="A74" s="400">
        <v>32</v>
      </c>
      <c r="B74" s="404">
        <v>1304</v>
      </c>
      <c r="C74" s="400">
        <v>32</v>
      </c>
      <c r="D74" s="405">
        <v>2714</v>
      </c>
      <c r="E74" s="400">
        <v>32</v>
      </c>
      <c r="F74" s="405">
        <v>4630</v>
      </c>
      <c r="G74" s="400">
        <v>32</v>
      </c>
      <c r="H74" s="405">
        <v>5984</v>
      </c>
      <c r="I74" s="400">
        <v>32</v>
      </c>
      <c r="J74" s="405">
        <v>1904</v>
      </c>
      <c r="K74" s="400">
        <v>32</v>
      </c>
      <c r="L74" s="405">
        <v>4744</v>
      </c>
      <c r="M74" s="400">
        <v>32</v>
      </c>
      <c r="N74" s="406">
        <v>22604</v>
      </c>
      <c r="O74" s="400">
        <v>32</v>
      </c>
      <c r="P74" s="406">
        <v>45824</v>
      </c>
      <c r="Q74" s="400">
        <v>32</v>
      </c>
      <c r="R74" s="406">
        <v>65324</v>
      </c>
      <c r="S74" s="400">
        <v>32</v>
      </c>
      <c r="T74" s="406">
        <v>105324</v>
      </c>
      <c r="U74" s="400">
        <v>32</v>
      </c>
      <c r="V74" s="420">
        <v>10514</v>
      </c>
      <c r="W74" s="400">
        <v>32</v>
      </c>
      <c r="X74" s="406">
        <v>22504</v>
      </c>
      <c r="Y74" s="400">
        <v>32</v>
      </c>
      <c r="Z74" s="401">
        <v>195</v>
      </c>
      <c r="AA74" s="403">
        <v>69</v>
      </c>
      <c r="AB74" s="407">
        <v>672</v>
      </c>
      <c r="AC74" s="403">
        <v>69</v>
      </c>
      <c r="AD74" s="407">
        <v>1408</v>
      </c>
      <c r="AE74" s="403">
        <v>69</v>
      </c>
      <c r="AF74" s="409">
        <v>417</v>
      </c>
      <c r="AG74" s="403">
        <v>69</v>
      </c>
      <c r="AH74" s="402">
        <v>1490</v>
      </c>
      <c r="AI74" s="403">
        <v>69</v>
      </c>
      <c r="AJ74" s="410">
        <v>4360</v>
      </c>
      <c r="AK74" s="403">
        <v>69</v>
      </c>
      <c r="AL74" s="411">
        <v>5740</v>
      </c>
      <c r="AM74" s="403">
        <v>69</v>
      </c>
    </row>
    <row r="75" spans="1:39" ht="15.75" x14ac:dyDescent="0.2">
      <c r="A75" s="412">
        <v>31</v>
      </c>
      <c r="B75" s="402">
        <v>1314</v>
      </c>
      <c r="C75" s="412">
        <v>31</v>
      </c>
      <c r="D75" s="410">
        <v>2734</v>
      </c>
      <c r="E75" s="412">
        <v>31</v>
      </c>
      <c r="F75" s="410">
        <v>4640</v>
      </c>
      <c r="G75" s="412">
        <v>31</v>
      </c>
      <c r="H75" s="421">
        <v>10024</v>
      </c>
      <c r="I75" s="412">
        <v>31</v>
      </c>
      <c r="J75" s="410">
        <v>1924</v>
      </c>
      <c r="K75" s="412">
        <v>31</v>
      </c>
      <c r="L75" s="410">
        <v>4774</v>
      </c>
      <c r="M75" s="412">
        <v>31</v>
      </c>
      <c r="N75" s="406">
        <v>22724</v>
      </c>
      <c r="O75" s="412">
        <v>31</v>
      </c>
      <c r="P75" s="406">
        <v>50124</v>
      </c>
      <c r="Q75" s="412">
        <v>31</v>
      </c>
      <c r="R75" s="406">
        <v>65424</v>
      </c>
      <c r="S75" s="412">
        <v>31</v>
      </c>
      <c r="T75" s="406">
        <v>105924</v>
      </c>
      <c r="U75" s="412">
        <v>31</v>
      </c>
      <c r="V75" s="419">
        <v>10564</v>
      </c>
      <c r="W75" s="412">
        <v>31</v>
      </c>
      <c r="X75" s="413">
        <v>22564</v>
      </c>
      <c r="Y75" s="412">
        <v>31</v>
      </c>
      <c r="Z75" s="414">
        <v>196</v>
      </c>
      <c r="AA75" s="417">
        <v>70</v>
      </c>
      <c r="AB75" s="408">
        <v>676</v>
      </c>
      <c r="AC75" s="417">
        <v>70</v>
      </c>
      <c r="AD75" s="408">
        <v>1415</v>
      </c>
      <c r="AE75" s="417">
        <v>70</v>
      </c>
      <c r="AF75" s="415">
        <v>420</v>
      </c>
      <c r="AG75" s="417">
        <v>70</v>
      </c>
      <c r="AH75" s="404">
        <v>1505</v>
      </c>
      <c r="AI75" s="417">
        <v>70</v>
      </c>
      <c r="AJ75" s="405">
        <v>4400</v>
      </c>
      <c r="AK75" s="417">
        <v>70</v>
      </c>
      <c r="AL75" s="416">
        <v>5800</v>
      </c>
      <c r="AM75" s="417">
        <v>70</v>
      </c>
    </row>
    <row r="76" spans="1:39" ht="15.75" x14ac:dyDescent="0.2">
      <c r="A76" s="400">
        <v>30</v>
      </c>
      <c r="B76" s="404">
        <v>1324</v>
      </c>
      <c r="C76" s="400">
        <v>30</v>
      </c>
      <c r="D76" s="405">
        <v>2754</v>
      </c>
      <c r="E76" s="400">
        <v>30</v>
      </c>
      <c r="F76" s="405">
        <v>4650</v>
      </c>
      <c r="G76" s="400">
        <v>30</v>
      </c>
      <c r="H76" s="422">
        <v>10064</v>
      </c>
      <c r="I76" s="400">
        <v>30</v>
      </c>
      <c r="J76" s="405">
        <v>1944</v>
      </c>
      <c r="K76" s="400">
        <v>30</v>
      </c>
      <c r="L76" s="405">
        <v>4804</v>
      </c>
      <c r="M76" s="400">
        <v>30</v>
      </c>
      <c r="N76" s="406">
        <v>22874</v>
      </c>
      <c r="O76" s="400">
        <v>30</v>
      </c>
      <c r="P76" s="406">
        <v>50424</v>
      </c>
      <c r="Q76" s="400">
        <v>30</v>
      </c>
      <c r="R76" s="406">
        <v>65524</v>
      </c>
      <c r="S76" s="400">
        <v>30</v>
      </c>
      <c r="T76" s="406">
        <v>110524</v>
      </c>
      <c r="U76" s="400">
        <v>30</v>
      </c>
      <c r="V76" s="420">
        <v>10624</v>
      </c>
      <c r="W76" s="400">
        <v>30</v>
      </c>
      <c r="X76" s="406">
        <v>22624</v>
      </c>
      <c r="Y76" s="400">
        <v>30</v>
      </c>
      <c r="Z76" s="401">
        <v>197</v>
      </c>
      <c r="AA76" s="403">
        <v>71</v>
      </c>
      <c r="AB76" s="407">
        <v>680</v>
      </c>
      <c r="AC76" s="403">
        <v>71</v>
      </c>
      <c r="AD76" s="407">
        <v>1422</v>
      </c>
      <c r="AE76" s="403">
        <v>71</v>
      </c>
      <c r="AF76" s="409">
        <v>423</v>
      </c>
      <c r="AG76" s="403">
        <v>71</v>
      </c>
      <c r="AH76" s="402">
        <v>1520</v>
      </c>
      <c r="AI76" s="403">
        <v>71</v>
      </c>
      <c r="AJ76" s="410">
        <v>4440</v>
      </c>
      <c r="AK76" s="403">
        <v>71</v>
      </c>
      <c r="AL76" s="411">
        <v>5860</v>
      </c>
      <c r="AM76" s="403">
        <v>71</v>
      </c>
    </row>
    <row r="77" spans="1:39" ht="15.75" x14ac:dyDescent="0.2">
      <c r="A77" s="412">
        <v>29</v>
      </c>
      <c r="B77" s="402">
        <v>1334</v>
      </c>
      <c r="C77" s="412">
        <v>29</v>
      </c>
      <c r="D77" s="410">
        <v>2774</v>
      </c>
      <c r="E77" s="412">
        <v>29</v>
      </c>
      <c r="F77" s="410">
        <v>4660</v>
      </c>
      <c r="G77" s="412">
        <v>29</v>
      </c>
      <c r="H77" s="421">
        <v>10104</v>
      </c>
      <c r="I77" s="412">
        <v>29</v>
      </c>
      <c r="J77" s="410">
        <v>1964</v>
      </c>
      <c r="K77" s="412">
        <v>29</v>
      </c>
      <c r="L77" s="410">
        <v>4834</v>
      </c>
      <c r="M77" s="412">
        <v>29</v>
      </c>
      <c r="N77" s="406">
        <v>23024</v>
      </c>
      <c r="O77" s="412">
        <v>29</v>
      </c>
      <c r="P77" s="406">
        <v>50724</v>
      </c>
      <c r="Q77" s="412">
        <v>29</v>
      </c>
      <c r="R77" s="406">
        <v>65624</v>
      </c>
      <c r="S77" s="412">
        <v>29</v>
      </c>
      <c r="T77" s="406">
        <v>111224</v>
      </c>
      <c r="U77" s="412">
        <v>29</v>
      </c>
      <c r="V77" s="419">
        <v>10684</v>
      </c>
      <c r="W77" s="412">
        <v>29</v>
      </c>
      <c r="X77" s="413">
        <v>22684</v>
      </c>
      <c r="Y77" s="412">
        <v>29</v>
      </c>
      <c r="Z77" s="414">
        <v>198</v>
      </c>
      <c r="AA77" s="417">
        <v>72</v>
      </c>
      <c r="AB77" s="408">
        <v>684</v>
      </c>
      <c r="AC77" s="417">
        <v>72</v>
      </c>
      <c r="AD77" s="408">
        <v>1429</v>
      </c>
      <c r="AE77" s="417">
        <v>72</v>
      </c>
      <c r="AF77" s="415">
        <v>426</v>
      </c>
      <c r="AG77" s="417">
        <v>72</v>
      </c>
      <c r="AH77" s="404">
        <v>1535</v>
      </c>
      <c r="AI77" s="417">
        <v>72</v>
      </c>
      <c r="AJ77" s="405">
        <v>4480</v>
      </c>
      <c r="AK77" s="417">
        <v>72</v>
      </c>
      <c r="AL77" s="416">
        <v>5920</v>
      </c>
      <c r="AM77" s="417">
        <v>72</v>
      </c>
    </row>
    <row r="78" spans="1:39" ht="15.75" x14ac:dyDescent="0.2">
      <c r="A78" s="400">
        <v>28</v>
      </c>
      <c r="B78" s="404">
        <v>1344</v>
      </c>
      <c r="C78" s="400">
        <v>28</v>
      </c>
      <c r="D78" s="405">
        <v>2794</v>
      </c>
      <c r="E78" s="400">
        <v>28</v>
      </c>
      <c r="F78" s="405">
        <v>4670</v>
      </c>
      <c r="G78" s="400">
        <v>28</v>
      </c>
      <c r="H78" s="422">
        <v>10144</v>
      </c>
      <c r="I78" s="400">
        <v>28</v>
      </c>
      <c r="J78" s="405">
        <v>1984</v>
      </c>
      <c r="K78" s="400">
        <v>28</v>
      </c>
      <c r="L78" s="405">
        <v>4864</v>
      </c>
      <c r="M78" s="400">
        <v>28</v>
      </c>
      <c r="N78" s="406">
        <v>23174</v>
      </c>
      <c r="O78" s="400">
        <v>28</v>
      </c>
      <c r="P78" s="406">
        <v>51024</v>
      </c>
      <c r="Q78" s="400">
        <v>28</v>
      </c>
      <c r="R78" s="406">
        <v>65724</v>
      </c>
      <c r="S78" s="400">
        <v>28</v>
      </c>
      <c r="T78" s="406">
        <v>111924</v>
      </c>
      <c r="U78" s="400">
        <v>28</v>
      </c>
      <c r="V78" s="420">
        <v>10744</v>
      </c>
      <c r="W78" s="400">
        <v>28</v>
      </c>
      <c r="X78" s="406">
        <v>22744</v>
      </c>
      <c r="Y78" s="400">
        <v>28</v>
      </c>
      <c r="Z78" s="401">
        <v>199</v>
      </c>
      <c r="AA78" s="403">
        <v>73</v>
      </c>
      <c r="AB78" s="407">
        <v>688</v>
      </c>
      <c r="AC78" s="403">
        <v>73</v>
      </c>
      <c r="AD78" s="407">
        <v>1436</v>
      </c>
      <c r="AE78" s="403">
        <v>73</v>
      </c>
      <c r="AF78" s="409">
        <v>429</v>
      </c>
      <c r="AG78" s="403">
        <v>73</v>
      </c>
      <c r="AH78" s="402">
        <v>1550</v>
      </c>
      <c r="AI78" s="403">
        <v>73</v>
      </c>
      <c r="AJ78" s="410">
        <v>4520</v>
      </c>
      <c r="AK78" s="403">
        <v>73</v>
      </c>
      <c r="AL78" s="411">
        <v>5980</v>
      </c>
      <c r="AM78" s="403">
        <v>73</v>
      </c>
    </row>
    <row r="79" spans="1:39" ht="15.75" x14ac:dyDescent="0.2">
      <c r="A79" s="412">
        <v>27</v>
      </c>
      <c r="B79" s="402">
        <v>1354</v>
      </c>
      <c r="C79" s="412">
        <v>27</v>
      </c>
      <c r="D79" s="410">
        <v>2814</v>
      </c>
      <c r="E79" s="412">
        <v>27</v>
      </c>
      <c r="F79" s="410">
        <v>4680</v>
      </c>
      <c r="G79" s="412">
        <v>27</v>
      </c>
      <c r="H79" s="421">
        <v>10184</v>
      </c>
      <c r="I79" s="412">
        <v>27</v>
      </c>
      <c r="J79" s="410">
        <v>2004</v>
      </c>
      <c r="K79" s="412">
        <v>27</v>
      </c>
      <c r="L79" s="410">
        <v>4904</v>
      </c>
      <c r="M79" s="412">
        <v>27</v>
      </c>
      <c r="N79" s="406">
        <v>23324</v>
      </c>
      <c r="O79" s="412">
        <v>27</v>
      </c>
      <c r="P79" s="406">
        <v>51324</v>
      </c>
      <c r="Q79" s="412">
        <v>27</v>
      </c>
      <c r="R79" s="406">
        <v>65824</v>
      </c>
      <c r="S79" s="412">
        <v>27</v>
      </c>
      <c r="T79" s="406">
        <v>112624</v>
      </c>
      <c r="U79" s="412">
        <v>27</v>
      </c>
      <c r="V79" s="419">
        <v>10804</v>
      </c>
      <c r="W79" s="412">
        <v>27</v>
      </c>
      <c r="X79" s="413">
        <v>22804</v>
      </c>
      <c r="Y79" s="412">
        <v>27</v>
      </c>
      <c r="Z79" s="414">
        <v>200</v>
      </c>
      <c r="AA79" s="417">
        <v>74</v>
      </c>
      <c r="AB79" s="408">
        <v>692</v>
      </c>
      <c r="AC79" s="417">
        <v>74</v>
      </c>
      <c r="AD79" s="408">
        <v>1443</v>
      </c>
      <c r="AE79" s="417">
        <v>74</v>
      </c>
      <c r="AF79" s="415">
        <v>432</v>
      </c>
      <c r="AG79" s="417">
        <v>74</v>
      </c>
      <c r="AH79" s="404">
        <v>1565</v>
      </c>
      <c r="AI79" s="417">
        <v>74</v>
      </c>
      <c r="AJ79" s="405">
        <v>4560</v>
      </c>
      <c r="AK79" s="417">
        <v>74</v>
      </c>
      <c r="AL79" s="416">
        <v>6040</v>
      </c>
      <c r="AM79" s="417">
        <v>74</v>
      </c>
    </row>
    <row r="80" spans="1:39" ht="15.75" x14ac:dyDescent="0.2">
      <c r="A80" s="400">
        <v>26</v>
      </c>
      <c r="B80" s="404">
        <v>1364</v>
      </c>
      <c r="C80" s="400">
        <v>26</v>
      </c>
      <c r="D80" s="405">
        <v>2834</v>
      </c>
      <c r="E80" s="400">
        <v>26</v>
      </c>
      <c r="F80" s="405">
        <v>4690</v>
      </c>
      <c r="G80" s="400">
        <v>26</v>
      </c>
      <c r="H80" s="422">
        <v>10224</v>
      </c>
      <c r="I80" s="400">
        <v>26</v>
      </c>
      <c r="J80" s="405">
        <v>2024</v>
      </c>
      <c r="K80" s="400">
        <v>26</v>
      </c>
      <c r="L80" s="405">
        <v>4944</v>
      </c>
      <c r="M80" s="400">
        <v>26</v>
      </c>
      <c r="N80" s="406">
        <v>23474</v>
      </c>
      <c r="O80" s="400">
        <v>26</v>
      </c>
      <c r="P80" s="406">
        <v>51624</v>
      </c>
      <c r="Q80" s="400">
        <v>26</v>
      </c>
      <c r="R80" s="406">
        <v>65924</v>
      </c>
      <c r="S80" s="400">
        <v>26</v>
      </c>
      <c r="T80" s="406">
        <v>113324</v>
      </c>
      <c r="U80" s="400">
        <v>26</v>
      </c>
      <c r="V80" s="420">
        <v>10864</v>
      </c>
      <c r="W80" s="400">
        <v>26</v>
      </c>
      <c r="X80" s="406">
        <v>22864</v>
      </c>
      <c r="Y80" s="400">
        <v>26</v>
      </c>
      <c r="Z80" s="401">
        <v>201</v>
      </c>
      <c r="AA80" s="403">
        <v>75</v>
      </c>
      <c r="AB80" s="407">
        <v>696</v>
      </c>
      <c r="AC80" s="403">
        <v>75</v>
      </c>
      <c r="AD80" s="407">
        <v>1450</v>
      </c>
      <c r="AE80" s="403">
        <v>75</v>
      </c>
      <c r="AF80" s="409">
        <v>435</v>
      </c>
      <c r="AG80" s="403">
        <v>75</v>
      </c>
      <c r="AH80" s="402">
        <v>1580</v>
      </c>
      <c r="AI80" s="403">
        <v>75</v>
      </c>
      <c r="AJ80" s="410">
        <v>4600</v>
      </c>
      <c r="AK80" s="403">
        <v>75</v>
      </c>
      <c r="AL80" s="411">
        <v>6100</v>
      </c>
      <c r="AM80" s="403">
        <v>75</v>
      </c>
    </row>
    <row r="81" spans="1:39" ht="15.75" x14ac:dyDescent="0.2">
      <c r="A81" s="412">
        <v>25</v>
      </c>
      <c r="B81" s="402">
        <v>1374</v>
      </c>
      <c r="C81" s="412">
        <v>25</v>
      </c>
      <c r="D81" s="410">
        <v>2854</v>
      </c>
      <c r="E81" s="412">
        <v>25</v>
      </c>
      <c r="F81" s="410">
        <v>4700</v>
      </c>
      <c r="G81" s="412">
        <v>25</v>
      </c>
      <c r="H81" s="421">
        <v>10264</v>
      </c>
      <c r="I81" s="412">
        <v>25</v>
      </c>
      <c r="J81" s="410">
        <v>2044</v>
      </c>
      <c r="K81" s="412">
        <v>25</v>
      </c>
      <c r="L81" s="410">
        <v>4984</v>
      </c>
      <c r="M81" s="412">
        <v>25</v>
      </c>
      <c r="N81" s="406">
        <v>23624</v>
      </c>
      <c r="O81" s="412">
        <v>25</v>
      </c>
      <c r="P81" s="406">
        <v>51924</v>
      </c>
      <c r="Q81" s="412">
        <v>25</v>
      </c>
      <c r="R81" s="406">
        <v>70024</v>
      </c>
      <c r="S81" s="412">
        <v>25</v>
      </c>
      <c r="T81" s="406">
        <v>114024</v>
      </c>
      <c r="U81" s="412">
        <v>25</v>
      </c>
      <c r="V81" s="419">
        <v>10924</v>
      </c>
      <c r="W81" s="412">
        <v>25</v>
      </c>
      <c r="X81" s="413">
        <v>22924</v>
      </c>
      <c r="Y81" s="412">
        <v>25</v>
      </c>
      <c r="Z81" s="414">
        <v>202</v>
      </c>
      <c r="AA81" s="417">
        <v>76</v>
      </c>
      <c r="AB81" s="408">
        <v>700</v>
      </c>
      <c r="AC81" s="417">
        <v>76</v>
      </c>
      <c r="AD81" s="408">
        <v>1456</v>
      </c>
      <c r="AE81" s="417">
        <v>76</v>
      </c>
      <c r="AF81" s="415">
        <v>438</v>
      </c>
      <c r="AG81" s="417">
        <v>76</v>
      </c>
      <c r="AH81" s="404">
        <v>1595</v>
      </c>
      <c r="AI81" s="417">
        <v>76</v>
      </c>
      <c r="AJ81" s="405">
        <v>4640</v>
      </c>
      <c r="AK81" s="417">
        <v>76</v>
      </c>
      <c r="AL81" s="416">
        <v>6160</v>
      </c>
      <c r="AM81" s="417">
        <v>76</v>
      </c>
    </row>
    <row r="82" spans="1:39" ht="15.75" x14ac:dyDescent="0.2">
      <c r="A82" s="400">
        <v>24</v>
      </c>
      <c r="B82" s="404">
        <v>1384</v>
      </c>
      <c r="C82" s="400">
        <v>24</v>
      </c>
      <c r="D82" s="405">
        <v>2874</v>
      </c>
      <c r="E82" s="400">
        <v>24</v>
      </c>
      <c r="F82" s="405">
        <v>4710</v>
      </c>
      <c r="G82" s="400">
        <v>24</v>
      </c>
      <c r="H82" s="422">
        <v>10314</v>
      </c>
      <c r="I82" s="400">
        <v>24</v>
      </c>
      <c r="J82" s="405">
        <v>2064</v>
      </c>
      <c r="K82" s="400">
        <v>24</v>
      </c>
      <c r="L82" s="405">
        <v>5024</v>
      </c>
      <c r="M82" s="400">
        <v>24</v>
      </c>
      <c r="N82" s="406">
        <v>23824</v>
      </c>
      <c r="O82" s="400">
        <v>24</v>
      </c>
      <c r="P82" s="406">
        <v>52224</v>
      </c>
      <c r="Q82" s="400">
        <v>24</v>
      </c>
      <c r="R82" s="406">
        <v>70124</v>
      </c>
      <c r="S82" s="400">
        <v>24</v>
      </c>
      <c r="T82" s="406">
        <v>114824</v>
      </c>
      <c r="U82" s="400">
        <v>24</v>
      </c>
      <c r="V82" s="420">
        <v>11004</v>
      </c>
      <c r="W82" s="400">
        <v>24</v>
      </c>
      <c r="X82" s="406">
        <v>23024</v>
      </c>
      <c r="Y82" s="400">
        <v>24</v>
      </c>
      <c r="Z82" s="401">
        <v>203</v>
      </c>
      <c r="AA82" s="403">
        <v>77</v>
      </c>
      <c r="AB82" s="407">
        <v>704</v>
      </c>
      <c r="AC82" s="403">
        <v>77</v>
      </c>
      <c r="AD82" s="407">
        <v>1462</v>
      </c>
      <c r="AE82" s="403">
        <v>77</v>
      </c>
      <c r="AF82" s="409">
        <v>441</v>
      </c>
      <c r="AG82" s="403">
        <v>77</v>
      </c>
      <c r="AH82" s="402">
        <v>1610</v>
      </c>
      <c r="AI82" s="403">
        <v>77</v>
      </c>
      <c r="AJ82" s="410">
        <v>4680</v>
      </c>
      <c r="AK82" s="403">
        <v>77</v>
      </c>
      <c r="AL82" s="411">
        <v>6220</v>
      </c>
      <c r="AM82" s="403">
        <v>77</v>
      </c>
    </row>
    <row r="83" spans="1:39" ht="15.75" x14ac:dyDescent="0.2">
      <c r="A83" s="412">
        <v>23</v>
      </c>
      <c r="B83" s="402">
        <v>1394</v>
      </c>
      <c r="C83" s="412">
        <v>23</v>
      </c>
      <c r="D83" s="410">
        <v>2894</v>
      </c>
      <c r="E83" s="412">
        <v>23</v>
      </c>
      <c r="F83" s="410">
        <v>4720</v>
      </c>
      <c r="G83" s="412">
        <v>23</v>
      </c>
      <c r="H83" s="421">
        <v>10364</v>
      </c>
      <c r="I83" s="412">
        <v>23</v>
      </c>
      <c r="J83" s="410">
        <v>2084</v>
      </c>
      <c r="K83" s="412">
        <v>23</v>
      </c>
      <c r="L83" s="410">
        <v>5064</v>
      </c>
      <c r="M83" s="412">
        <v>23</v>
      </c>
      <c r="N83" s="406">
        <v>24024</v>
      </c>
      <c r="O83" s="412">
        <v>23</v>
      </c>
      <c r="P83" s="406">
        <v>52524</v>
      </c>
      <c r="Q83" s="412">
        <v>23</v>
      </c>
      <c r="R83" s="406">
        <v>70224</v>
      </c>
      <c r="S83" s="412">
        <v>23</v>
      </c>
      <c r="T83" s="406">
        <v>115624</v>
      </c>
      <c r="U83" s="412">
        <v>23</v>
      </c>
      <c r="V83" s="419">
        <v>11084</v>
      </c>
      <c r="W83" s="412">
        <v>23</v>
      </c>
      <c r="X83" s="413">
        <v>23124</v>
      </c>
      <c r="Y83" s="412">
        <v>23</v>
      </c>
      <c r="Z83" s="414">
        <v>204</v>
      </c>
      <c r="AA83" s="417">
        <v>78</v>
      </c>
      <c r="AB83" s="408">
        <v>708</v>
      </c>
      <c r="AC83" s="417">
        <v>78</v>
      </c>
      <c r="AD83" s="408">
        <v>1468</v>
      </c>
      <c r="AE83" s="417">
        <v>78</v>
      </c>
      <c r="AF83" s="415">
        <v>444</v>
      </c>
      <c r="AG83" s="417">
        <v>78</v>
      </c>
      <c r="AH83" s="404">
        <v>1625</v>
      </c>
      <c r="AI83" s="417">
        <v>78</v>
      </c>
      <c r="AJ83" s="405">
        <v>4720</v>
      </c>
      <c r="AK83" s="417">
        <v>78</v>
      </c>
      <c r="AL83" s="416">
        <v>6280</v>
      </c>
      <c r="AM83" s="417">
        <v>78</v>
      </c>
    </row>
    <row r="84" spans="1:39" ht="15.75" x14ac:dyDescent="0.2">
      <c r="A84" s="400">
        <v>22</v>
      </c>
      <c r="B84" s="404">
        <v>1404</v>
      </c>
      <c r="C84" s="400">
        <v>22</v>
      </c>
      <c r="D84" s="405">
        <v>2914</v>
      </c>
      <c r="E84" s="400">
        <v>22</v>
      </c>
      <c r="F84" s="405">
        <v>4730</v>
      </c>
      <c r="G84" s="400">
        <v>22</v>
      </c>
      <c r="H84" s="422">
        <v>10414</v>
      </c>
      <c r="I84" s="400">
        <v>22</v>
      </c>
      <c r="J84" s="405">
        <v>2104</v>
      </c>
      <c r="K84" s="400">
        <v>22</v>
      </c>
      <c r="L84" s="405">
        <v>5104</v>
      </c>
      <c r="M84" s="400">
        <v>22</v>
      </c>
      <c r="N84" s="406">
        <v>24224</v>
      </c>
      <c r="O84" s="400">
        <v>22</v>
      </c>
      <c r="P84" s="406">
        <v>52824</v>
      </c>
      <c r="Q84" s="400">
        <v>22</v>
      </c>
      <c r="R84" s="406">
        <v>70324</v>
      </c>
      <c r="S84" s="400">
        <v>22</v>
      </c>
      <c r="T84" s="406">
        <v>120424</v>
      </c>
      <c r="U84" s="400">
        <v>22</v>
      </c>
      <c r="V84" s="420">
        <v>11164</v>
      </c>
      <c r="W84" s="400">
        <v>22</v>
      </c>
      <c r="X84" s="406">
        <v>23224</v>
      </c>
      <c r="Y84" s="400">
        <v>22</v>
      </c>
      <c r="Z84" s="401">
        <v>205</v>
      </c>
      <c r="AA84" s="403">
        <v>79</v>
      </c>
      <c r="AB84" s="407">
        <v>712</v>
      </c>
      <c r="AC84" s="403">
        <v>79</v>
      </c>
      <c r="AD84" s="407">
        <v>1474</v>
      </c>
      <c r="AE84" s="403">
        <v>79</v>
      </c>
      <c r="AF84" s="409">
        <v>447</v>
      </c>
      <c r="AG84" s="403">
        <v>79</v>
      </c>
      <c r="AH84" s="402">
        <v>1640</v>
      </c>
      <c r="AI84" s="403">
        <v>79</v>
      </c>
      <c r="AJ84" s="410">
        <v>4760</v>
      </c>
      <c r="AK84" s="403">
        <v>79</v>
      </c>
      <c r="AL84" s="411">
        <v>6340</v>
      </c>
      <c r="AM84" s="403">
        <v>79</v>
      </c>
    </row>
    <row r="85" spans="1:39" ht="15.75" x14ac:dyDescent="0.2">
      <c r="A85" s="412">
        <v>21</v>
      </c>
      <c r="B85" s="402">
        <v>1414</v>
      </c>
      <c r="C85" s="412">
        <v>21</v>
      </c>
      <c r="D85" s="410">
        <v>2944</v>
      </c>
      <c r="E85" s="412">
        <v>21</v>
      </c>
      <c r="F85" s="410">
        <v>4740</v>
      </c>
      <c r="G85" s="412">
        <v>21</v>
      </c>
      <c r="H85" s="421">
        <v>10464</v>
      </c>
      <c r="I85" s="412">
        <v>21</v>
      </c>
      <c r="J85" s="410">
        <v>2124</v>
      </c>
      <c r="K85" s="412">
        <v>21</v>
      </c>
      <c r="L85" s="410">
        <v>5144</v>
      </c>
      <c r="M85" s="412">
        <v>21</v>
      </c>
      <c r="N85" s="406">
        <v>24424</v>
      </c>
      <c r="O85" s="412">
        <v>21</v>
      </c>
      <c r="P85" s="406">
        <v>53124</v>
      </c>
      <c r="Q85" s="412">
        <v>21</v>
      </c>
      <c r="R85" s="406">
        <v>70424</v>
      </c>
      <c r="S85" s="412">
        <v>21</v>
      </c>
      <c r="T85" s="406">
        <v>121224</v>
      </c>
      <c r="U85" s="412">
        <v>21</v>
      </c>
      <c r="V85" s="419">
        <v>11244</v>
      </c>
      <c r="W85" s="412">
        <v>21</v>
      </c>
      <c r="X85" s="413">
        <v>23324</v>
      </c>
      <c r="Y85" s="412">
        <v>21</v>
      </c>
      <c r="Z85" s="414">
        <v>206</v>
      </c>
      <c r="AA85" s="417">
        <v>80</v>
      </c>
      <c r="AB85" s="408">
        <v>716</v>
      </c>
      <c r="AC85" s="417">
        <v>80</v>
      </c>
      <c r="AD85" s="408">
        <v>1480</v>
      </c>
      <c r="AE85" s="417">
        <v>80</v>
      </c>
      <c r="AF85" s="415">
        <v>450</v>
      </c>
      <c r="AG85" s="417">
        <v>80</v>
      </c>
      <c r="AH85" s="404">
        <v>1655</v>
      </c>
      <c r="AI85" s="417">
        <v>80</v>
      </c>
      <c r="AJ85" s="405">
        <v>4800</v>
      </c>
      <c r="AK85" s="417">
        <v>80</v>
      </c>
      <c r="AL85" s="416">
        <v>6400</v>
      </c>
      <c r="AM85" s="417">
        <v>80</v>
      </c>
    </row>
    <row r="86" spans="1:39" ht="15.75" x14ac:dyDescent="0.2">
      <c r="A86" s="400">
        <v>20</v>
      </c>
      <c r="B86" s="404">
        <v>1424</v>
      </c>
      <c r="C86" s="400">
        <v>20</v>
      </c>
      <c r="D86" s="405">
        <v>2974</v>
      </c>
      <c r="E86" s="400">
        <v>20</v>
      </c>
      <c r="F86" s="405">
        <v>4750</v>
      </c>
      <c r="G86" s="400">
        <v>20</v>
      </c>
      <c r="H86" s="422">
        <v>10514</v>
      </c>
      <c r="I86" s="400">
        <v>20</v>
      </c>
      <c r="J86" s="405">
        <v>2144</v>
      </c>
      <c r="K86" s="400">
        <v>20</v>
      </c>
      <c r="L86" s="405">
        <v>5184</v>
      </c>
      <c r="M86" s="400">
        <v>20</v>
      </c>
      <c r="N86" s="406">
        <v>24624</v>
      </c>
      <c r="O86" s="400">
        <v>20</v>
      </c>
      <c r="P86" s="406">
        <v>53524</v>
      </c>
      <c r="Q86" s="400">
        <v>20</v>
      </c>
      <c r="R86" s="406">
        <v>70524</v>
      </c>
      <c r="S86" s="400">
        <v>20</v>
      </c>
      <c r="T86" s="406">
        <v>122124</v>
      </c>
      <c r="U86" s="400">
        <v>20</v>
      </c>
      <c r="V86" s="420">
        <v>11324</v>
      </c>
      <c r="W86" s="400">
        <v>20</v>
      </c>
      <c r="X86" s="406">
        <v>23424</v>
      </c>
      <c r="Y86" s="400">
        <v>20</v>
      </c>
      <c r="Z86" s="401">
        <v>207</v>
      </c>
      <c r="AA86" s="403">
        <v>81</v>
      </c>
      <c r="AB86" s="407">
        <v>720</v>
      </c>
      <c r="AC86" s="403">
        <v>81</v>
      </c>
      <c r="AD86" s="407">
        <v>1486</v>
      </c>
      <c r="AE86" s="403">
        <v>81</v>
      </c>
      <c r="AF86" s="409">
        <v>453</v>
      </c>
      <c r="AG86" s="403">
        <v>81</v>
      </c>
      <c r="AH86" s="402">
        <v>1670</v>
      </c>
      <c r="AI86" s="403">
        <v>81</v>
      </c>
      <c r="AJ86" s="410">
        <v>4840</v>
      </c>
      <c r="AK86" s="403">
        <v>81</v>
      </c>
      <c r="AL86" s="411">
        <v>6460</v>
      </c>
      <c r="AM86" s="403">
        <v>81</v>
      </c>
    </row>
    <row r="87" spans="1:39" ht="15.75" x14ac:dyDescent="0.2">
      <c r="A87" s="412">
        <v>19</v>
      </c>
      <c r="B87" s="402">
        <v>1434</v>
      </c>
      <c r="C87" s="412">
        <v>19</v>
      </c>
      <c r="D87" s="410">
        <v>3004</v>
      </c>
      <c r="E87" s="412">
        <v>19</v>
      </c>
      <c r="F87" s="410">
        <v>4760</v>
      </c>
      <c r="G87" s="412">
        <v>19</v>
      </c>
      <c r="H87" s="421">
        <v>10564</v>
      </c>
      <c r="I87" s="412">
        <v>19</v>
      </c>
      <c r="J87" s="410">
        <v>2164</v>
      </c>
      <c r="K87" s="412">
        <v>19</v>
      </c>
      <c r="L87" s="410">
        <v>5224</v>
      </c>
      <c r="M87" s="412">
        <v>19</v>
      </c>
      <c r="N87" s="406">
        <v>24824</v>
      </c>
      <c r="O87" s="412">
        <v>19</v>
      </c>
      <c r="P87" s="406">
        <v>53924</v>
      </c>
      <c r="Q87" s="412">
        <v>19</v>
      </c>
      <c r="R87" s="406">
        <v>70624</v>
      </c>
      <c r="S87" s="412">
        <v>19</v>
      </c>
      <c r="T87" s="406">
        <v>123024</v>
      </c>
      <c r="U87" s="412">
        <v>19</v>
      </c>
      <c r="V87" s="419">
        <v>11404</v>
      </c>
      <c r="W87" s="412">
        <v>19</v>
      </c>
      <c r="X87" s="413">
        <v>23524</v>
      </c>
      <c r="Y87" s="412">
        <v>19</v>
      </c>
      <c r="Z87" s="414">
        <v>208</v>
      </c>
      <c r="AA87" s="417">
        <v>82</v>
      </c>
      <c r="AB87" s="408">
        <v>724</v>
      </c>
      <c r="AC87" s="417">
        <v>82</v>
      </c>
      <c r="AD87" s="408">
        <v>1492</v>
      </c>
      <c r="AE87" s="417">
        <v>82</v>
      </c>
      <c r="AF87" s="415">
        <v>456</v>
      </c>
      <c r="AG87" s="417">
        <v>82</v>
      </c>
      <c r="AH87" s="404">
        <v>1685</v>
      </c>
      <c r="AI87" s="417">
        <v>82</v>
      </c>
      <c r="AJ87" s="405">
        <v>4880</v>
      </c>
      <c r="AK87" s="417">
        <v>82</v>
      </c>
      <c r="AL87" s="416">
        <v>6520</v>
      </c>
      <c r="AM87" s="417">
        <v>82</v>
      </c>
    </row>
    <row r="88" spans="1:39" ht="15.75" x14ac:dyDescent="0.2">
      <c r="A88" s="400">
        <v>18</v>
      </c>
      <c r="B88" s="404">
        <v>1444</v>
      </c>
      <c r="C88" s="400">
        <v>18</v>
      </c>
      <c r="D88" s="405">
        <v>3034</v>
      </c>
      <c r="E88" s="400">
        <v>18</v>
      </c>
      <c r="F88" s="405">
        <v>4770</v>
      </c>
      <c r="G88" s="400">
        <v>18</v>
      </c>
      <c r="H88" s="422">
        <v>10624</v>
      </c>
      <c r="I88" s="400">
        <v>18</v>
      </c>
      <c r="J88" s="405">
        <v>2184</v>
      </c>
      <c r="K88" s="400">
        <v>18</v>
      </c>
      <c r="L88" s="405">
        <v>5264</v>
      </c>
      <c r="M88" s="400">
        <v>18</v>
      </c>
      <c r="N88" s="406">
        <v>25024</v>
      </c>
      <c r="O88" s="400">
        <v>18</v>
      </c>
      <c r="P88" s="406">
        <v>54324</v>
      </c>
      <c r="Q88" s="400">
        <v>18</v>
      </c>
      <c r="R88" s="406">
        <v>70724</v>
      </c>
      <c r="S88" s="400">
        <v>18</v>
      </c>
      <c r="T88" s="406">
        <v>123924</v>
      </c>
      <c r="U88" s="400">
        <v>18</v>
      </c>
      <c r="V88" s="420">
        <v>11504</v>
      </c>
      <c r="W88" s="400">
        <v>18</v>
      </c>
      <c r="X88" s="406">
        <v>23624</v>
      </c>
      <c r="Y88" s="400">
        <v>18</v>
      </c>
      <c r="Z88" s="401">
        <v>209</v>
      </c>
      <c r="AA88" s="403">
        <v>83</v>
      </c>
      <c r="AB88" s="407">
        <v>728</v>
      </c>
      <c r="AC88" s="403">
        <v>83</v>
      </c>
      <c r="AD88" s="407">
        <v>1498</v>
      </c>
      <c r="AE88" s="403">
        <v>83</v>
      </c>
      <c r="AF88" s="409">
        <v>459</v>
      </c>
      <c r="AG88" s="403">
        <v>83</v>
      </c>
      <c r="AH88" s="402">
        <v>1700</v>
      </c>
      <c r="AI88" s="403">
        <v>83</v>
      </c>
      <c r="AJ88" s="410">
        <v>4920</v>
      </c>
      <c r="AK88" s="403">
        <v>83</v>
      </c>
      <c r="AL88" s="411">
        <v>6580</v>
      </c>
      <c r="AM88" s="403">
        <v>83</v>
      </c>
    </row>
    <row r="89" spans="1:39" ht="15.75" x14ac:dyDescent="0.2">
      <c r="A89" s="412">
        <v>17</v>
      </c>
      <c r="B89" s="402">
        <v>1454</v>
      </c>
      <c r="C89" s="412">
        <v>17</v>
      </c>
      <c r="D89" s="410">
        <v>3064</v>
      </c>
      <c r="E89" s="412">
        <v>17</v>
      </c>
      <c r="F89" s="410">
        <v>4780</v>
      </c>
      <c r="G89" s="412">
        <v>17</v>
      </c>
      <c r="H89" s="421">
        <v>10684</v>
      </c>
      <c r="I89" s="412">
        <v>17</v>
      </c>
      <c r="J89" s="410">
        <v>2204</v>
      </c>
      <c r="K89" s="412">
        <v>17</v>
      </c>
      <c r="L89" s="410">
        <v>5314</v>
      </c>
      <c r="M89" s="412">
        <v>17</v>
      </c>
      <c r="N89" s="406">
        <v>25224</v>
      </c>
      <c r="O89" s="412">
        <v>17</v>
      </c>
      <c r="P89" s="406">
        <v>54724</v>
      </c>
      <c r="Q89" s="412">
        <v>17</v>
      </c>
      <c r="R89" s="406">
        <v>70824</v>
      </c>
      <c r="S89" s="412">
        <v>17</v>
      </c>
      <c r="T89" s="406">
        <v>124824</v>
      </c>
      <c r="U89" s="412">
        <v>17</v>
      </c>
      <c r="V89" s="419">
        <v>11604</v>
      </c>
      <c r="W89" s="412">
        <v>17</v>
      </c>
      <c r="X89" s="413">
        <v>23724</v>
      </c>
      <c r="Y89" s="412">
        <v>17</v>
      </c>
      <c r="Z89" s="414">
        <v>210</v>
      </c>
      <c r="AA89" s="417">
        <v>84</v>
      </c>
      <c r="AB89" s="408">
        <v>732</v>
      </c>
      <c r="AC89" s="417">
        <v>84</v>
      </c>
      <c r="AD89" s="408">
        <v>1504</v>
      </c>
      <c r="AE89" s="417">
        <v>84</v>
      </c>
      <c r="AF89" s="415">
        <v>462</v>
      </c>
      <c r="AG89" s="417">
        <v>84</v>
      </c>
      <c r="AH89" s="404">
        <v>1715</v>
      </c>
      <c r="AI89" s="417">
        <v>84</v>
      </c>
      <c r="AJ89" s="405">
        <v>4960</v>
      </c>
      <c r="AK89" s="417">
        <v>84</v>
      </c>
      <c r="AL89" s="416">
        <v>6640</v>
      </c>
      <c r="AM89" s="417">
        <v>84</v>
      </c>
    </row>
    <row r="90" spans="1:39" ht="15.75" x14ac:dyDescent="0.2">
      <c r="A90" s="400">
        <v>16</v>
      </c>
      <c r="B90" s="404">
        <v>1464</v>
      </c>
      <c r="C90" s="400">
        <v>16</v>
      </c>
      <c r="D90" s="405">
        <v>3094</v>
      </c>
      <c r="E90" s="400">
        <v>16</v>
      </c>
      <c r="F90" s="405">
        <v>4790</v>
      </c>
      <c r="G90" s="400">
        <v>16</v>
      </c>
      <c r="H90" s="422">
        <v>10744</v>
      </c>
      <c r="I90" s="400">
        <v>16</v>
      </c>
      <c r="J90" s="405">
        <v>2224</v>
      </c>
      <c r="K90" s="400">
        <v>16</v>
      </c>
      <c r="L90" s="405">
        <v>5364</v>
      </c>
      <c r="M90" s="400">
        <v>16</v>
      </c>
      <c r="N90" s="406">
        <v>25424</v>
      </c>
      <c r="O90" s="400">
        <v>16</v>
      </c>
      <c r="P90" s="406">
        <v>55124</v>
      </c>
      <c r="Q90" s="400">
        <v>16</v>
      </c>
      <c r="R90" s="406">
        <v>70924</v>
      </c>
      <c r="S90" s="400">
        <v>16</v>
      </c>
      <c r="T90" s="406">
        <v>125824</v>
      </c>
      <c r="U90" s="400">
        <v>16</v>
      </c>
      <c r="V90" s="420">
        <v>11704</v>
      </c>
      <c r="W90" s="400">
        <v>16</v>
      </c>
      <c r="X90" s="406">
        <v>23824</v>
      </c>
      <c r="Y90" s="400">
        <v>16</v>
      </c>
      <c r="Z90" s="401">
        <v>211</v>
      </c>
      <c r="AA90" s="403">
        <v>85</v>
      </c>
      <c r="AB90" s="407">
        <v>736</v>
      </c>
      <c r="AC90" s="403">
        <v>85</v>
      </c>
      <c r="AD90" s="407">
        <v>1510</v>
      </c>
      <c r="AE90" s="403">
        <v>85</v>
      </c>
      <c r="AF90" s="409">
        <v>465</v>
      </c>
      <c r="AG90" s="403">
        <v>85</v>
      </c>
      <c r="AH90" s="402">
        <v>1730</v>
      </c>
      <c r="AI90" s="403">
        <v>85</v>
      </c>
      <c r="AJ90" s="410">
        <v>5000</v>
      </c>
      <c r="AK90" s="403">
        <v>85</v>
      </c>
      <c r="AL90" s="411">
        <v>6700</v>
      </c>
      <c r="AM90" s="403">
        <v>85</v>
      </c>
    </row>
    <row r="91" spans="1:39" ht="15.75" x14ac:dyDescent="0.2">
      <c r="A91" s="412">
        <v>15</v>
      </c>
      <c r="B91" s="402">
        <v>1474</v>
      </c>
      <c r="C91" s="412">
        <v>15</v>
      </c>
      <c r="D91" s="410">
        <v>3124</v>
      </c>
      <c r="E91" s="412">
        <v>15</v>
      </c>
      <c r="F91" s="410">
        <v>4800</v>
      </c>
      <c r="G91" s="412">
        <v>15</v>
      </c>
      <c r="H91" s="421">
        <v>10804</v>
      </c>
      <c r="I91" s="412">
        <v>15</v>
      </c>
      <c r="J91" s="410">
        <v>2244</v>
      </c>
      <c r="K91" s="412">
        <v>15</v>
      </c>
      <c r="L91" s="410">
        <v>5414</v>
      </c>
      <c r="M91" s="412">
        <v>15</v>
      </c>
      <c r="N91" s="406">
        <v>25624</v>
      </c>
      <c r="O91" s="412">
        <v>15</v>
      </c>
      <c r="P91" s="406">
        <v>55524</v>
      </c>
      <c r="Q91" s="412">
        <v>15</v>
      </c>
      <c r="R91" s="406">
        <v>71024</v>
      </c>
      <c r="S91" s="412">
        <v>15</v>
      </c>
      <c r="T91" s="406">
        <v>130824</v>
      </c>
      <c r="U91" s="412">
        <v>15</v>
      </c>
      <c r="V91" s="419">
        <v>11804</v>
      </c>
      <c r="W91" s="412">
        <v>15</v>
      </c>
      <c r="X91" s="413">
        <v>23924</v>
      </c>
      <c r="Y91" s="412">
        <v>15</v>
      </c>
      <c r="Z91" s="414">
        <v>212</v>
      </c>
      <c r="AA91" s="417">
        <v>86</v>
      </c>
      <c r="AB91" s="408">
        <v>739</v>
      </c>
      <c r="AC91" s="417">
        <v>86</v>
      </c>
      <c r="AD91" s="408">
        <v>1516</v>
      </c>
      <c r="AE91" s="417">
        <v>86</v>
      </c>
      <c r="AF91" s="415">
        <v>468</v>
      </c>
      <c r="AG91" s="417">
        <v>86</v>
      </c>
      <c r="AH91" s="404">
        <v>1745</v>
      </c>
      <c r="AI91" s="417">
        <v>86</v>
      </c>
      <c r="AJ91" s="405">
        <v>5040</v>
      </c>
      <c r="AK91" s="417">
        <v>86</v>
      </c>
      <c r="AL91" s="416">
        <v>6760</v>
      </c>
      <c r="AM91" s="417">
        <v>86</v>
      </c>
    </row>
    <row r="92" spans="1:39" ht="15.75" x14ac:dyDescent="0.2">
      <c r="A92" s="400">
        <v>14</v>
      </c>
      <c r="B92" s="404">
        <v>1484</v>
      </c>
      <c r="C92" s="400">
        <v>14</v>
      </c>
      <c r="D92" s="405">
        <v>3154</v>
      </c>
      <c r="E92" s="400">
        <v>14</v>
      </c>
      <c r="F92" s="405">
        <v>4810</v>
      </c>
      <c r="G92" s="400">
        <v>14</v>
      </c>
      <c r="H92" s="422">
        <v>10864</v>
      </c>
      <c r="I92" s="400">
        <v>14</v>
      </c>
      <c r="J92" s="405">
        <v>2264</v>
      </c>
      <c r="K92" s="400">
        <v>14</v>
      </c>
      <c r="L92" s="405">
        <v>5464</v>
      </c>
      <c r="M92" s="400">
        <v>14</v>
      </c>
      <c r="N92" s="406">
        <v>25824</v>
      </c>
      <c r="O92" s="400">
        <v>14</v>
      </c>
      <c r="P92" s="406">
        <v>55924</v>
      </c>
      <c r="Q92" s="400">
        <v>14</v>
      </c>
      <c r="R92" s="406">
        <v>71124</v>
      </c>
      <c r="S92" s="400">
        <v>14</v>
      </c>
      <c r="T92" s="406">
        <v>131824</v>
      </c>
      <c r="U92" s="400">
        <v>14</v>
      </c>
      <c r="V92" s="420">
        <v>11904</v>
      </c>
      <c r="W92" s="400">
        <v>14</v>
      </c>
      <c r="X92" s="406">
        <v>24024</v>
      </c>
      <c r="Y92" s="400">
        <v>14</v>
      </c>
      <c r="Z92" s="401">
        <v>213</v>
      </c>
      <c r="AA92" s="403">
        <v>87</v>
      </c>
      <c r="AB92" s="407">
        <v>742</v>
      </c>
      <c r="AC92" s="403">
        <v>87</v>
      </c>
      <c r="AD92" s="407">
        <v>1522</v>
      </c>
      <c r="AE92" s="403">
        <v>87</v>
      </c>
      <c r="AF92" s="409">
        <v>471</v>
      </c>
      <c r="AG92" s="403">
        <v>87</v>
      </c>
      <c r="AH92" s="402">
        <v>1760</v>
      </c>
      <c r="AI92" s="403">
        <v>87</v>
      </c>
      <c r="AJ92" s="410">
        <v>5080</v>
      </c>
      <c r="AK92" s="403">
        <v>87</v>
      </c>
      <c r="AL92" s="411">
        <v>6820</v>
      </c>
      <c r="AM92" s="403">
        <v>87</v>
      </c>
    </row>
    <row r="93" spans="1:39" ht="15.75" x14ac:dyDescent="0.2">
      <c r="A93" s="412">
        <v>13</v>
      </c>
      <c r="B93" s="402">
        <v>1494</v>
      </c>
      <c r="C93" s="412">
        <v>13</v>
      </c>
      <c r="D93" s="410">
        <v>3184</v>
      </c>
      <c r="E93" s="412">
        <v>13</v>
      </c>
      <c r="F93" s="410">
        <v>4820</v>
      </c>
      <c r="G93" s="412">
        <v>13</v>
      </c>
      <c r="H93" s="421">
        <v>10924</v>
      </c>
      <c r="I93" s="412">
        <v>13</v>
      </c>
      <c r="J93" s="410">
        <v>2284</v>
      </c>
      <c r="K93" s="412">
        <v>13</v>
      </c>
      <c r="L93" s="410">
        <v>5514</v>
      </c>
      <c r="M93" s="412">
        <v>13</v>
      </c>
      <c r="N93" s="406">
        <v>30024</v>
      </c>
      <c r="O93" s="412">
        <v>13</v>
      </c>
      <c r="P93" s="406">
        <v>60324</v>
      </c>
      <c r="Q93" s="412">
        <v>13</v>
      </c>
      <c r="R93" s="406">
        <v>71224</v>
      </c>
      <c r="S93" s="412">
        <v>13</v>
      </c>
      <c r="T93" s="406">
        <v>132824</v>
      </c>
      <c r="U93" s="412">
        <v>13</v>
      </c>
      <c r="V93" s="419">
        <v>12004</v>
      </c>
      <c r="W93" s="412">
        <v>13</v>
      </c>
      <c r="X93" s="413">
        <v>24124</v>
      </c>
      <c r="Y93" s="412">
        <v>13</v>
      </c>
      <c r="Z93" s="414">
        <v>214</v>
      </c>
      <c r="AA93" s="417">
        <v>88</v>
      </c>
      <c r="AB93" s="408">
        <v>745</v>
      </c>
      <c r="AC93" s="417">
        <v>88</v>
      </c>
      <c r="AD93" s="408">
        <v>1528</v>
      </c>
      <c r="AE93" s="417">
        <v>88</v>
      </c>
      <c r="AF93" s="415">
        <v>474</v>
      </c>
      <c r="AG93" s="417">
        <v>88</v>
      </c>
      <c r="AH93" s="404">
        <v>1775</v>
      </c>
      <c r="AI93" s="417">
        <v>88</v>
      </c>
      <c r="AJ93" s="405">
        <v>5120</v>
      </c>
      <c r="AK93" s="417">
        <v>88</v>
      </c>
      <c r="AL93" s="416">
        <v>6880</v>
      </c>
      <c r="AM93" s="417">
        <v>88</v>
      </c>
    </row>
    <row r="94" spans="1:39" ht="15.75" x14ac:dyDescent="0.2">
      <c r="A94" s="400">
        <v>12</v>
      </c>
      <c r="B94" s="404">
        <v>1504</v>
      </c>
      <c r="C94" s="400">
        <v>12</v>
      </c>
      <c r="D94" s="405">
        <v>3214</v>
      </c>
      <c r="E94" s="400">
        <v>12</v>
      </c>
      <c r="F94" s="405">
        <v>4830</v>
      </c>
      <c r="G94" s="400">
        <v>12</v>
      </c>
      <c r="H94" s="422">
        <v>11004</v>
      </c>
      <c r="I94" s="400">
        <v>12</v>
      </c>
      <c r="J94" s="405">
        <v>2304</v>
      </c>
      <c r="K94" s="400">
        <v>12</v>
      </c>
      <c r="L94" s="405">
        <v>5564</v>
      </c>
      <c r="M94" s="400">
        <v>12</v>
      </c>
      <c r="N94" s="406">
        <v>30224</v>
      </c>
      <c r="O94" s="400">
        <v>12</v>
      </c>
      <c r="P94" s="406">
        <v>60724</v>
      </c>
      <c r="Q94" s="400">
        <v>12</v>
      </c>
      <c r="R94" s="406">
        <v>71324</v>
      </c>
      <c r="S94" s="400">
        <v>12</v>
      </c>
      <c r="T94" s="406">
        <v>133924</v>
      </c>
      <c r="U94" s="400">
        <v>12</v>
      </c>
      <c r="V94" s="420">
        <v>12030</v>
      </c>
      <c r="W94" s="400">
        <v>12</v>
      </c>
      <c r="X94" s="406">
        <v>24224</v>
      </c>
      <c r="Y94" s="400">
        <v>12</v>
      </c>
      <c r="Z94" s="401">
        <v>215</v>
      </c>
      <c r="AA94" s="403">
        <v>89</v>
      </c>
      <c r="AB94" s="407">
        <v>748</v>
      </c>
      <c r="AC94" s="403">
        <v>89</v>
      </c>
      <c r="AD94" s="407">
        <v>1534</v>
      </c>
      <c r="AE94" s="403">
        <v>89</v>
      </c>
      <c r="AF94" s="409">
        <v>477</v>
      </c>
      <c r="AG94" s="403">
        <v>89</v>
      </c>
      <c r="AH94" s="402">
        <v>1790</v>
      </c>
      <c r="AI94" s="403">
        <v>89</v>
      </c>
      <c r="AJ94" s="410">
        <v>5160</v>
      </c>
      <c r="AK94" s="403">
        <v>89</v>
      </c>
      <c r="AL94" s="411">
        <v>6940</v>
      </c>
      <c r="AM94" s="403">
        <v>89</v>
      </c>
    </row>
    <row r="95" spans="1:39" ht="15.75" x14ac:dyDescent="0.2">
      <c r="A95" s="412">
        <v>11</v>
      </c>
      <c r="B95" s="402">
        <v>1524</v>
      </c>
      <c r="C95" s="412">
        <v>11</v>
      </c>
      <c r="D95" s="410">
        <v>3254</v>
      </c>
      <c r="E95" s="412">
        <v>11</v>
      </c>
      <c r="F95" s="410">
        <v>4840</v>
      </c>
      <c r="G95" s="412">
        <v>11</v>
      </c>
      <c r="H95" s="421">
        <v>11084</v>
      </c>
      <c r="I95" s="412">
        <v>11</v>
      </c>
      <c r="J95" s="410">
        <v>2324</v>
      </c>
      <c r="K95" s="412">
        <v>11</v>
      </c>
      <c r="L95" s="410">
        <v>5614</v>
      </c>
      <c r="M95" s="412">
        <v>11</v>
      </c>
      <c r="N95" s="406">
        <v>30524</v>
      </c>
      <c r="O95" s="412">
        <v>11</v>
      </c>
      <c r="P95" s="406">
        <v>61124</v>
      </c>
      <c r="Q95" s="412">
        <v>11</v>
      </c>
      <c r="R95" s="406">
        <v>71424</v>
      </c>
      <c r="S95" s="412">
        <v>11</v>
      </c>
      <c r="T95" s="406">
        <v>135024</v>
      </c>
      <c r="U95" s="412">
        <v>11</v>
      </c>
      <c r="V95" s="419">
        <v>12040</v>
      </c>
      <c r="W95" s="412">
        <v>11</v>
      </c>
      <c r="X95" s="413">
        <v>24324</v>
      </c>
      <c r="Y95" s="412">
        <v>11</v>
      </c>
      <c r="Z95" s="414">
        <v>216</v>
      </c>
      <c r="AA95" s="417">
        <v>90</v>
      </c>
      <c r="AB95" s="408">
        <v>751</v>
      </c>
      <c r="AC95" s="417">
        <v>90</v>
      </c>
      <c r="AD95" s="408">
        <v>1540</v>
      </c>
      <c r="AE95" s="417">
        <v>90</v>
      </c>
      <c r="AF95" s="415">
        <v>480</v>
      </c>
      <c r="AG95" s="417">
        <v>90</v>
      </c>
      <c r="AH95" s="404">
        <v>1805</v>
      </c>
      <c r="AI95" s="417">
        <v>90</v>
      </c>
      <c r="AJ95" s="405">
        <v>5200</v>
      </c>
      <c r="AK95" s="417">
        <v>90</v>
      </c>
      <c r="AL95" s="416">
        <v>7000</v>
      </c>
      <c r="AM95" s="417">
        <v>90</v>
      </c>
    </row>
    <row r="96" spans="1:39" ht="15.75" x14ac:dyDescent="0.2">
      <c r="A96" s="400">
        <v>10</v>
      </c>
      <c r="B96" s="404">
        <v>1544</v>
      </c>
      <c r="C96" s="400">
        <v>10</v>
      </c>
      <c r="D96" s="405">
        <v>3294</v>
      </c>
      <c r="E96" s="400">
        <v>10</v>
      </c>
      <c r="F96" s="405">
        <v>4850</v>
      </c>
      <c r="G96" s="400">
        <v>10</v>
      </c>
      <c r="H96" s="422">
        <v>11164</v>
      </c>
      <c r="I96" s="400">
        <v>10</v>
      </c>
      <c r="J96" s="405">
        <v>2354</v>
      </c>
      <c r="K96" s="400">
        <v>10</v>
      </c>
      <c r="L96" s="405">
        <v>5664</v>
      </c>
      <c r="M96" s="400">
        <v>10</v>
      </c>
      <c r="N96" s="406">
        <v>30824</v>
      </c>
      <c r="O96" s="400">
        <v>10</v>
      </c>
      <c r="P96" s="406">
        <v>61624</v>
      </c>
      <c r="Q96" s="400">
        <v>10</v>
      </c>
      <c r="R96" s="406">
        <v>71524</v>
      </c>
      <c r="S96" s="400">
        <v>10</v>
      </c>
      <c r="T96" s="406">
        <v>140124</v>
      </c>
      <c r="U96" s="400">
        <v>10</v>
      </c>
      <c r="V96" s="420">
        <v>12054</v>
      </c>
      <c r="W96" s="400">
        <v>10</v>
      </c>
      <c r="X96" s="406">
        <v>24424</v>
      </c>
      <c r="Y96" s="400">
        <v>10</v>
      </c>
      <c r="Z96" s="414"/>
      <c r="AA96" s="403">
        <v>91</v>
      </c>
      <c r="AB96" s="407">
        <v>754</v>
      </c>
      <c r="AC96" s="403">
        <v>91</v>
      </c>
      <c r="AD96" s="407">
        <v>1546</v>
      </c>
      <c r="AE96" s="403">
        <v>91</v>
      </c>
      <c r="AF96" s="409">
        <v>483</v>
      </c>
      <c r="AG96" s="403">
        <v>91</v>
      </c>
      <c r="AH96" s="402">
        <v>1820</v>
      </c>
      <c r="AI96" s="403">
        <v>91</v>
      </c>
      <c r="AJ96" s="410">
        <v>5240</v>
      </c>
      <c r="AK96" s="403">
        <v>91</v>
      </c>
      <c r="AL96" s="411">
        <v>7060</v>
      </c>
      <c r="AM96" s="403">
        <v>91</v>
      </c>
    </row>
    <row r="97" spans="1:39" ht="15.75" x14ac:dyDescent="0.2">
      <c r="A97" s="412">
        <v>9</v>
      </c>
      <c r="B97" s="402">
        <v>1564</v>
      </c>
      <c r="C97" s="412">
        <v>9</v>
      </c>
      <c r="D97" s="410">
        <v>3334</v>
      </c>
      <c r="E97" s="412">
        <v>9</v>
      </c>
      <c r="F97" s="410">
        <v>4860</v>
      </c>
      <c r="G97" s="412">
        <v>9</v>
      </c>
      <c r="H97" s="421">
        <v>11244</v>
      </c>
      <c r="I97" s="412">
        <v>9</v>
      </c>
      <c r="J97" s="410">
        <v>2384</v>
      </c>
      <c r="K97" s="412">
        <v>9</v>
      </c>
      <c r="L97" s="410">
        <v>5734</v>
      </c>
      <c r="M97" s="412">
        <v>9</v>
      </c>
      <c r="N97" s="406">
        <v>31124</v>
      </c>
      <c r="O97" s="412">
        <v>9</v>
      </c>
      <c r="P97" s="406">
        <v>62124</v>
      </c>
      <c r="Q97" s="412">
        <v>9</v>
      </c>
      <c r="R97" s="406">
        <v>71624</v>
      </c>
      <c r="S97" s="412">
        <v>9</v>
      </c>
      <c r="T97" s="406">
        <v>141224</v>
      </c>
      <c r="U97" s="412">
        <v>9</v>
      </c>
      <c r="V97" s="419">
        <v>12074</v>
      </c>
      <c r="W97" s="412">
        <v>9</v>
      </c>
      <c r="X97" s="413">
        <v>24524</v>
      </c>
      <c r="Y97" s="412">
        <v>9</v>
      </c>
      <c r="Z97" s="401">
        <v>217</v>
      </c>
      <c r="AA97" s="417">
        <v>92</v>
      </c>
      <c r="AB97" s="408">
        <v>757</v>
      </c>
      <c r="AC97" s="417">
        <v>92</v>
      </c>
      <c r="AD97" s="408">
        <v>1552</v>
      </c>
      <c r="AE97" s="417">
        <v>92</v>
      </c>
      <c r="AF97" s="415">
        <v>486</v>
      </c>
      <c r="AG97" s="417">
        <v>92</v>
      </c>
      <c r="AH97" s="404">
        <v>1835</v>
      </c>
      <c r="AI97" s="417">
        <v>92</v>
      </c>
      <c r="AJ97" s="405">
        <v>5280</v>
      </c>
      <c r="AK97" s="417">
        <v>92</v>
      </c>
      <c r="AL97" s="416">
        <v>7120</v>
      </c>
      <c r="AM97" s="417">
        <v>92</v>
      </c>
    </row>
    <row r="98" spans="1:39" ht="15.75" x14ac:dyDescent="0.2">
      <c r="A98" s="400">
        <v>8</v>
      </c>
      <c r="B98" s="404">
        <v>1584</v>
      </c>
      <c r="C98" s="400">
        <v>8</v>
      </c>
      <c r="D98" s="405">
        <v>3374</v>
      </c>
      <c r="E98" s="400">
        <v>8</v>
      </c>
      <c r="F98" s="405">
        <v>4870</v>
      </c>
      <c r="G98" s="400">
        <v>8</v>
      </c>
      <c r="H98" s="422">
        <v>11324</v>
      </c>
      <c r="I98" s="400">
        <v>8</v>
      </c>
      <c r="J98" s="405">
        <v>2414</v>
      </c>
      <c r="K98" s="400">
        <v>8</v>
      </c>
      <c r="L98" s="405">
        <v>5804</v>
      </c>
      <c r="M98" s="400">
        <v>8</v>
      </c>
      <c r="N98" s="406">
        <v>31424</v>
      </c>
      <c r="O98" s="400">
        <v>8</v>
      </c>
      <c r="P98" s="406">
        <v>62624</v>
      </c>
      <c r="Q98" s="400">
        <v>8</v>
      </c>
      <c r="R98" s="406">
        <v>71724</v>
      </c>
      <c r="S98" s="400">
        <v>8</v>
      </c>
      <c r="T98" s="406">
        <v>142324</v>
      </c>
      <c r="U98" s="400">
        <v>8</v>
      </c>
      <c r="V98" s="420">
        <v>13000</v>
      </c>
      <c r="W98" s="400">
        <v>8</v>
      </c>
      <c r="X98" s="406">
        <v>24624</v>
      </c>
      <c r="Y98" s="400">
        <v>8</v>
      </c>
      <c r="Z98" s="414"/>
      <c r="AA98" s="403">
        <v>93</v>
      </c>
      <c r="AB98" s="407">
        <v>760</v>
      </c>
      <c r="AC98" s="403">
        <v>93</v>
      </c>
      <c r="AD98" s="407">
        <v>1558</v>
      </c>
      <c r="AE98" s="403">
        <v>93</v>
      </c>
      <c r="AF98" s="409">
        <v>489</v>
      </c>
      <c r="AG98" s="403">
        <v>93</v>
      </c>
      <c r="AH98" s="402">
        <v>1850</v>
      </c>
      <c r="AI98" s="403">
        <v>93</v>
      </c>
      <c r="AJ98" s="410">
        <v>5320</v>
      </c>
      <c r="AK98" s="403">
        <v>93</v>
      </c>
      <c r="AL98" s="411">
        <v>7180</v>
      </c>
      <c r="AM98" s="403">
        <v>93</v>
      </c>
    </row>
    <row r="99" spans="1:39" ht="15.75" x14ac:dyDescent="0.2">
      <c r="A99" s="412">
        <v>7</v>
      </c>
      <c r="B99" s="402">
        <v>1604</v>
      </c>
      <c r="C99" s="412">
        <v>7</v>
      </c>
      <c r="D99" s="410">
        <v>3414</v>
      </c>
      <c r="E99" s="412">
        <v>7</v>
      </c>
      <c r="F99" s="410">
        <v>4880</v>
      </c>
      <c r="G99" s="412">
        <v>7</v>
      </c>
      <c r="H99" s="421">
        <v>11404</v>
      </c>
      <c r="I99" s="412">
        <v>7</v>
      </c>
      <c r="J99" s="410">
        <v>2444</v>
      </c>
      <c r="K99" s="412">
        <v>7</v>
      </c>
      <c r="L99" s="410">
        <v>5874</v>
      </c>
      <c r="M99" s="412">
        <v>7</v>
      </c>
      <c r="N99" s="406">
        <v>31724</v>
      </c>
      <c r="O99" s="412">
        <v>7</v>
      </c>
      <c r="P99" s="406">
        <v>63124</v>
      </c>
      <c r="Q99" s="412">
        <v>7</v>
      </c>
      <c r="R99" s="406">
        <v>71824</v>
      </c>
      <c r="S99" s="412">
        <v>7</v>
      </c>
      <c r="T99" s="406">
        <v>143424</v>
      </c>
      <c r="U99" s="412">
        <v>7</v>
      </c>
      <c r="V99" s="419">
        <v>13010</v>
      </c>
      <c r="W99" s="412">
        <v>7</v>
      </c>
      <c r="X99" s="413">
        <v>24724</v>
      </c>
      <c r="Y99" s="412">
        <v>7</v>
      </c>
      <c r="Z99" s="401">
        <v>218</v>
      </c>
      <c r="AA99" s="417">
        <v>94</v>
      </c>
      <c r="AB99" s="408">
        <v>763</v>
      </c>
      <c r="AC99" s="417">
        <v>94</v>
      </c>
      <c r="AD99" s="408">
        <v>1564</v>
      </c>
      <c r="AE99" s="417">
        <v>94</v>
      </c>
      <c r="AF99" s="415">
        <v>492</v>
      </c>
      <c r="AG99" s="417">
        <v>94</v>
      </c>
      <c r="AH99" s="404">
        <v>1865</v>
      </c>
      <c r="AI99" s="417">
        <v>94</v>
      </c>
      <c r="AJ99" s="405">
        <v>5360</v>
      </c>
      <c r="AK99" s="417">
        <v>94</v>
      </c>
      <c r="AL99" s="416">
        <v>7240</v>
      </c>
      <c r="AM99" s="417">
        <v>94</v>
      </c>
    </row>
    <row r="100" spans="1:39" ht="15.75" x14ac:dyDescent="0.2">
      <c r="A100" s="400">
        <v>6</v>
      </c>
      <c r="B100" s="404">
        <v>1624</v>
      </c>
      <c r="C100" s="400">
        <v>6</v>
      </c>
      <c r="D100" s="405">
        <v>3454</v>
      </c>
      <c r="E100" s="400">
        <v>6</v>
      </c>
      <c r="F100" s="405">
        <v>4890</v>
      </c>
      <c r="G100" s="400">
        <v>6</v>
      </c>
      <c r="H100" s="422">
        <v>11504</v>
      </c>
      <c r="I100" s="400">
        <v>6</v>
      </c>
      <c r="J100" s="405">
        <v>2474</v>
      </c>
      <c r="K100" s="400">
        <v>6</v>
      </c>
      <c r="L100" s="405">
        <v>5944</v>
      </c>
      <c r="M100" s="400">
        <v>6</v>
      </c>
      <c r="N100" s="406">
        <v>32024</v>
      </c>
      <c r="O100" s="400">
        <v>6</v>
      </c>
      <c r="P100" s="406">
        <v>63624</v>
      </c>
      <c r="Q100" s="400">
        <v>6</v>
      </c>
      <c r="R100" s="406">
        <v>71924</v>
      </c>
      <c r="S100" s="400">
        <v>6</v>
      </c>
      <c r="T100" s="406">
        <v>144524</v>
      </c>
      <c r="U100" s="400">
        <v>6</v>
      </c>
      <c r="V100" s="420">
        <v>13040</v>
      </c>
      <c r="W100" s="400">
        <v>6</v>
      </c>
      <c r="X100" s="406">
        <v>24824</v>
      </c>
      <c r="Y100" s="400">
        <v>6</v>
      </c>
      <c r="Z100" s="414"/>
      <c r="AA100" s="403">
        <v>95</v>
      </c>
      <c r="AB100" s="407">
        <v>766</v>
      </c>
      <c r="AC100" s="403">
        <v>95</v>
      </c>
      <c r="AD100" s="407">
        <v>1570</v>
      </c>
      <c r="AE100" s="403">
        <v>95</v>
      </c>
      <c r="AF100" s="409">
        <v>495</v>
      </c>
      <c r="AG100" s="403">
        <v>95</v>
      </c>
      <c r="AH100" s="402">
        <v>1880</v>
      </c>
      <c r="AI100" s="403">
        <v>95</v>
      </c>
      <c r="AJ100" s="410">
        <v>5400</v>
      </c>
      <c r="AK100" s="403">
        <v>95</v>
      </c>
      <c r="AL100" s="411">
        <v>7300</v>
      </c>
      <c r="AM100" s="403">
        <v>95</v>
      </c>
    </row>
    <row r="101" spans="1:39" ht="15.75" x14ac:dyDescent="0.2">
      <c r="A101" s="412">
        <v>5</v>
      </c>
      <c r="B101" s="402">
        <v>1644</v>
      </c>
      <c r="C101" s="412">
        <v>5</v>
      </c>
      <c r="D101" s="410">
        <v>3494</v>
      </c>
      <c r="E101" s="412">
        <v>5</v>
      </c>
      <c r="F101" s="410">
        <v>4900</v>
      </c>
      <c r="G101" s="412">
        <v>5</v>
      </c>
      <c r="H101" s="421">
        <v>11604</v>
      </c>
      <c r="I101" s="412">
        <v>5</v>
      </c>
      <c r="J101" s="410">
        <v>2504</v>
      </c>
      <c r="K101" s="412">
        <v>5</v>
      </c>
      <c r="L101" s="421">
        <v>10014</v>
      </c>
      <c r="M101" s="412">
        <v>5</v>
      </c>
      <c r="N101" s="406">
        <v>32324</v>
      </c>
      <c r="O101" s="412">
        <v>5</v>
      </c>
      <c r="P101" s="406">
        <v>64124</v>
      </c>
      <c r="Q101" s="412">
        <v>5</v>
      </c>
      <c r="R101" s="406">
        <v>72024</v>
      </c>
      <c r="S101" s="412">
        <v>5</v>
      </c>
      <c r="T101" s="406">
        <v>145624</v>
      </c>
      <c r="U101" s="412">
        <v>5</v>
      </c>
      <c r="V101" s="419">
        <v>13050</v>
      </c>
      <c r="W101" s="412">
        <v>5</v>
      </c>
      <c r="X101" s="413">
        <v>24924</v>
      </c>
      <c r="Y101" s="412">
        <v>5</v>
      </c>
      <c r="Z101" s="401">
        <v>219</v>
      </c>
      <c r="AA101" s="417">
        <v>96</v>
      </c>
      <c r="AB101" s="408">
        <v>768</v>
      </c>
      <c r="AC101" s="417">
        <v>96</v>
      </c>
      <c r="AD101" s="408">
        <v>1576</v>
      </c>
      <c r="AE101" s="417">
        <v>96</v>
      </c>
      <c r="AF101" s="415">
        <v>498</v>
      </c>
      <c r="AG101" s="417">
        <v>96</v>
      </c>
      <c r="AH101" s="404">
        <v>1894</v>
      </c>
      <c r="AI101" s="417">
        <v>96</v>
      </c>
      <c r="AJ101" s="405">
        <v>5440</v>
      </c>
      <c r="AK101" s="417">
        <v>96</v>
      </c>
      <c r="AL101" s="416">
        <v>7360</v>
      </c>
      <c r="AM101" s="417">
        <v>96</v>
      </c>
    </row>
    <row r="102" spans="1:39" ht="15.75" x14ac:dyDescent="0.2">
      <c r="A102" s="400">
        <v>4</v>
      </c>
      <c r="B102" s="404">
        <v>1664</v>
      </c>
      <c r="C102" s="400">
        <v>4</v>
      </c>
      <c r="D102" s="405">
        <v>3544</v>
      </c>
      <c r="E102" s="400">
        <v>4</v>
      </c>
      <c r="F102" s="405">
        <v>4910</v>
      </c>
      <c r="G102" s="400">
        <v>4</v>
      </c>
      <c r="H102" s="422">
        <v>11704</v>
      </c>
      <c r="I102" s="400">
        <v>4</v>
      </c>
      <c r="J102" s="405">
        <v>2544</v>
      </c>
      <c r="K102" s="400">
        <v>4</v>
      </c>
      <c r="L102" s="422">
        <v>10094</v>
      </c>
      <c r="M102" s="400">
        <v>4</v>
      </c>
      <c r="N102" s="406">
        <v>32624</v>
      </c>
      <c r="O102" s="400">
        <v>4</v>
      </c>
      <c r="P102" s="406">
        <v>64724</v>
      </c>
      <c r="Q102" s="400">
        <v>4</v>
      </c>
      <c r="R102" s="406">
        <v>72124</v>
      </c>
      <c r="S102" s="400">
        <v>4</v>
      </c>
      <c r="T102" s="406">
        <v>150724</v>
      </c>
      <c r="U102" s="400">
        <v>4</v>
      </c>
      <c r="V102" s="420">
        <v>13104</v>
      </c>
      <c r="W102" s="400">
        <v>4</v>
      </c>
      <c r="X102" s="406">
        <v>25024</v>
      </c>
      <c r="Y102" s="400">
        <v>4</v>
      </c>
      <c r="Z102" s="414"/>
      <c r="AA102" s="403">
        <v>97</v>
      </c>
      <c r="AB102" s="407">
        <v>770</v>
      </c>
      <c r="AC102" s="403">
        <v>97</v>
      </c>
      <c r="AD102" s="407">
        <v>1582</v>
      </c>
      <c r="AE102" s="403">
        <v>97</v>
      </c>
      <c r="AF102" s="409">
        <v>501</v>
      </c>
      <c r="AG102" s="403">
        <v>97</v>
      </c>
      <c r="AH102" s="402">
        <v>1908</v>
      </c>
      <c r="AI102" s="403">
        <v>97</v>
      </c>
      <c r="AJ102" s="410">
        <v>5480</v>
      </c>
      <c r="AK102" s="403">
        <v>97</v>
      </c>
      <c r="AL102" s="411">
        <v>7420</v>
      </c>
      <c r="AM102" s="403">
        <v>97</v>
      </c>
    </row>
    <row r="103" spans="1:39" ht="15.75" x14ac:dyDescent="0.2">
      <c r="A103" s="412">
        <v>3</v>
      </c>
      <c r="B103" s="402">
        <v>1684</v>
      </c>
      <c r="C103" s="412">
        <v>3</v>
      </c>
      <c r="D103" s="410">
        <v>3594</v>
      </c>
      <c r="E103" s="412">
        <v>3</v>
      </c>
      <c r="F103" s="410">
        <v>4920</v>
      </c>
      <c r="G103" s="412">
        <v>3</v>
      </c>
      <c r="H103" s="421">
        <v>11804</v>
      </c>
      <c r="I103" s="412">
        <v>3</v>
      </c>
      <c r="J103" s="410">
        <v>2584</v>
      </c>
      <c r="K103" s="412">
        <v>3</v>
      </c>
      <c r="L103" s="421">
        <v>10194</v>
      </c>
      <c r="M103" s="412">
        <v>3</v>
      </c>
      <c r="N103" s="406">
        <v>33024</v>
      </c>
      <c r="O103" s="412">
        <v>3</v>
      </c>
      <c r="P103" s="406">
        <v>65424</v>
      </c>
      <c r="Q103" s="412">
        <v>3</v>
      </c>
      <c r="R103" s="406">
        <v>72224</v>
      </c>
      <c r="S103" s="412">
        <v>3</v>
      </c>
      <c r="T103" s="406">
        <v>151824</v>
      </c>
      <c r="U103" s="412">
        <v>3</v>
      </c>
      <c r="V103" s="419">
        <v>13114</v>
      </c>
      <c r="W103" s="412">
        <v>3</v>
      </c>
      <c r="X103" s="413">
        <v>25124</v>
      </c>
      <c r="Y103" s="412">
        <v>3</v>
      </c>
      <c r="Z103" s="401">
        <v>220</v>
      </c>
      <c r="AA103" s="417">
        <v>98</v>
      </c>
      <c r="AB103" s="408">
        <v>772</v>
      </c>
      <c r="AC103" s="417">
        <v>98</v>
      </c>
      <c r="AD103" s="408">
        <v>1588</v>
      </c>
      <c r="AE103" s="417">
        <v>98</v>
      </c>
      <c r="AF103" s="415">
        <v>504</v>
      </c>
      <c r="AG103" s="417">
        <v>98</v>
      </c>
      <c r="AH103" s="404">
        <v>1922</v>
      </c>
      <c r="AI103" s="417">
        <v>98</v>
      </c>
      <c r="AJ103" s="405">
        <v>5520</v>
      </c>
      <c r="AK103" s="417">
        <v>98</v>
      </c>
      <c r="AL103" s="416">
        <v>7480</v>
      </c>
      <c r="AM103" s="417">
        <v>98</v>
      </c>
    </row>
    <row r="104" spans="1:39" ht="15.75" x14ac:dyDescent="0.2">
      <c r="A104" s="400">
        <v>2</v>
      </c>
      <c r="B104" s="404">
        <v>1704</v>
      </c>
      <c r="C104" s="400">
        <v>2</v>
      </c>
      <c r="D104" s="405">
        <v>3644</v>
      </c>
      <c r="E104" s="400">
        <v>2</v>
      </c>
      <c r="F104" s="405">
        <v>4930</v>
      </c>
      <c r="G104" s="400">
        <v>2</v>
      </c>
      <c r="H104" s="422">
        <v>11904</v>
      </c>
      <c r="I104" s="400">
        <v>2</v>
      </c>
      <c r="J104" s="405">
        <v>2624</v>
      </c>
      <c r="K104" s="400">
        <v>2</v>
      </c>
      <c r="L104" s="422">
        <v>10294</v>
      </c>
      <c r="M104" s="400">
        <v>2</v>
      </c>
      <c r="N104" s="406">
        <v>33524</v>
      </c>
      <c r="O104" s="400">
        <v>2</v>
      </c>
      <c r="P104" s="406">
        <v>70224</v>
      </c>
      <c r="Q104" s="400">
        <v>2</v>
      </c>
      <c r="R104" s="406">
        <v>72324</v>
      </c>
      <c r="S104" s="400">
        <v>2</v>
      </c>
      <c r="T104" s="406">
        <v>152924</v>
      </c>
      <c r="U104" s="400">
        <v>2</v>
      </c>
      <c r="V104" s="420">
        <v>13130</v>
      </c>
      <c r="W104" s="400">
        <v>2</v>
      </c>
      <c r="X104" s="406">
        <v>25224</v>
      </c>
      <c r="Y104" s="400">
        <v>2</v>
      </c>
      <c r="Z104" s="414"/>
      <c r="AA104" s="403">
        <v>99</v>
      </c>
      <c r="AB104" s="407">
        <v>774</v>
      </c>
      <c r="AC104" s="403">
        <v>99</v>
      </c>
      <c r="AD104" s="407">
        <v>1594</v>
      </c>
      <c r="AE104" s="403">
        <v>99</v>
      </c>
      <c r="AF104" s="409">
        <v>507</v>
      </c>
      <c r="AG104" s="403">
        <v>99</v>
      </c>
      <c r="AH104" s="402">
        <v>1936</v>
      </c>
      <c r="AI104" s="403">
        <v>99</v>
      </c>
      <c r="AJ104" s="410">
        <v>5560</v>
      </c>
      <c r="AK104" s="403">
        <v>99</v>
      </c>
      <c r="AL104" s="411">
        <v>7540</v>
      </c>
      <c r="AM104" s="403">
        <v>99</v>
      </c>
    </row>
    <row r="105" spans="1:39" ht="16.5" thickBot="1" x14ac:dyDescent="0.25">
      <c r="A105" s="423">
        <v>1</v>
      </c>
      <c r="B105" s="424">
        <v>1724</v>
      </c>
      <c r="C105" s="423">
        <v>1</v>
      </c>
      <c r="D105" s="425">
        <v>3694</v>
      </c>
      <c r="E105" s="423">
        <v>1</v>
      </c>
      <c r="F105" s="425">
        <v>4940</v>
      </c>
      <c r="G105" s="423">
        <v>1</v>
      </c>
      <c r="H105" s="426">
        <v>12004</v>
      </c>
      <c r="I105" s="423">
        <v>1</v>
      </c>
      <c r="J105" s="425">
        <v>2664</v>
      </c>
      <c r="K105" s="423">
        <v>1</v>
      </c>
      <c r="L105" s="426">
        <v>10394</v>
      </c>
      <c r="M105" s="423">
        <v>1</v>
      </c>
      <c r="N105" s="427">
        <v>34024</v>
      </c>
      <c r="O105" s="423">
        <v>1</v>
      </c>
      <c r="P105" s="427">
        <v>71124</v>
      </c>
      <c r="Q105" s="423">
        <v>1</v>
      </c>
      <c r="R105" s="427">
        <v>72424</v>
      </c>
      <c r="S105" s="423">
        <v>1</v>
      </c>
      <c r="T105" s="427">
        <v>153024</v>
      </c>
      <c r="U105" s="423">
        <v>1</v>
      </c>
      <c r="V105" s="428">
        <v>13140</v>
      </c>
      <c r="W105" s="423">
        <v>1</v>
      </c>
      <c r="X105" s="429">
        <v>25324</v>
      </c>
      <c r="Y105" s="423">
        <v>1</v>
      </c>
      <c r="Z105" s="430">
        <v>221</v>
      </c>
      <c r="AA105" s="436">
        <v>100</v>
      </c>
      <c r="AB105" s="431">
        <v>776</v>
      </c>
      <c r="AC105" s="436">
        <v>100</v>
      </c>
      <c r="AD105" s="431">
        <v>1600</v>
      </c>
      <c r="AE105" s="436">
        <v>100</v>
      </c>
      <c r="AF105" s="432">
        <v>510</v>
      </c>
      <c r="AG105" s="436">
        <v>100</v>
      </c>
      <c r="AH105" s="433">
        <v>1950</v>
      </c>
      <c r="AI105" s="436">
        <v>100</v>
      </c>
      <c r="AJ105" s="434">
        <v>5600</v>
      </c>
      <c r="AK105" s="436">
        <v>100</v>
      </c>
      <c r="AL105" s="435">
        <v>7600</v>
      </c>
      <c r="AM105" s="436">
        <v>100</v>
      </c>
    </row>
    <row r="106" spans="1:39" ht="15.75" x14ac:dyDescent="0.2">
      <c r="B106" s="2" t="s">
        <v>347</v>
      </c>
      <c r="C106" s="2"/>
      <c r="D106" s="2" t="s">
        <v>347</v>
      </c>
      <c r="E106" s="2"/>
      <c r="F106" s="2" t="s">
        <v>347</v>
      </c>
      <c r="G106" s="2"/>
      <c r="H106" s="2" t="s">
        <v>347</v>
      </c>
      <c r="I106" s="2"/>
      <c r="J106" s="2" t="s">
        <v>347</v>
      </c>
      <c r="K106" s="2"/>
      <c r="L106" s="2" t="s">
        <v>347</v>
      </c>
      <c r="M106" s="2"/>
      <c r="N106" s="2" t="s">
        <v>347</v>
      </c>
      <c r="O106" s="2"/>
      <c r="P106" s="2" t="s">
        <v>347</v>
      </c>
      <c r="Q106" s="2"/>
      <c r="R106" s="2" t="s">
        <v>347</v>
      </c>
      <c r="S106" s="2"/>
      <c r="T106" s="2" t="s">
        <v>347</v>
      </c>
      <c r="U106" s="2"/>
      <c r="V106" s="2" t="s">
        <v>347</v>
      </c>
      <c r="W106" s="2"/>
      <c r="X106" s="2" t="s">
        <v>347</v>
      </c>
      <c r="Y106" s="437">
        <v>0</v>
      </c>
      <c r="Z106" s="2" t="s">
        <v>347</v>
      </c>
      <c r="AA106" s="438">
        <v>0</v>
      </c>
      <c r="AB106" s="2" t="s">
        <v>347</v>
      </c>
      <c r="AC106" s="438">
        <v>0</v>
      </c>
      <c r="AD106" s="2" t="s">
        <v>347</v>
      </c>
      <c r="AE106" s="438">
        <v>0</v>
      </c>
      <c r="AF106" s="2" t="s">
        <v>347</v>
      </c>
      <c r="AG106" s="438">
        <v>0</v>
      </c>
      <c r="AH106" s="2" t="s">
        <v>347</v>
      </c>
      <c r="AI106" s="438">
        <v>0</v>
      </c>
      <c r="AJ106" s="2" t="s">
        <v>347</v>
      </c>
      <c r="AK106" s="438">
        <v>0</v>
      </c>
      <c r="AL106" s="2" t="s">
        <v>347</v>
      </c>
      <c r="AM106" s="438">
        <v>0</v>
      </c>
    </row>
    <row r="107" spans="1:39" ht="15.75" x14ac:dyDescent="0.2">
      <c r="B107" s="2" t="s">
        <v>348</v>
      </c>
      <c r="C107" s="2"/>
      <c r="D107" s="2" t="s">
        <v>348</v>
      </c>
      <c r="E107" s="2"/>
      <c r="F107" s="2" t="s">
        <v>348</v>
      </c>
      <c r="G107" s="2"/>
      <c r="H107" s="2" t="s">
        <v>348</v>
      </c>
      <c r="I107" s="2"/>
      <c r="J107" s="2" t="s">
        <v>348</v>
      </c>
      <c r="K107" s="2"/>
      <c r="L107" s="2" t="s">
        <v>348</v>
      </c>
      <c r="M107" s="2"/>
      <c r="N107" s="2" t="s">
        <v>348</v>
      </c>
      <c r="O107" s="2"/>
      <c r="P107" s="2" t="s">
        <v>348</v>
      </c>
      <c r="Q107" s="2"/>
      <c r="R107" s="2" t="s">
        <v>348</v>
      </c>
      <c r="S107" s="2"/>
      <c r="T107" s="2" t="s">
        <v>348</v>
      </c>
      <c r="U107" s="2"/>
      <c r="V107" s="2" t="s">
        <v>348</v>
      </c>
      <c r="W107" s="2"/>
      <c r="X107" s="2" t="s">
        <v>348</v>
      </c>
      <c r="Y107" s="439">
        <v>0</v>
      </c>
      <c r="Z107" s="2" t="s">
        <v>349</v>
      </c>
      <c r="AA107" s="440">
        <v>0</v>
      </c>
      <c r="AB107" s="2" t="s">
        <v>349</v>
      </c>
      <c r="AC107" s="440">
        <v>0</v>
      </c>
      <c r="AD107" s="2" t="s">
        <v>349</v>
      </c>
      <c r="AE107" s="440">
        <v>0</v>
      </c>
      <c r="AF107" s="2" t="s">
        <v>349</v>
      </c>
      <c r="AG107" s="440">
        <v>0</v>
      </c>
      <c r="AH107" s="2" t="s">
        <v>349</v>
      </c>
      <c r="AI107" s="440">
        <v>0</v>
      </c>
      <c r="AJ107" s="2" t="s">
        <v>349</v>
      </c>
      <c r="AK107" s="440">
        <v>0</v>
      </c>
      <c r="AL107" s="2" t="s">
        <v>349</v>
      </c>
      <c r="AM107" s="440">
        <v>0</v>
      </c>
    </row>
    <row r="108" spans="1:39" ht="15.75" x14ac:dyDescent="0.2">
      <c r="B108" s="2" t="s">
        <v>349</v>
      </c>
      <c r="C108" s="2"/>
      <c r="D108" s="2" t="s">
        <v>349</v>
      </c>
      <c r="E108" s="2"/>
      <c r="F108" s="2" t="s">
        <v>349</v>
      </c>
      <c r="G108" s="2"/>
      <c r="H108" s="2" t="s">
        <v>349</v>
      </c>
      <c r="I108" s="2"/>
      <c r="J108" s="2" t="s">
        <v>349</v>
      </c>
      <c r="K108" s="2"/>
      <c r="L108" s="2" t="s">
        <v>349</v>
      </c>
      <c r="M108" s="2"/>
      <c r="N108" s="2" t="s">
        <v>349</v>
      </c>
      <c r="O108" s="2"/>
      <c r="P108" s="2" t="s">
        <v>349</v>
      </c>
      <c r="Q108" s="2"/>
      <c r="R108" s="2" t="s">
        <v>349</v>
      </c>
      <c r="S108" s="2"/>
      <c r="T108" s="2" t="s">
        <v>349</v>
      </c>
      <c r="U108" s="2"/>
      <c r="V108" s="2" t="s">
        <v>349</v>
      </c>
      <c r="W108" s="2"/>
      <c r="X108" s="2" t="s">
        <v>349</v>
      </c>
      <c r="Y108" s="437">
        <v>0</v>
      </c>
      <c r="Z108" s="441" t="s">
        <v>350</v>
      </c>
      <c r="AA108" s="438">
        <v>0</v>
      </c>
      <c r="AB108" s="441" t="s">
        <v>350</v>
      </c>
      <c r="AC108" s="438">
        <v>0</v>
      </c>
      <c r="AD108" s="441" t="s">
        <v>350</v>
      </c>
      <c r="AE108" s="438">
        <v>0</v>
      </c>
      <c r="AF108" s="441" t="s">
        <v>350</v>
      </c>
      <c r="AG108" s="438">
        <v>0</v>
      </c>
      <c r="AH108" s="441" t="s">
        <v>350</v>
      </c>
      <c r="AI108" s="438">
        <v>0</v>
      </c>
      <c r="AJ108" s="441" t="s">
        <v>350</v>
      </c>
      <c r="AK108" s="438">
        <v>0</v>
      </c>
      <c r="AL108" s="441" t="s">
        <v>350</v>
      </c>
      <c r="AM108" s="438">
        <v>0</v>
      </c>
    </row>
    <row r="109" spans="1:39" ht="15.75" x14ac:dyDescent="0.2">
      <c r="B109" s="441" t="s">
        <v>350</v>
      </c>
      <c r="C109" s="441"/>
      <c r="D109" s="441" t="s">
        <v>350</v>
      </c>
      <c r="E109" s="441"/>
      <c r="F109" s="441" t="s">
        <v>350</v>
      </c>
      <c r="G109" s="441"/>
      <c r="H109" s="441" t="s">
        <v>350</v>
      </c>
      <c r="I109" s="441"/>
      <c r="J109" s="441" t="s">
        <v>350</v>
      </c>
      <c r="K109" s="441"/>
      <c r="L109" s="441" t="s">
        <v>350</v>
      </c>
      <c r="M109" s="441"/>
      <c r="N109" s="441" t="s">
        <v>350</v>
      </c>
      <c r="O109" s="441"/>
      <c r="P109" s="441" t="s">
        <v>350</v>
      </c>
      <c r="Q109" s="441"/>
      <c r="R109" s="441" t="s">
        <v>350</v>
      </c>
      <c r="S109" s="441"/>
      <c r="T109" s="441" t="s">
        <v>350</v>
      </c>
      <c r="U109" s="441"/>
      <c r="V109" s="441" t="s">
        <v>350</v>
      </c>
      <c r="W109" s="441"/>
      <c r="X109" s="441" t="s">
        <v>350</v>
      </c>
      <c r="Y109" s="439">
        <v>0</v>
      </c>
      <c r="Z109" s="441"/>
      <c r="AA109" s="440">
        <v>0</v>
      </c>
      <c r="AB109" s="441"/>
      <c r="AC109" s="440">
        <v>0</v>
      </c>
      <c r="AD109" s="441"/>
      <c r="AE109" s="440">
        <v>0</v>
      </c>
      <c r="AF109" s="441"/>
      <c r="AG109" s="440">
        <v>0</v>
      </c>
      <c r="AH109" s="441"/>
      <c r="AI109" s="440">
        <v>0</v>
      </c>
      <c r="AJ109" s="441"/>
      <c r="AK109" s="440">
        <v>0</v>
      </c>
      <c r="AL109" s="441"/>
      <c r="AM109" s="440">
        <v>0</v>
      </c>
    </row>
  </sheetData>
  <mergeCells count="6">
    <mergeCell ref="A1:AM1"/>
    <mergeCell ref="A2:A4"/>
    <mergeCell ref="Y2:Y4"/>
    <mergeCell ref="AH2:AL2"/>
    <mergeCell ref="AM2:AM3"/>
    <mergeCell ref="Z2:AG2"/>
  </mergeCells>
  <conditionalFormatting sqref="A2">
    <cfRule type="duplicateValues" dxfId="109" priority="55"/>
  </conditionalFormatting>
  <conditionalFormatting sqref="AM2">
    <cfRule type="duplicateValues" dxfId="108" priority="54"/>
  </conditionalFormatting>
  <conditionalFormatting sqref="B3:C3">
    <cfRule type="duplicateValues" dxfId="107" priority="53"/>
  </conditionalFormatting>
  <conditionalFormatting sqref="D3:E3">
    <cfRule type="duplicateValues" dxfId="106" priority="52"/>
  </conditionalFormatting>
  <conditionalFormatting sqref="J3:K3">
    <cfRule type="duplicateValues" dxfId="105" priority="51"/>
  </conditionalFormatting>
  <conditionalFormatting sqref="L3:M3">
    <cfRule type="duplicateValues" dxfId="104" priority="50"/>
  </conditionalFormatting>
  <conditionalFormatting sqref="Z3:AA3">
    <cfRule type="duplicateValues" dxfId="103" priority="49"/>
  </conditionalFormatting>
  <conditionalFormatting sqref="AB3:AC3">
    <cfRule type="duplicateValues" dxfId="102" priority="48"/>
  </conditionalFormatting>
  <conditionalFormatting sqref="AD3:AE3">
    <cfRule type="duplicateValues" dxfId="101" priority="47"/>
  </conditionalFormatting>
  <conditionalFormatting sqref="AF3:AG3">
    <cfRule type="duplicateValues" dxfId="100" priority="46"/>
  </conditionalFormatting>
  <conditionalFormatting sqref="AH3:AI3">
    <cfRule type="duplicateValues" dxfId="99" priority="45"/>
  </conditionalFormatting>
  <conditionalFormatting sqref="AJ3:AK3">
    <cfRule type="duplicateValues" dxfId="98" priority="44"/>
  </conditionalFormatting>
  <conditionalFormatting sqref="AL3">
    <cfRule type="duplicateValues" dxfId="97" priority="43"/>
  </conditionalFormatting>
  <conditionalFormatting sqref="N3:O3">
    <cfRule type="duplicateValues" dxfId="96" priority="42"/>
  </conditionalFormatting>
  <conditionalFormatting sqref="P3:Q3">
    <cfRule type="duplicateValues" dxfId="95" priority="41"/>
  </conditionalFormatting>
  <conditionalFormatting sqref="R3:S3">
    <cfRule type="duplicateValues" dxfId="94" priority="40"/>
  </conditionalFormatting>
  <conditionalFormatting sqref="T3:Y3">
    <cfRule type="duplicateValues" dxfId="93" priority="39"/>
  </conditionalFormatting>
  <conditionalFormatting sqref="H3:I3">
    <cfRule type="duplicateValues" dxfId="92" priority="38"/>
  </conditionalFormatting>
  <conditionalFormatting sqref="Y106:Y109 T6:Y105">
    <cfRule type="duplicateValues" dxfId="91" priority="37"/>
  </conditionalFormatting>
  <conditionalFormatting sqref="Y2">
    <cfRule type="duplicateValues" dxfId="90" priority="36"/>
  </conditionalFormatting>
  <conditionalFormatting sqref="V3:W3">
    <cfRule type="duplicateValues" dxfId="89" priority="35"/>
  </conditionalFormatting>
  <conditionalFormatting sqref="X3">
    <cfRule type="duplicateValues" dxfId="88" priority="34"/>
  </conditionalFormatting>
  <conditionalFormatting sqref="F3:G3">
    <cfRule type="duplicateValues" dxfId="87" priority="56"/>
  </conditionalFormatting>
  <conditionalFormatting sqref="A3">
    <cfRule type="duplicateValues" dxfId="86" priority="33"/>
  </conditionalFormatting>
  <conditionalFormatting sqref="AM5">
    <cfRule type="duplicateValues" dxfId="85" priority="32"/>
  </conditionalFormatting>
  <conditionalFormatting sqref="A6:A105 A1:A2">
    <cfRule type="duplicateValues" dxfId="84" priority="57"/>
  </conditionalFormatting>
  <conditionalFormatting sqref="D6:E105">
    <cfRule type="duplicateValues" dxfId="83" priority="58"/>
  </conditionalFormatting>
  <conditionalFormatting sqref="J6:K105">
    <cfRule type="duplicateValues" dxfId="82" priority="59"/>
  </conditionalFormatting>
  <conditionalFormatting sqref="L6:O105">
    <cfRule type="duplicateValues" dxfId="81" priority="60"/>
  </conditionalFormatting>
  <conditionalFormatting sqref="Z6:Z105">
    <cfRule type="duplicateValues" dxfId="80" priority="61"/>
  </conditionalFormatting>
  <conditionalFormatting sqref="AB6:AB105">
    <cfRule type="duplicateValues" dxfId="79" priority="62"/>
  </conditionalFormatting>
  <conditionalFormatting sqref="AD6:AD105">
    <cfRule type="duplicateValues" dxfId="78" priority="63"/>
  </conditionalFormatting>
  <conditionalFormatting sqref="AF6:AF105">
    <cfRule type="duplicateValues" dxfId="77" priority="64"/>
  </conditionalFormatting>
  <conditionalFormatting sqref="AH6:AH105">
    <cfRule type="duplicateValues" dxfId="76" priority="65"/>
  </conditionalFormatting>
  <conditionalFormatting sqref="AJ6:AJ105">
    <cfRule type="duplicateValues" dxfId="75" priority="66"/>
  </conditionalFormatting>
  <conditionalFormatting sqref="AL6:AL105">
    <cfRule type="duplicateValues" dxfId="74" priority="67"/>
  </conditionalFormatting>
  <conditionalFormatting sqref="AM6:AM109">
    <cfRule type="duplicateValues" dxfId="73" priority="68"/>
  </conditionalFormatting>
  <conditionalFormatting sqref="H6:I105">
    <cfRule type="duplicateValues" dxfId="72" priority="69"/>
  </conditionalFormatting>
  <conditionalFormatting sqref="AM6:AM109 AM2">
    <cfRule type="duplicateValues" dxfId="71" priority="70"/>
  </conditionalFormatting>
  <conditionalFormatting sqref="P6:Q105">
    <cfRule type="duplicateValues" dxfId="70" priority="71"/>
  </conditionalFormatting>
  <conditionalFormatting sqref="R6:S105">
    <cfRule type="duplicateValues" dxfId="69" priority="72"/>
  </conditionalFormatting>
  <conditionalFormatting sqref="Y6:Y109 Y2">
    <cfRule type="duplicateValues" dxfId="68" priority="73"/>
  </conditionalFormatting>
  <conditionalFormatting sqref="V6:X105">
    <cfRule type="duplicateValues" dxfId="67" priority="74"/>
  </conditionalFormatting>
  <conditionalFormatting sqref="F6:G105">
    <cfRule type="duplicateValues" dxfId="66" priority="75"/>
  </conditionalFormatting>
  <conditionalFormatting sqref="AB5 AJ5 AL5 AF5 AD5 AH5">
    <cfRule type="duplicateValues" dxfId="65" priority="31"/>
  </conditionalFormatting>
  <conditionalFormatting sqref="Z5">
    <cfRule type="duplicateValues" dxfId="64" priority="30"/>
  </conditionalFormatting>
  <conditionalFormatting sqref="B4:C105">
    <cfRule type="duplicateValues" dxfId="63" priority="76"/>
  </conditionalFormatting>
  <conditionalFormatting sqref="Y5">
    <cfRule type="duplicateValues" dxfId="62" priority="77"/>
  </conditionalFormatting>
  <conditionalFormatting sqref="C6:C105">
    <cfRule type="duplicateValues" dxfId="61" priority="29"/>
  </conditionalFormatting>
  <conditionalFormatting sqref="E6:E105">
    <cfRule type="duplicateValues" dxfId="60" priority="28"/>
  </conditionalFormatting>
  <conditionalFormatting sqref="G6:G105">
    <cfRule type="duplicateValues" dxfId="59" priority="27"/>
  </conditionalFormatting>
  <conditionalFormatting sqref="I6:I105">
    <cfRule type="duplicateValues" dxfId="58" priority="26"/>
  </conditionalFormatting>
  <conditionalFormatting sqref="K6:K105">
    <cfRule type="duplicateValues" dxfId="57" priority="25"/>
  </conditionalFormatting>
  <conditionalFormatting sqref="M6:M105">
    <cfRule type="duplicateValues" dxfId="56" priority="24"/>
  </conditionalFormatting>
  <conditionalFormatting sqref="O6:O105">
    <cfRule type="duplicateValues" dxfId="55" priority="23"/>
  </conditionalFormatting>
  <conditionalFormatting sqref="Q6:Q105">
    <cfRule type="duplicateValues" dxfId="54" priority="22"/>
  </conditionalFormatting>
  <conditionalFormatting sqref="S6:S105">
    <cfRule type="duplicateValues" dxfId="53" priority="21"/>
  </conditionalFormatting>
  <conditionalFormatting sqref="U6:U105">
    <cfRule type="duplicateValues" dxfId="52" priority="20"/>
  </conditionalFormatting>
  <conditionalFormatting sqref="W6:W105">
    <cfRule type="duplicateValues" dxfId="51" priority="19"/>
  </conditionalFormatting>
  <conditionalFormatting sqref="AI5">
    <cfRule type="duplicateValues" dxfId="50" priority="16"/>
  </conditionalFormatting>
  <conditionalFormatting sqref="AI6:AI109">
    <cfRule type="duplicateValues" dxfId="49" priority="17"/>
  </conditionalFormatting>
  <conditionalFormatting sqref="AI6:AI109">
    <cfRule type="duplicateValues" dxfId="48" priority="18"/>
  </conditionalFormatting>
  <conditionalFormatting sqref="AK5">
    <cfRule type="duplicateValues" dxfId="47" priority="13"/>
  </conditionalFormatting>
  <conditionalFormatting sqref="AK6:AK109">
    <cfRule type="duplicateValues" dxfId="46" priority="14"/>
  </conditionalFormatting>
  <conditionalFormatting sqref="AK6:AK109">
    <cfRule type="duplicateValues" dxfId="45" priority="15"/>
  </conditionalFormatting>
  <conditionalFormatting sqref="AE5">
    <cfRule type="duplicateValues" dxfId="44" priority="10"/>
  </conditionalFormatting>
  <conditionalFormatting sqref="AE6:AE109">
    <cfRule type="duplicateValues" dxfId="43" priority="11"/>
  </conditionalFormatting>
  <conditionalFormatting sqref="AE6:AE109">
    <cfRule type="duplicateValues" dxfId="42" priority="12"/>
  </conditionalFormatting>
  <conditionalFormatting sqref="AC5">
    <cfRule type="duplicateValues" dxfId="41" priority="7"/>
  </conditionalFormatting>
  <conditionalFormatting sqref="AC6:AC109">
    <cfRule type="duplicateValues" dxfId="40" priority="8"/>
  </conditionalFormatting>
  <conditionalFormatting sqref="AC6:AC109">
    <cfRule type="duplicateValues" dxfId="39" priority="9"/>
  </conditionalFormatting>
  <conditionalFormatting sqref="AA5">
    <cfRule type="duplicateValues" dxfId="38" priority="4"/>
  </conditionalFormatting>
  <conditionalFormatting sqref="AA6:AA109">
    <cfRule type="duplicateValues" dxfId="37" priority="5"/>
  </conditionalFormatting>
  <conditionalFormatting sqref="AA6:AA109">
    <cfRule type="duplicateValues" dxfId="36" priority="6"/>
  </conditionalFormatting>
  <conditionalFormatting sqref="AG5">
    <cfRule type="duplicateValues" dxfId="35" priority="1"/>
  </conditionalFormatting>
  <conditionalFormatting sqref="AG6:AG109">
    <cfRule type="duplicateValues" dxfId="34" priority="2"/>
  </conditionalFormatting>
  <conditionalFormatting sqref="AG6:AG109">
    <cfRule type="duplicateValues" dxfId="33" priority="3"/>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36"/>
  <sheetViews>
    <sheetView view="pageBreakPreview" topLeftCell="A3" zoomScale="75" zoomScaleNormal="100" zoomScaleSheetLayoutView="75" workbookViewId="0">
      <selection activeCell="A3" sqref="A3:C3"/>
    </sheetView>
  </sheetViews>
  <sheetFormatPr defaultRowHeight="12.75" x14ac:dyDescent="0.2"/>
  <cols>
    <col min="1" max="1" width="6.5703125" style="16" customWidth="1"/>
    <col min="2" max="2" width="11.5703125" style="16" hidden="1" customWidth="1"/>
    <col min="3" max="3" width="8.28515625" style="15" customWidth="1"/>
    <col min="4" max="4" width="15.140625" style="39" bestFit="1" customWidth="1"/>
    <col min="5" max="5" width="25.28515625" style="39" customWidth="1"/>
    <col min="6" max="6" width="35.5703125" style="15" customWidth="1"/>
    <col min="7" max="7" width="8.140625" style="17" bestFit="1" customWidth="1"/>
    <col min="8" max="8" width="6.140625" style="15" customWidth="1"/>
    <col min="9" max="9" width="10.42578125" style="15" customWidth="1"/>
    <col min="10" max="10" width="5" style="15" customWidth="1"/>
    <col min="11" max="11" width="5.7109375" style="15" customWidth="1"/>
    <col min="12" max="12" width="7.7109375" style="16" customWidth="1"/>
    <col min="13" max="13" width="15.28515625" style="16" customWidth="1"/>
    <col min="14" max="14" width="29.85546875" style="18" customWidth="1"/>
    <col min="15" max="15" width="34.28515625" style="43" customWidth="1"/>
    <col min="16" max="16" width="8.28515625" style="43" bestFit="1" customWidth="1"/>
    <col min="17" max="17" width="6" style="43" customWidth="1"/>
    <col min="18" max="18" width="5.42578125" style="15" customWidth="1"/>
    <col min="19" max="19" width="7.28515625" style="15" customWidth="1"/>
    <col min="20" max="16384" width="9.140625" style="15"/>
  </cols>
  <sheetData>
    <row r="1" spans="1:19" s="10" customFormat="1" ht="53.25" customHeight="1" x14ac:dyDescent="0.2">
      <c r="A1" s="626" t="str">
        <f>('YARIŞMA BİLGİLERİ'!A2)</f>
        <v>Gençlik ve Spor Bakanlığı
Spor Genel Müdürlüğü
Spor Faaliyetleri Daire Başkanlığı</v>
      </c>
      <c r="B1" s="626"/>
      <c r="C1" s="626"/>
      <c r="D1" s="626"/>
      <c r="E1" s="626"/>
      <c r="F1" s="626"/>
      <c r="G1" s="626"/>
      <c r="H1" s="626"/>
      <c r="I1" s="626"/>
      <c r="J1" s="626"/>
      <c r="K1" s="626"/>
      <c r="L1" s="626"/>
      <c r="M1" s="626"/>
      <c r="N1" s="626"/>
      <c r="O1" s="626"/>
      <c r="P1" s="626"/>
      <c r="Q1" s="626"/>
      <c r="R1" s="626"/>
      <c r="S1" s="626"/>
    </row>
    <row r="2" spans="1:19" s="10" customFormat="1" ht="24.75" customHeight="1" x14ac:dyDescent="0.2">
      <c r="A2" s="627" t="str">
        <f>'YARIŞMA BİLGİLERİ'!F19</f>
        <v>2018-2019 Öğretim Yılı Okullararası Puanlı  Atletizm Genç-B İl Birinciliği</v>
      </c>
      <c r="B2" s="627"/>
      <c r="C2" s="627"/>
      <c r="D2" s="627"/>
      <c r="E2" s="627"/>
      <c r="F2" s="627"/>
      <c r="G2" s="627"/>
      <c r="H2" s="627"/>
      <c r="I2" s="627"/>
      <c r="J2" s="627"/>
      <c r="K2" s="627"/>
      <c r="L2" s="627"/>
      <c r="M2" s="627"/>
      <c r="N2" s="627"/>
      <c r="O2" s="627"/>
      <c r="P2" s="627"/>
      <c r="Q2" s="627"/>
      <c r="R2" s="627"/>
      <c r="S2" s="627"/>
    </row>
    <row r="3" spans="1:19" s="12" customFormat="1" ht="21.75" customHeight="1" x14ac:dyDescent="0.2">
      <c r="A3" s="618" t="s">
        <v>78</v>
      </c>
      <c r="B3" s="618"/>
      <c r="C3" s="618"/>
      <c r="D3" s="619" t="str">
        <f>'YARIŞMA PROGRAMI'!C8</f>
        <v>100 Metre</v>
      </c>
      <c r="E3" s="619"/>
      <c r="F3" s="620" t="s">
        <v>230</v>
      </c>
      <c r="G3" s="620"/>
      <c r="H3" s="628">
        <f>'YARIŞMA PROGRAMI'!D8</f>
        <v>1200</v>
      </c>
      <c r="I3" s="628"/>
      <c r="J3" s="11"/>
      <c r="K3" s="11"/>
      <c r="L3" s="181"/>
      <c r="M3" s="181"/>
      <c r="N3" s="353"/>
      <c r="O3" s="307" t="s">
        <v>178</v>
      </c>
      <c r="P3" s="629" t="str">
        <f>'YARIŞMA PROGRAMI'!E8</f>
        <v>-</v>
      </c>
      <c r="Q3" s="629"/>
      <c r="R3" s="629"/>
      <c r="S3" s="629"/>
    </row>
    <row r="4" spans="1:19" s="12" customFormat="1" ht="17.25" customHeight="1" x14ac:dyDescent="0.2">
      <c r="A4" s="634" t="s">
        <v>70</v>
      </c>
      <c r="B4" s="634"/>
      <c r="C4" s="634"/>
      <c r="D4" s="635" t="str">
        <f>'YARIŞMA BİLGİLERİ'!F21</f>
        <v>Genç Erkek - B</v>
      </c>
      <c r="E4" s="635"/>
      <c r="F4" s="21"/>
      <c r="G4" s="21"/>
      <c r="H4" s="21"/>
      <c r="I4" s="21"/>
      <c r="J4" s="21"/>
      <c r="K4" s="21"/>
      <c r="L4" s="64"/>
      <c r="M4" s="64"/>
      <c r="N4" s="306"/>
      <c r="O4" s="64" t="s">
        <v>76</v>
      </c>
      <c r="P4" s="616">
        <f>'YARIŞMA PROGRAMI'!B8</f>
        <v>43508.5</v>
      </c>
      <c r="Q4" s="616"/>
      <c r="R4" s="616"/>
      <c r="S4" s="616"/>
    </row>
    <row r="5" spans="1:19" s="10" customFormat="1" ht="19.5" customHeight="1" x14ac:dyDescent="0.25">
      <c r="A5" s="633" t="s">
        <v>197</v>
      </c>
      <c r="B5" s="633"/>
      <c r="C5" s="633"/>
      <c r="D5" s="633"/>
      <c r="E5" s="633"/>
      <c r="F5" s="633"/>
      <c r="G5" s="633"/>
      <c r="H5" s="633"/>
      <c r="I5" s="301"/>
      <c r="J5" s="241"/>
      <c r="K5" s="633" t="s">
        <v>198</v>
      </c>
      <c r="L5" s="633"/>
      <c r="M5" s="633"/>
      <c r="N5" s="633"/>
      <c r="O5" s="633"/>
      <c r="P5" s="617" t="s">
        <v>199</v>
      </c>
      <c r="Q5" s="617"/>
      <c r="R5" s="636">
        <f ca="1">NOW()</f>
        <v>43510.768203356478</v>
      </c>
      <c r="S5" s="636"/>
    </row>
    <row r="6" spans="1:19" s="13" customFormat="1" ht="30.75" customHeight="1" x14ac:dyDescent="0.2">
      <c r="A6" s="190" t="s">
        <v>231</v>
      </c>
      <c r="B6" s="191"/>
      <c r="C6" s="191"/>
      <c r="D6" s="191"/>
      <c r="E6" s="194"/>
      <c r="F6" s="463" t="s">
        <v>429</v>
      </c>
      <c r="G6" s="614"/>
      <c r="H6" s="614"/>
      <c r="I6" s="615"/>
      <c r="J6" s="630"/>
      <c r="K6" s="637" t="s">
        <v>12</v>
      </c>
      <c r="L6" s="638" t="s">
        <v>65</v>
      </c>
      <c r="M6" s="640" t="s">
        <v>249</v>
      </c>
      <c r="N6" s="621" t="s">
        <v>14</v>
      </c>
      <c r="O6" s="621" t="s">
        <v>190</v>
      </c>
      <c r="P6" s="621" t="s">
        <v>15</v>
      </c>
      <c r="Q6" s="624" t="s">
        <v>27</v>
      </c>
      <c r="R6" s="622" t="s">
        <v>248</v>
      </c>
      <c r="S6" s="624" t="s">
        <v>143</v>
      </c>
    </row>
    <row r="7" spans="1:19" ht="34.5" customHeight="1" x14ac:dyDescent="0.2">
      <c r="A7" s="37" t="s">
        <v>194</v>
      </c>
      <c r="B7" s="34" t="s">
        <v>66</v>
      </c>
      <c r="C7" s="34" t="s">
        <v>65</v>
      </c>
      <c r="D7" s="35" t="s">
        <v>13</v>
      </c>
      <c r="E7" s="36" t="s">
        <v>14</v>
      </c>
      <c r="F7" s="36" t="s">
        <v>190</v>
      </c>
      <c r="G7" s="34" t="s">
        <v>15</v>
      </c>
      <c r="H7" s="34" t="s">
        <v>27</v>
      </c>
      <c r="I7" s="34" t="s">
        <v>248</v>
      </c>
      <c r="J7" s="631"/>
      <c r="K7" s="637"/>
      <c r="L7" s="639"/>
      <c r="M7" s="640"/>
      <c r="N7" s="621"/>
      <c r="O7" s="621"/>
      <c r="P7" s="621"/>
      <c r="Q7" s="625"/>
      <c r="R7" s="623"/>
      <c r="S7" s="625"/>
    </row>
    <row r="8" spans="1:19" s="13" customFormat="1" ht="42.75" customHeight="1" x14ac:dyDescent="0.2">
      <c r="A8" s="218">
        <v>1</v>
      </c>
      <c r="B8" s="219" t="s">
        <v>106</v>
      </c>
      <c r="C8" s="220"/>
      <c r="D8" s="221"/>
      <c r="E8" s="222" t="s">
        <v>480</v>
      </c>
      <c r="F8" s="222" t="s">
        <v>481</v>
      </c>
      <c r="G8" s="57" t="s">
        <v>347</v>
      </c>
      <c r="H8" s="224"/>
      <c r="I8" s="302"/>
      <c r="J8" s="631"/>
      <c r="K8" s="218">
        <v>1</v>
      </c>
      <c r="L8" s="225"/>
      <c r="M8" s="221"/>
      <c r="N8" s="226" t="s">
        <v>499</v>
      </c>
      <c r="O8" s="227" t="s">
        <v>500</v>
      </c>
      <c r="P8" s="57">
        <v>1188</v>
      </c>
      <c r="Q8" s="224">
        <v>1</v>
      </c>
      <c r="R8" s="228"/>
      <c r="S8" s="220"/>
    </row>
    <row r="9" spans="1:19" s="13" customFormat="1" ht="42.75" customHeight="1" x14ac:dyDescent="0.2">
      <c r="A9" s="218">
        <v>2</v>
      </c>
      <c r="B9" s="219" t="s">
        <v>107</v>
      </c>
      <c r="C9" s="220"/>
      <c r="D9" s="221"/>
      <c r="E9" s="222" t="s">
        <v>489</v>
      </c>
      <c r="F9" s="222" t="s">
        <v>490</v>
      </c>
      <c r="G9" s="57">
        <v>1353</v>
      </c>
      <c r="H9" s="224">
        <v>4</v>
      </c>
      <c r="I9" s="302"/>
      <c r="J9" s="631"/>
      <c r="K9" s="218">
        <v>2</v>
      </c>
      <c r="L9" s="225"/>
      <c r="M9" s="221"/>
      <c r="N9" s="222" t="s">
        <v>470</v>
      </c>
      <c r="O9" s="222" t="s">
        <v>544</v>
      </c>
      <c r="P9" s="57">
        <v>1217</v>
      </c>
      <c r="Q9" s="224">
        <v>1</v>
      </c>
      <c r="R9" s="228"/>
      <c r="S9" s="220"/>
    </row>
    <row r="10" spans="1:19" s="13" customFormat="1" ht="42.75" customHeight="1" x14ac:dyDescent="0.2">
      <c r="A10" s="218">
        <v>3</v>
      </c>
      <c r="B10" s="219"/>
      <c r="C10" s="220"/>
      <c r="D10" s="221"/>
      <c r="E10" s="222" t="s">
        <v>461</v>
      </c>
      <c r="F10" s="222" t="s">
        <v>462</v>
      </c>
      <c r="G10" s="57">
        <v>1339</v>
      </c>
      <c r="H10" s="224">
        <v>2</v>
      </c>
      <c r="I10" s="302"/>
      <c r="J10" s="631"/>
      <c r="K10" s="218">
        <v>3</v>
      </c>
      <c r="L10" s="225"/>
      <c r="M10" s="221"/>
      <c r="N10" s="222" t="s">
        <v>543</v>
      </c>
      <c r="O10" s="222" t="s">
        <v>481</v>
      </c>
      <c r="P10" s="57">
        <v>1232</v>
      </c>
      <c r="Q10" s="224">
        <v>2</v>
      </c>
      <c r="R10" s="228"/>
      <c r="S10" s="220"/>
    </row>
    <row r="11" spans="1:19" s="13" customFormat="1" ht="42.75" customHeight="1" x14ac:dyDescent="0.2">
      <c r="A11" s="218">
        <v>4</v>
      </c>
      <c r="B11" s="219"/>
      <c r="C11" s="220"/>
      <c r="D11" s="221"/>
      <c r="E11" s="222" t="str">
        <f>IF(ISERROR(VLOOKUP(B21,'KAYIT LİSTESİ'!$B$4:$H$530,5,0)),"",(VLOOKUP(B21,'KAYIT LİSTESİ'!$B$4:$H$530,5,0)))</f>
        <v>ALİ TÜRKSEVEN</v>
      </c>
      <c r="F11" s="222" t="str">
        <f>IF(ISERROR(VLOOKUP(B21,'KAYIT LİSTESİ'!$B$4:$H$530,6,0)),"",(VLOOKUP(B21,'KAYIT LİSTESİ'!$B$4:$H$530,6,0)))</f>
        <v>Selçuk Yaşar Boyacılık Mesleki Ve Teknik Anadolu Lisesi</v>
      </c>
      <c r="G11" s="57">
        <v>1188</v>
      </c>
      <c r="H11" s="224">
        <v>1</v>
      </c>
      <c r="I11" s="302"/>
      <c r="J11" s="631"/>
      <c r="K11" s="218">
        <v>4</v>
      </c>
      <c r="L11" s="225"/>
      <c r="M11" s="221"/>
      <c r="N11" s="222" t="s">
        <v>519</v>
      </c>
      <c r="O11" s="222" t="s">
        <v>520</v>
      </c>
      <c r="P11" s="57">
        <v>1255</v>
      </c>
      <c r="Q11" s="224">
        <v>3</v>
      </c>
      <c r="R11" s="228"/>
      <c r="S11" s="220"/>
    </row>
    <row r="12" spans="1:19" s="13" customFormat="1" ht="42.75" customHeight="1" x14ac:dyDescent="0.2">
      <c r="A12" s="218">
        <v>5</v>
      </c>
      <c r="B12" s="219" t="s">
        <v>108</v>
      </c>
      <c r="C12" s="220"/>
      <c r="D12" s="221"/>
      <c r="E12" s="222" t="str">
        <f>IF(ISERROR(VLOOKUP(B12,'KAYIT LİSTESİ'!$B$4:$H$530,5,0)),"",(VLOOKUP(B12,'KAYIT LİSTESİ'!$B$4:$H$530,5,0)))</f>
        <v xml:space="preserve">ÖZGÜR AYTEMÜR </v>
      </c>
      <c r="F12" s="222" t="str">
        <f>IF(ISERROR(VLOOKUP(B12,'KAYIT LİSTESİ'!$B$4:$H$530,6,0)),"",(VLOOKUP(B12,'KAYIT LİSTESİ'!$B$4:$H$530,6,0)))</f>
        <v>İZMİR BUCA ATATÜRK SPOR LİSESİ</v>
      </c>
      <c r="G12" s="57">
        <v>1343</v>
      </c>
      <c r="H12" s="224">
        <v>3</v>
      </c>
      <c r="I12" s="302"/>
      <c r="J12" s="631"/>
      <c r="K12" s="218">
        <v>5</v>
      </c>
      <c r="L12" s="225"/>
      <c r="M12" s="221"/>
      <c r="N12" s="226" t="s">
        <v>461</v>
      </c>
      <c r="O12" s="227" t="s">
        <v>462</v>
      </c>
      <c r="P12" s="57">
        <v>1339</v>
      </c>
      <c r="Q12" s="224">
        <v>2</v>
      </c>
      <c r="R12" s="228"/>
      <c r="S12" s="220"/>
    </row>
    <row r="13" spans="1:19" s="13" customFormat="1" ht="42.75" customHeight="1" x14ac:dyDescent="0.2">
      <c r="A13" s="218">
        <v>6</v>
      </c>
      <c r="B13" s="219" t="s">
        <v>109</v>
      </c>
      <c r="C13" s="220"/>
      <c r="D13" s="221"/>
      <c r="E13" s="222" t="str">
        <f>IF(ISERROR(VLOOKUP(B18,'KAYIT LİSTESİ'!$B$4:$H$530,5,0)),"",(VLOOKUP(B18,'KAYIT LİSTESİ'!$B$4:$H$530,5,0)))</f>
        <v>FURKAN AKGÖZ</v>
      </c>
      <c r="F13" s="222" t="str">
        <f>IF(ISERROR(VLOOKUP(B18,'KAYIT LİSTESİ'!$B$4:$H$530,6,0)),"",(VLOOKUP(B18,'KAYIT LİSTESİ'!$B$4:$H$530,6,0)))</f>
        <v>YUNUS EMRE AL.</v>
      </c>
      <c r="G13" s="57">
        <v>1755</v>
      </c>
      <c r="H13" s="224">
        <v>6</v>
      </c>
      <c r="I13" s="302"/>
      <c r="J13" s="631"/>
      <c r="K13" s="218">
        <v>6</v>
      </c>
      <c r="L13" s="225"/>
      <c r="M13" s="221"/>
      <c r="N13" s="222" t="s">
        <v>465</v>
      </c>
      <c r="O13" s="222" t="s">
        <v>466</v>
      </c>
      <c r="P13" s="57">
        <v>1343</v>
      </c>
      <c r="Q13" s="224">
        <v>3</v>
      </c>
      <c r="R13" s="228"/>
      <c r="S13" s="220"/>
    </row>
    <row r="14" spans="1:19" s="13" customFormat="1" ht="42.75" customHeight="1" x14ac:dyDescent="0.2">
      <c r="A14" s="218">
        <v>8</v>
      </c>
      <c r="B14" s="219" t="s">
        <v>110</v>
      </c>
      <c r="C14" s="220"/>
      <c r="D14" s="221"/>
      <c r="E14" s="222" t="str">
        <f>IF(ISERROR(VLOOKUP(B14,'KAYIT LİSTESİ'!$B$4:$H$530,5,0)),"",(VLOOKUP(B14,'KAYIT LİSTESİ'!$B$4:$H$530,5,0)))</f>
        <v>MERT KOCA</v>
      </c>
      <c r="F14" s="222" t="str">
        <f>IF(ISERROR(VLOOKUP(B14,'KAYIT LİSTESİ'!$B$4:$H$530,6,0)),"",(VLOOKUP(B14,'KAYIT LİSTESİ'!$B$4:$H$530,6,0)))</f>
        <v>EMLAKBANK SÜLEYMAN DEMİREL ANADOLU LİSESİ</v>
      </c>
      <c r="G14" s="57">
        <v>1441</v>
      </c>
      <c r="H14" s="224">
        <v>5</v>
      </c>
      <c r="I14" s="302"/>
      <c r="J14" s="631"/>
      <c r="K14" s="218">
        <v>7</v>
      </c>
      <c r="L14" s="225"/>
      <c r="M14" s="221"/>
      <c r="N14" s="226" t="s">
        <v>489</v>
      </c>
      <c r="O14" s="227" t="s">
        <v>490</v>
      </c>
      <c r="P14" s="57">
        <v>1353</v>
      </c>
      <c r="Q14" s="224">
        <v>4</v>
      </c>
      <c r="R14" s="228"/>
      <c r="S14" s="220"/>
    </row>
    <row r="15" spans="1:19" s="13" customFormat="1" ht="42.75" customHeight="1" x14ac:dyDescent="0.2">
      <c r="A15" s="190" t="s">
        <v>16</v>
      </c>
      <c r="B15" s="191"/>
      <c r="C15" s="191"/>
      <c r="D15" s="191"/>
      <c r="E15" s="194"/>
      <c r="F15" s="463" t="s">
        <v>429</v>
      </c>
      <c r="G15" s="614"/>
      <c r="H15" s="614"/>
      <c r="I15" s="615"/>
      <c r="J15" s="631"/>
      <c r="K15" s="218">
        <v>8</v>
      </c>
      <c r="L15" s="225"/>
      <c r="M15" s="221"/>
      <c r="N15" s="222" t="s">
        <v>541</v>
      </c>
      <c r="O15" s="222" t="s">
        <v>542</v>
      </c>
      <c r="P15" s="57">
        <v>1370</v>
      </c>
      <c r="Q15" s="224">
        <v>4</v>
      </c>
      <c r="R15" s="228"/>
      <c r="S15" s="220"/>
    </row>
    <row r="16" spans="1:19" s="13" customFormat="1" ht="42.75" customHeight="1" x14ac:dyDescent="0.2">
      <c r="A16" s="37" t="s">
        <v>194</v>
      </c>
      <c r="B16" s="34" t="s">
        <v>66</v>
      </c>
      <c r="C16" s="34" t="s">
        <v>65</v>
      </c>
      <c r="D16" s="35" t="s">
        <v>13</v>
      </c>
      <c r="E16" s="36" t="s">
        <v>14</v>
      </c>
      <c r="F16" s="36" t="s">
        <v>190</v>
      </c>
      <c r="G16" s="34" t="s">
        <v>15</v>
      </c>
      <c r="H16" s="34" t="s">
        <v>27</v>
      </c>
      <c r="I16" s="34" t="s">
        <v>248</v>
      </c>
      <c r="J16" s="631"/>
      <c r="K16" s="218">
        <v>9</v>
      </c>
      <c r="L16" s="225"/>
      <c r="M16" s="221"/>
      <c r="N16" s="222" t="s">
        <v>507</v>
      </c>
      <c r="O16" s="222" t="s">
        <v>508</v>
      </c>
      <c r="P16" s="57">
        <v>1441</v>
      </c>
      <c r="Q16" s="224">
        <v>5</v>
      </c>
      <c r="R16" s="228"/>
      <c r="S16" s="220"/>
    </row>
    <row r="17" spans="1:19" s="13" customFormat="1" ht="42.75" customHeight="1" x14ac:dyDescent="0.2">
      <c r="A17" s="218">
        <v>1</v>
      </c>
      <c r="B17" s="219" t="s">
        <v>111</v>
      </c>
      <c r="C17" s="220"/>
      <c r="D17" s="221"/>
      <c r="E17" s="222" t="str">
        <f>IF(ISERROR(VLOOKUP(B23,'KAYIT LİSTESİ'!$B$4:$H$530,5,0)),"",(VLOOKUP(B23,'KAYIT LİSTESİ'!$B$4:$H$530,5,0)))</f>
        <v>ARDA HAMZA GÜLER</v>
      </c>
      <c r="F17" s="222" t="str">
        <f>IF(ISERROR(VLOOKUP(B23,'KAYIT LİSTESİ'!$B$4:$H$530,6,0)),"",(VLOOKUP(B23,'KAYIT LİSTESİ'!$B$4:$H$530,6,0)))</f>
        <v>İZMİR KIZ LİSESİ</v>
      </c>
      <c r="G17" s="57">
        <v>1255</v>
      </c>
      <c r="H17" s="224">
        <v>3</v>
      </c>
      <c r="I17" s="302"/>
      <c r="J17" s="631"/>
      <c r="K17" s="218">
        <v>10</v>
      </c>
      <c r="L17" s="225"/>
      <c r="M17" s="221"/>
      <c r="N17" s="222" t="s">
        <v>503</v>
      </c>
      <c r="O17" s="222" t="s">
        <v>504</v>
      </c>
      <c r="P17" s="57">
        <v>1559</v>
      </c>
      <c r="Q17" s="224">
        <v>5</v>
      </c>
      <c r="R17" s="228"/>
      <c r="S17" s="220"/>
    </row>
    <row r="18" spans="1:19" s="13" customFormat="1" ht="42.75" customHeight="1" x14ac:dyDescent="0.2">
      <c r="A18" s="218">
        <v>2</v>
      </c>
      <c r="B18" s="219" t="s">
        <v>112</v>
      </c>
      <c r="C18" s="220"/>
      <c r="D18" s="221"/>
      <c r="E18" s="222" t="str">
        <f>IF(ISERROR(VLOOKUP(B22,'KAYIT LİSTESİ'!$B$4:$H$530,5,0)),"",(VLOOKUP(B22,'KAYIT LİSTESİ'!$B$4:$H$530,5,0)))</f>
        <v>Gökhan Mutlu</v>
      </c>
      <c r="F18" s="222" t="str">
        <f>IF(ISERROR(VLOOKUP(B22,'KAYIT LİSTESİ'!$B$4:$H$530,6,0)),"",(VLOOKUP(B22,'KAYIT LİSTESİ'!$B$4:$H$530,6,0)))</f>
        <v>Özel İzmir Bornova Türk Ortaokuolu</v>
      </c>
      <c r="G18" s="57">
        <v>1559</v>
      </c>
      <c r="H18" s="224">
        <v>5</v>
      </c>
      <c r="I18" s="302"/>
      <c r="J18" s="631"/>
      <c r="K18" s="218">
        <v>11</v>
      </c>
      <c r="L18" s="225"/>
      <c r="M18" s="221"/>
      <c r="N18" s="222" t="s">
        <v>539</v>
      </c>
      <c r="O18" s="222" t="s">
        <v>540</v>
      </c>
      <c r="P18" s="57">
        <v>1604</v>
      </c>
      <c r="Q18" s="224">
        <v>6</v>
      </c>
      <c r="R18" s="228"/>
      <c r="S18" s="220"/>
    </row>
    <row r="19" spans="1:19" s="13" customFormat="1" ht="42.75" customHeight="1" x14ac:dyDescent="0.2">
      <c r="A19" s="218">
        <v>3</v>
      </c>
      <c r="B19" s="219" t="s">
        <v>113</v>
      </c>
      <c r="C19" s="220"/>
      <c r="D19" s="221"/>
      <c r="E19" s="222" t="s">
        <v>539</v>
      </c>
      <c r="F19" s="222" t="s">
        <v>540</v>
      </c>
      <c r="G19" s="57">
        <v>1604</v>
      </c>
      <c r="H19" s="224">
        <v>6</v>
      </c>
      <c r="I19" s="302"/>
      <c r="J19" s="631"/>
      <c r="K19" s="218">
        <v>12</v>
      </c>
      <c r="L19" s="225"/>
      <c r="M19" s="221"/>
      <c r="N19" s="226" t="s">
        <v>457</v>
      </c>
      <c r="O19" s="227" t="s">
        <v>458</v>
      </c>
      <c r="P19" s="57">
        <v>1755</v>
      </c>
      <c r="Q19" s="224">
        <v>6</v>
      </c>
      <c r="R19" s="228"/>
      <c r="S19" s="220"/>
    </row>
    <row r="20" spans="1:19" s="13" customFormat="1" ht="42.75" customHeight="1" x14ac:dyDescent="0.2">
      <c r="A20" s="218">
        <v>4</v>
      </c>
      <c r="B20" s="219" t="s">
        <v>114</v>
      </c>
      <c r="C20" s="220"/>
      <c r="D20" s="221"/>
      <c r="E20" s="222" t="s">
        <v>541</v>
      </c>
      <c r="F20" s="222" t="s">
        <v>542</v>
      </c>
      <c r="G20" s="57">
        <v>1370</v>
      </c>
      <c r="H20" s="224">
        <v>4</v>
      </c>
      <c r="I20" s="302"/>
      <c r="J20" s="631"/>
      <c r="K20" s="218" t="s">
        <v>195</v>
      </c>
      <c r="L20" s="225"/>
      <c r="M20" s="221"/>
      <c r="N20" s="222" t="s">
        <v>480</v>
      </c>
      <c r="O20" s="222" t="s">
        <v>481</v>
      </c>
      <c r="P20" s="57" t="s">
        <v>347</v>
      </c>
      <c r="Q20" s="224"/>
      <c r="R20" s="228"/>
      <c r="S20" s="220"/>
    </row>
    <row r="21" spans="1:19" s="13" customFormat="1" ht="42.75" customHeight="1" x14ac:dyDescent="0.2">
      <c r="A21" s="218">
        <v>5</v>
      </c>
      <c r="B21" s="219" t="s">
        <v>115</v>
      </c>
      <c r="C21" s="220"/>
      <c r="D21" s="221"/>
      <c r="E21" s="222" t="s">
        <v>543</v>
      </c>
      <c r="F21" s="222" t="s">
        <v>481</v>
      </c>
      <c r="G21" s="57">
        <v>1232</v>
      </c>
      <c r="H21" s="224">
        <v>2</v>
      </c>
      <c r="I21" s="302"/>
      <c r="J21" s="631"/>
      <c r="K21" s="218" t="s">
        <v>195</v>
      </c>
      <c r="L21" s="225"/>
      <c r="M21" s="221"/>
      <c r="N21" s="222" t="s">
        <v>545</v>
      </c>
      <c r="O21" s="222" t="s">
        <v>546</v>
      </c>
      <c r="P21" s="57" t="s">
        <v>347</v>
      </c>
      <c r="Q21" s="224"/>
      <c r="R21" s="228"/>
      <c r="S21" s="220"/>
    </row>
    <row r="22" spans="1:19" s="13" customFormat="1" ht="42.75" customHeight="1" x14ac:dyDescent="0.2">
      <c r="A22" s="218">
        <v>6</v>
      </c>
      <c r="B22" s="219" t="s">
        <v>116</v>
      </c>
      <c r="C22" s="220"/>
      <c r="D22" s="221"/>
      <c r="E22" s="222" t="s">
        <v>470</v>
      </c>
      <c r="F22" s="222" t="s">
        <v>544</v>
      </c>
      <c r="G22" s="57">
        <v>1217</v>
      </c>
      <c r="H22" s="224">
        <v>1</v>
      </c>
      <c r="I22" s="302"/>
      <c r="J22" s="631"/>
      <c r="K22" s="218"/>
      <c r="L22" s="225"/>
      <c r="M22" s="221"/>
      <c r="N22" s="226"/>
      <c r="O22" s="227"/>
      <c r="P22" s="57"/>
      <c r="Q22" s="57"/>
      <c r="R22" s="228"/>
      <c r="S22" s="220" t="str">
        <f>IF(ISTEXT(P22)," ",IFERROR(VLOOKUP(SMALL(PUAN!$B$4:$C$112,COUNTIF(PUAN!$B$4:$C$112,"&lt;"&amp;P22)+1),PUAN!$B$4:$C$112,2,0),"    "))</f>
        <v xml:space="preserve">    </v>
      </c>
    </row>
    <row r="23" spans="1:19" s="13" customFormat="1" ht="42.75" customHeight="1" x14ac:dyDescent="0.2">
      <c r="A23" s="218">
        <v>7</v>
      </c>
      <c r="B23" s="219" t="s">
        <v>117</v>
      </c>
      <c r="C23" s="220"/>
      <c r="D23" s="221"/>
      <c r="E23" s="222" t="s">
        <v>545</v>
      </c>
      <c r="F23" s="222" t="s">
        <v>546</v>
      </c>
      <c r="G23" s="57" t="s">
        <v>347</v>
      </c>
      <c r="H23" s="224"/>
      <c r="I23" s="302"/>
      <c r="J23" s="631"/>
      <c r="K23" s="218"/>
      <c r="L23" s="225"/>
      <c r="M23" s="221"/>
      <c r="N23" s="226"/>
      <c r="O23" s="227"/>
      <c r="P23" s="57"/>
      <c r="Q23" s="57"/>
      <c r="R23" s="228"/>
      <c r="S23" s="220" t="str">
        <f>IF(ISTEXT(P23)," ",IFERROR(VLOOKUP(SMALL(PUAN!$B$4:$C$112,COUNTIF(PUAN!$B$4:$C$112,"&lt;"&amp;P23)+1),PUAN!$B$4:$C$112,2,0),"    "))</f>
        <v xml:space="preserve">    </v>
      </c>
    </row>
    <row r="24" spans="1:19" s="13" customFormat="1" ht="42.75" customHeight="1" x14ac:dyDescent="0.2">
      <c r="A24" s="218">
        <v>8</v>
      </c>
      <c r="B24" s="219" t="s">
        <v>118</v>
      </c>
      <c r="C24" s="220" t="str">
        <f>IF(ISERROR(VLOOKUP(B24,'KAYIT LİSTESİ'!$B$4:$H$530,2,0)),"",(VLOOKUP(B24,'KAYIT LİSTESİ'!$B$4:$H$530,2,0)))</f>
        <v/>
      </c>
      <c r="D24" s="221" t="str">
        <f>IF(ISERROR(VLOOKUP(B24,'KAYIT LİSTESİ'!$B$4:$H$530,4,0)),"",(VLOOKUP(B24,'KAYIT LİSTESİ'!$B$4:$H$530,4,0)))</f>
        <v/>
      </c>
      <c r="E24" s="222" t="str">
        <f>IF(ISERROR(VLOOKUP(B24,'KAYIT LİSTESİ'!$B$4:$H$530,5,0)),"",(VLOOKUP(B24,'KAYIT LİSTESİ'!$B$4:$H$530,5,0)))</f>
        <v/>
      </c>
      <c r="F24" s="222" t="str">
        <f>IF(ISERROR(VLOOKUP(B24,'KAYIT LİSTESİ'!$B$4:$H$530,6,0)),"",(VLOOKUP(B24,'KAYIT LİSTESİ'!$B$4:$H$530,6,0)))</f>
        <v/>
      </c>
      <c r="G24" s="57"/>
      <c r="H24" s="224"/>
      <c r="I24" s="302"/>
      <c r="J24" s="631"/>
      <c r="K24" s="218"/>
      <c r="L24" s="225"/>
      <c r="M24" s="221"/>
      <c r="N24" s="226"/>
      <c r="O24" s="227"/>
      <c r="P24" s="57"/>
      <c r="Q24" s="57"/>
      <c r="R24" s="228"/>
      <c r="S24" s="220" t="str">
        <f>IF(ISTEXT(P24)," ",IFERROR(VLOOKUP(SMALL(PUAN!$B$4:$C$112,COUNTIF(PUAN!$B$4:$C$112,"&lt;"&amp;P24)+1),PUAN!$B$4:$C$112,2,0),"    "))</f>
        <v xml:space="preserve">    </v>
      </c>
    </row>
    <row r="25" spans="1:19" s="13" customFormat="1" ht="42.75" hidden="1" customHeight="1" x14ac:dyDescent="0.2">
      <c r="A25" s="190" t="s">
        <v>17</v>
      </c>
      <c r="B25" s="191"/>
      <c r="C25" s="191"/>
      <c r="D25" s="191"/>
      <c r="E25" s="194"/>
      <c r="F25" s="463" t="s">
        <v>429</v>
      </c>
      <c r="G25" s="614"/>
      <c r="H25" s="614"/>
      <c r="I25" s="615"/>
      <c r="J25" s="631"/>
      <c r="K25" s="218"/>
      <c r="L25" s="225"/>
      <c r="M25" s="221"/>
      <c r="N25" s="226"/>
      <c r="O25" s="227"/>
      <c r="P25" s="57"/>
      <c r="Q25" s="57"/>
      <c r="R25" s="228"/>
      <c r="S25" s="220" t="str">
        <f>IF(ISTEXT(P25)," ",IFERROR(VLOOKUP(SMALL(PUAN!$B$4:$C$112,COUNTIF(PUAN!$B$4:$C$112,"&lt;"&amp;P25)+1),PUAN!$B$4:$C$112,2,0),"    "))</f>
        <v xml:space="preserve">    </v>
      </c>
    </row>
    <row r="26" spans="1:19" s="13" customFormat="1" ht="42.75" hidden="1" customHeight="1" x14ac:dyDescent="0.2">
      <c r="A26" s="37" t="s">
        <v>194</v>
      </c>
      <c r="B26" s="34" t="s">
        <v>66</v>
      </c>
      <c r="C26" s="34" t="s">
        <v>65</v>
      </c>
      <c r="D26" s="35" t="s">
        <v>13</v>
      </c>
      <c r="E26" s="36" t="s">
        <v>14</v>
      </c>
      <c r="F26" s="36" t="s">
        <v>190</v>
      </c>
      <c r="G26" s="34" t="s">
        <v>15</v>
      </c>
      <c r="H26" s="34" t="s">
        <v>27</v>
      </c>
      <c r="I26" s="34" t="s">
        <v>248</v>
      </c>
      <c r="J26" s="631"/>
      <c r="K26" s="218"/>
      <c r="L26" s="225"/>
      <c r="M26" s="221"/>
      <c r="N26" s="226"/>
      <c r="O26" s="227"/>
      <c r="P26" s="57"/>
      <c r="Q26" s="57"/>
      <c r="R26" s="228"/>
      <c r="S26" s="220" t="str">
        <f>IF(ISTEXT(P26)," ",IFERROR(VLOOKUP(SMALL(PUAN!$B$4:$C$112,COUNTIF(PUAN!$B$4:$C$112,"&lt;"&amp;P26)+1),PUAN!$B$4:$C$112,2,0),"    "))</f>
        <v xml:space="preserve">    </v>
      </c>
    </row>
    <row r="27" spans="1:19" s="13" customFormat="1" ht="42.75" hidden="1" customHeight="1" x14ac:dyDescent="0.2">
      <c r="A27" s="218">
        <v>1</v>
      </c>
      <c r="B27" s="219" t="s">
        <v>279</v>
      </c>
      <c r="C27" s="220" t="str">
        <f>IF(ISERROR(VLOOKUP(B27,'KAYIT LİSTESİ'!$B$4:$H$530,2,0)),"",(VLOOKUP(B27,'KAYIT LİSTESİ'!$B$4:$H$530,2,0)))</f>
        <v/>
      </c>
      <c r="D27" s="221" t="str">
        <f>IF(ISERROR(VLOOKUP(B27,'KAYIT LİSTESİ'!$B$4:$H$530,4,0)),"",(VLOOKUP(B27,'KAYIT LİSTESİ'!$B$4:$H$530,4,0)))</f>
        <v/>
      </c>
      <c r="E27" s="222" t="str">
        <f>IF(ISERROR(VLOOKUP(B27,'KAYIT LİSTESİ'!$B$4:$H$530,5,0)),"",(VLOOKUP(B27,'KAYIT LİSTESİ'!$B$4:$H$530,5,0)))</f>
        <v/>
      </c>
      <c r="F27" s="222" t="str">
        <f>IF(ISERROR(VLOOKUP(B27,'KAYIT LİSTESİ'!$B$4:$H$530,6,0)),"",(VLOOKUP(B27,'KAYIT LİSTESİ'!$B$4:$H$530,6,0)))</f>
        <v/>
      </c>
      <c r="G27" s="57"/>
      <c r="H27" s="224"/>
      <c r="I27" s="302"/>
      <c r="J27" s="631"/>
      <c r="K27" s="218"/>
      <c r="L27" s="225"/>
      <c r="M27" s="221"/>
      <c r="N27" s="226"/>
      <c r="O27" s="227"/>
      <c r="P27" s="57"/>
      <c r="Q27" s="57"/>
      <c r="R27" s="228"/>
      <c r="S27" s="220" t="str">
        <f>IF(ISTEXT(P27)," ",IFERROR(VLOOKUP(SMALL(PUAN!$B$4:$C$112,COUNTIF(PUAN!$B$4:$C$112,"&lt;"&amp;P27)+1),PUAN!$B$4:$C$112,2,0),"    "))</f>
        <v xml:space="preserve">    </v>
      </c>
    </row>
    <row r="28" spans="1:19" s="13" customFormat="1" ht="42.75" hidden="1" customHeight="1" x14ac:dyDescent="0.2">
      <c r="A28" s="218">
        <v>2</v>
      </c>
      <c r="B28" s="219" t="s">
        <v>280</v>
      </c>
      <c r="C28" s="220" t="str">
        <f>IF(ISERROR(VLOOKUP(B28,'KAYIT LİSTESİ'!$B$4:$H$530,2,0)),"",(VLOOKUP(B28,'KAYIT LİSTESİ'!$B$4:$H$530,2,0)))</f>
        <v/>
      </c>
      <c r="D28" s="221" t="str">
        <f>IF(ISERROR(VLOOKUP(B28,'KAYIT LİSTESİ'!$B$4:$H$530,4,0)),"",(VLOOKUP(B28,'KAYIT LİSTESİ'!$B$4:$H$530,4,0)))</f>
        <v/>
      </c>
      <c r="E28" s="222" t="str">
        <f>IF(ISERROR(VLOOKUP(B28,'KAYIT LİSTESİ'!$B$4:$H$530,5,0)),"",(VLOOKUP(B28,'KAYIT LİSTESİ'!$B$4:$H$530,5,0)))</f>
        <v/>
      </c>
      <c r="F28" s="222" t="str">
        <f>IF(ISERROR(VLOOKUP(B28,'KAYIT LİSTESİ'!$B$4:$H$530,6,0)),"",(VLOOKUP(B28,'KAYIT LİSTESİ'!$B$4:$H$530,6,0)))</f>
        <v/>
      </c>
      <c r="G28" s="57"/>
      <c r="H28" s="224"/>
      <c r="I28" s="302"/>
      <c r="J28" s="631"/>
      <c r="K28" s="218"/>
      <c r="L28" s="225"/>
      <c r="M28" s="221"/>
      <c r="N28" s="226"/>
      <c r="O28" s="227"/>
      <c r="P28" s="57"/>
      <c r="Q28" s="57"/>
      <c r="R28" s="228"/>
      <c r="S28" s="220" t="str">
        <f>IF(ISTEXT(P28)," ",IFERROR(VLOOKUP(SMALL(PUAN!$B$4:$C$112,COUNTIF(PUAN!$B$4:$C$112,"&lt;"&amp;P28)+1),PUAN!$B$4:$C$112,2,0),"    "))</f>
        <v xml:space="preserve">    </v>
      </c>
    </row>
    <row r="29" spans="1:19" s="13" customFormat="1" ht="42.75" hidden="1" customHeight="1" x14ac:dyDescent="0.2">
      <c r="A29" s="218">
        <v>3</v>
      </c>
      <c r="B29" s="219" t="s">
        <v>281</v>
      </c>
      <c r="C29" s="220" t="str">
        <f>IF(ISERROR(VLOOKUP(B29,'KAYIT LİSTESİ'!$B$4:$H$530,2,0)),"",(VLOOKUP(B29,'KAYIT LİSTESİ'!$B$4:$H$530,2,0)))</f>
        <v/>
      </c>
      <c r="D29" s="221" t="str">
        <f>IF(ISERROR(VLOOKUP(B29,'KAYIT LİSTESİ'!$B$4:$H$530,4,0)),"",(VLOOKUP(B29,'KAYIT LİSTESİ'!$B$4:$H$530,4,0)))</f>
        <v/>
      </c>
      <c r="E29" s="222" t="str">
        <f>IF(ISERROR(VLOOKUP(B29,'KAYIT LİSTESİ'!$B$4:$H$530,5,0)),"",(VLOOKUP(B29,'KAYIT LİSTESİ'!$B$4:$H$530,5,0)))</f>
        <v/>
      </c>
      <c r="F29" s="222" t="str">
        <f>IF(ISERROR(VLOOKUP(B29,'KAYIT LİSTESİ'!$B$4:$H$530,6,0)),"",(VLOOKUP(B29,'KAYIT LİSTESİ'!$B$4:$H$530,6,0)))</f>
        <v/>
      </c>
      <c r="G29" s="57"/>
      <c r="H29" s="224"/>
      <c r="I29" s="302"/>
      <c r="J29" s="631"/>
      <c r="K29" s="218"/>
      <c r="L29" s="225"/>
      <c r="M29" s="221"/>
      <c r="N29" s="226"/>
      <c r="O29" s="227"/>
      <c r="P29" s="57"/>
      <c r="Q29" s="57"/>
      <c r="R29" s="228"/>
      <c r="S29" s="220" t="str">
        <f>IF(ISTEXT(P29)," ",IFERROR(VLOOKUP(SMALL(PUAN!$B$4:$C$112,COUNTIF(PUAN!$B$4:$C$112,"&lt;"&amp;P29)+1),PUAN!$B$4:$C$112,2,0),"    "))</f>
        <v xml:space="preserve">    </v>
      </c>
    </row>
    <row r="30" spans="1:19" s="13" customFormat="1" ht="42.75" hidden="1" customHeight="1" x14ac:dyDescent="0.2">
      <c r="A30" s="218">
        <v>4</v>
      </c>
      <c r="B30" s="219" t="s">
        <v>282</v>
      </c>
      <c r="C30" s="220" t="str">
        <f>IF(ISERROR(VLOOKUP(B30,'KAYIT LİSTESİ'!$B$4:$H$530,2,0)),"",(VLOOKUP(B30,'KAYIT LİSTESİ'!$B$4:$H$530,2,0)))</f>
        <v/>
      </c>
      <c r="D30" s="221" t="str">
        <f>IF(ISERROR(VLOOKUP(B30,'KAYIT LİSTESİ'!$B$4:$H$530,4,0)),"",(VLOOKUP(B30,'KAYIT LİSTESİ'!$B$4:$H$530,4,0)))</f>
        <v/>
      </c>
      <c r="E30" s="222" t="str">
        <f>IF(ISERROR(VLOOKUP(B30,'KAYIT LİSTESİ'!$B$4:$H$530,5,0)),"",(VLOOKUP(B30,'KAYIT LİSTESİ'!$B$4:$H$530,5,0)))</f>
        <v/>
      </c>
      <c r="F30" s="222" t="str">
        <f>IF(ISERROR(VLOOKUP(B30,'KAYIT LİSTESİ'!$B$4:$H$530,6,0)),"",(VLOOKUP(B30,'KAYIT LİSTESİ'!$B$4:$H$530,6,0)))</f>
        <v/>
      </c>
      <c r="G30" s="57"/>
      <c r="H30" s="224"/>
      <c r="I30" s="302"/>
      <c r="J30" s="631"/>
      <c r="K30" s="218"/>
      <c r="L30" s="225"/>
      <c r="M30" s="221"/>
      <c r="N30" s="226"/>
      <c r="O30" s="227"/>
      <c r="P30" s="57"/>
      <c r="Q30" s="57"/>
      <c r="R30" s="228"/>
      <c r="S30" s="220" t="str">
        <f>IF(ISTEXT(P30)," ",IFERROR(VLOOKUP(SMALL(PUAN!$B$4:$C$112,COUNTIF(PUAN!$B$4:$C$112,"&lt;"&amp;P30)+1),PUAN!$B$4:$C$112,2,0),"    "))</f>
        <v xml:space="preserve">    </v>
      </c>
    </row>
    <row r="31" spans="1:19" s="13" customFormat="1" ht="42.75" hidden="1" customHeight="1" x14ac:dyDescent="0.2">
      <c r="A31" s="218">
        <v>5</v>
      </c>
      <c r="B31" s="219" t="s">
        <v>283</v>
      </c>
      <c r="C31" s="220" t="str">
        <f>IF(ISERROR(VLOOKUP(B31,'KAYIT LİSTESİ'!$B$4:$H$530,2,0)),"",(VLOOKUP(B31,'KAYIT LİSTESİ'!$B$4:$H$530,2,0)))</f>
        <v/>
      </c>
      <c r="D31" s="221" t="str">
        <f>IF(ISERROR(VLOOKUP(B31,'KAYIT LİSTESİ'!$B$4:$H$530,4,0)),"",(VLOOKUP(B31,'KAYIT LİSTESİ'!$B$4:$H$530,4,0)))</f>
        <v/>
      </c>
      <c r="E31" s="222" t="str">
        <f>IF(ISERROR(VLOOKUP(B31,'KAYIT LİSTESİ'!$B$4:$H$530,5,0)),"",(VLOOKUP(B31,'KAYIT LİSTESİ'!$B$4:$H$530,5,0)))</f>
        <v/>
      </c>
      <c r="F31" s="222" t="str">
        <f>IF(ISERROR(VLOOKUP(B31,'KAYIT LİSTESİ'!$B$4:$H$530,6,0)),"",(VLOOKUP(B31,'KAYIT LİSTESİ'!$B$4:$H$530,6,0)))</f>
        <v/>
      </c>
      <c r="G31" s="57"/>
      <c r="H31" s="224"/>
      <c r="I31" s="302"/>
      <c r="J31" s="631"/>
      <c r="K31" s="218"/>
      <c r="L31" s="225"/>
      <c r="M31" s="221"/>
      <c r="N31" s="226"/>
      <c r="O31" s="227"/>
      <c r="P31" s="57"/>
      <c r="Q31" s="57"/>
      <c r="R31" s="228"/>
      <c r="S31" s="220" t="str">
        <f>IF(ISTEXT(P31)," ",IFERROR(VLOOKUP(SMALL(PUAN!$B$4:$C$112,COUNTIF(PUAN!$B$4:$C$112,"&lt;"&amp;P31)+1),PUAN!$B$4:$C$112,2,0),"    "))</f>
        <v xml:space="preserve">    </v>
      </c>
    </row>
    <row r="32" spans="1:19" s="13" customFormat="1" ht="42.75" hidden="1" customHeight="1" x14ac:dyDescent="0.2">
      <c r="A32" s="218">
        <v>6</v>
      </c>
      <c r="B32" s="219" t="s">
        <v>284</v>
      </c>
      <c r="C32" s="220" t="str">
        <f>IF(ISERROR(VLOOKUP(B32,'KAYIT LİSTESİ'!$B$4:$H$530,2,0)),"",(VLOOKUP(B32,'KAYIT LİSTESİ'!$B$4:$H$530,2,0)))</f>
        <v/>
      </c>
      <c r="D32" s="221" t="str">
        <f>IF(ISERROR(VLOOKUP(B32,'KAYIT LİSTESİ'!$B$4:$H$530,4,0)),"",(VLOOKUP(B32,'KAYIT LİSTESİ'!$B$4:$H$530,4,0)))</f>
        <v/>
      </c>
      <c r="E32" s="222" t="str">
        <f>IF(ISERROR(VLOOKUP(B32,'KAYIT LİSTESİ'!$B$4:$H$530,5,0)),"",(VLOOKUP(B32,'KAYIT LİSTESİ'!$B$4:$H$530,5,0)))</f>
        <v/>
      </c>
      <c r="F32" s="222" t="str">
        <f>IF(ISERROR(VLOOKUP(B32,'KAYIT LİSTESİ'!$B$4:$H$530,6,0)),"",(VLOOKUP(B32,'KAYIT LİSTESİ'!$B$4:$H$530,6,0)))</f>
        <v/>
      </c>
      <c r="G32" s="57"/>
      <c r="H32" s="224"/>
      <c r="I32" s="302"/>
      <c r="J32" s="631"/>
      <c r="K32" s="218"/>
      <c r="L32" s="225"/>
      <c r="M32" s="221"/>
      <c r="N32" s="226"/>
      <c r="O32" s="227"/>
      <c r="P32" s="57"/>
      <c r="Q32" s="57"/>
      <c r="R32" s="228"/>
      <c r="S32" s="220" t="str">
        <f>IF(ISTEXT(P32)," ",IFERROR(VLOOKUP(SMALL(PUAN!$B$4:$C$112,COUNTIF(PUAN!$B$4:$C$112,"&lt;"&amp;P32)+1),PUAN!$B$4:$C$112,2,0),"    "))</f>
        <v xml:space="preserve">    </v>
      </c>
    </row>
    <row r="33" spans="1:19" s="13" customFormat="1" ht="42.75" hidden="1" customHeight="1" x14ac:dyDescent="0.2">
      <c r="A33" s="218">
        <v>7</v>
      </c>
      <c r="B33" s="219" t="s">
        <v>285</v>
      </c>
      <c r="C33" s="220" t="str">
        <f>IF(ISERROR(VLOOKUP(B33,'KAYIT LİSTESİ'!$B$4:$H$530,2,0)),"",(VLOOKUP(B33,'KAYIT LİSTESİ'!$B$4:$H$530,2,0)))</f>
        <v/>
      </c>
      <c r="D33" s="221" t="str">
        <f>IF(ISERROR(VLOOKUP(B33,'KAYIT LİSTESİ'!$B$4:$H$530,4,0)),"",(VLOOKUP(B33,'KAYIT LİSTESİ'!$B$4:$H$530,4,0)))</f>
        <v/>
      </c>
      <c r="E33" s="222" t="str">
        <f>IF(ISERROR(VLOOKUP(B33,'KAYIT LİSTESİ'!$B$4:$H$530,5,0)),"",(VLOOKUP(B33,'KAYIT LİSTESİ'!$B$4:$H$530,5,0)))</f>
        <v/>
      </c>
      <c r="F33" s="222" t="str">
        <f>IF(ISERROR(VLOOKUP(B33,'KAYIT LİSTESİ'!$B$4:$H$530,6,0)),"",(VLOOKUP(B33,'KAYIT LİSTESİ'!$B$4:$H$530,6,0)))</f>
        <v/>
      </c>
      <c r="G33" s="57"/>
      <c r="H33" s="224"/>
      <c r="I33" s="302"/>
      <c r="J33" s="631"/>
      <c r="K33" s="218"/>
      <c r="L33" s="225"/>
      <c r="M33" s="221"/>
      <c r="N33" s="226"/>
      <c r="O33" s="227"/>
      <c r="P33" s="57"/>
      <c r="Q33" s="57"/>
      <c r="R33" s="228"/>
      <c r="S33" s="220" t="str">
        <f>IF(ISTEXT(P33)," ",IFERROR(VLOOKUP(SMALL(PUAN!$B$4:$C$112,COUNTIF(PUAN!$B$4:$C$112,"&lt;"&amp;P33)+1),PUAN!$B$4:$C$112,2,0),"    "))</f>
        <v xml:space="preserve">    </v>
      </c>
    </row>
    <row r="34" spans="1:19" s="13" customFormat="1" ht="42.75" hidden="1" customHeight="1" x14ac:dyDescent="0.2">
      <c r="A34" s="218">
        <v>8</v>
      </c>
      <c r="B34" s="219" t="s">
        <v>286</v>
      </c>
      <c r="C34" s="220" t="str">
        <f>IF(ISERROR(VLOOKUP(B34,'KAYIT LİSTESİ'!$B$4:$H$530,2,0)),"",(VLOOKUP(B34,'KAYIT LİSTESİ'!$B$4:$H$530,2,0)))</f>
        <v/>
      </c>
      <c r="D34" s="221" t="str">
        <f>IF(ISERROR(VLOOKUP(B34,'KAYIT LİSTESİ'!$B$4:$H$530,4,0)),"",(VLOOKUP(B34,'KAYIT LİSTESİ'!$B$4:$H$530,4,0)))</f>
        <v/>
      </c>
      <c r="E34" s="222" t="str">
        <f>IF(ISERROR(VLOOKUP(B34,'KAYIT LİSTESİ'!$B$4:$H$530,5,0)),"",(VLOOKUP(B34,'KAYIT LİSTESİ'!$B$4:$H$530,5,0)))</f>
        <v/>
      </c>
      <c r="F34" s="222" t="str">
        <f>IF(ISERROR(VLOOKUP(B34,'KAYIT LİSTESİ'!$B$4:$H$530,6,0)),"",(VLOOKUP(B34,'KAYIT LİSTESİ'!$B$4:$H$530,6,0)))</f>
        <v/>
      </c>
      <c r="G34" s="57"/>
      <c r="H34" s="224"/>
      <c r="I34" s="302"/>
      <c r="J34" s="632"/>
      <c r="K34" s="218"/>
      <c r="L34" s="225"/>
      <c r="M34" s="221"/>
      <c r="N34" s="226"/>
      <c r="O34" s="227"/>
      <c r="P34" s="57"/>
      <c r="Q34" s="57"/>
      <c r="R34" s="228"/>
      <c r="S34" s="220" t="str">
        <f>IF(ISTEXT(P34)," ",IFERROR(VLOOKUP(SMALL(PUAN!$B$4:$C$112,COUNTIF(PUAN!$B$4:$C$112,"&lt;"&amp;P34)+1),PUAN!$B$4:$C$112,2,0),"    "))</f>
        <v xml:space="preserve">    </v>
      </c>
    </row>
    <row r="35" spans="1:19" ht="13.5" customHeight="1" x14ac:dyDescent="0.2">
      <c r="A35" s="23"/>
      <c r="B35" s="23"/>
      <c r="C35" s="24"/>
      <c r="D35" s="44"/>
      <c r="E35" s="25"/>
      <c r="F35" s="26"/>
      <c r="G35" s="27"/>
      <c r="L35" s="29"/>
      <c r="M35" s="30"/>
      <c r="N35" s="31"/>
      <c r="O35" s="40"/>
      <c r="P35" s="40"/>
      <c r="Q35" s="40"/>
      <c r="R35" s="32"/>
    </row>
    <row r="36" spans="1:19" ht="14.25" customHeight="1" x14ac:dyDescent="0.2">
      <c r="A36" s="19" t="s">
        <v>18</v>
      </c>
      <c r="B36" s="19"/>
      <c r="C36" s="19"/>
      <c r="D36" s="45"/>
      <c r="E36" s="38" t="s">
        <v>0</v>
      </c>
      <c r="F36" s="33" t="s">
        <v>1</v>
      </c>
      <c r="G36" s="16"/>
      <c r="H36" s="20" t="s">
        <v>2</v>
      </c>
      <c r="I36" s="20"/>
      <c r="J36" s="20"/>
      <c r="K36" s="20"/>
      <c r="L36" s="20"/>
      <c r="M36" s="20"/>
      <c r="O36" s="41" t="s">
        <v>3</v>
      </c>
      <c r="P36" s="42" t="s">
        <v>3</v>
      </c>
      <c r="Q36" s="42"/>
      <c r="R36" s="16" t="s">
        <v>3</v>
      </c>
    </row>
  </sheetData>
  <sortState ref="N8:Q21">
    <sortCondition ref="P8:P21"/>
  </sortState>
  <mergeCells count="27">
    <mergeCell ref="A1:S1"/>
    <mergeCell ref="A2:S2"/>
    <mergeCell ref="H3:I3"/>
    <mergeCell ref="P3:S3"/>
    <mergeCell ref="J6:J34"/>
    <mergeCell ref="A5:H5"/>
    <mergeCell ref="A4:C4"/>
    <mergeCell ref="D4:E4"/>
    <mergeCell ref="G6:I6"/>
    <mergeCell ref="K5:O5"/>
    <mergeCell ref="R5:S5"/>
    <mergeCell ref="K6:K7"/>
    <mergeCell ref="L6:L7"/>
    <mergeCell ref="M6:M7"/>
    <mergeCell ref="N6:N7"/>
    <mergeCell ref="O6:O7"/>
    <mergeCell ref="G15:I15"/>
    <mergeCell ref="G25:I25"/>
    <mergeCell ref="P4:S4"/>
    <mergeCell ref="P5:Q5"/>
    <mergeCell ref="A3:C3"/>
    <mergeCell ref="D3:E3"/>
    <mergeCell ref="F3:G3"/>
    <mergeCell ref="P6:P7"/>
    <mergeCell ref="R6:R7"/>
    <mergeCell ref="S6:S7"/>
    <mergeCell ref="Q6:Q7"/>
  </mergeCells>
  <conditionalFormatting sqref="P1:P14 P22:P1048576">
    <cfRule type="duplicateValues" dxfId="32" priority="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2" fitToHeight="0" orientation="portrait" r:id="rId1"/>
  <headerFooter alignWithMargins="0"/>
  <colBreaks count="1" manualBreakCount="1">
    <brk id="17" max="46" man="1"/>
  </colBreaks>
  <ignoredErrors>
    <ignoredError sqref="D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5"/>
  <sheetViews>
    <sheetView view="pageBreakPreview" topLeftCell="A13" zoomScale="70" zoomScaleNormal="100" zoomScaleSheetLayoutView="70" workbookViewId="0">
      <selection activeCell="I18" sqref="I18"/>
    </sheetView>
  </sheetViews>
  <sheetFormatPr defaultRowHeight="12.75" x14ac:dyDescent="0.2"/>
  <cols>
    <col min="1" max="1" width="7.28515625" style="16" customWidth="1"/>
    <col min="2" max="2" width="13.7109375" style="16" hidden="1" customWidth="1"/>
    <col min="3" max="3" width="8.140625" style="15" customWidth="1"/>
    <col min="4" max="4" width="14.28515625" style="39" customWidth="1"/>
    <col min="5" max="5" width="26.28515625" style="39" bestFit="1" customWidth="1"/>
    <col min="6" max="6" width="35.140625" style="147" customWidth="1"/>
    <col min="7" max="7" width="10.42578125" style="17" bestFit="1" customWidth="1"/>
    <col min="8" max="8" width="6.42578125" style="17" customWidth="1"/>
    <col min="9" max="9" width="4.28515625" style="17" customWidth="1"/>
    <col min="10" max="10" width="7.28515625" style="15" customWidth="1"/>
    <col min="11" max="11" width="8.140625" style="16" customWidth="1"/>
    <col min="12" max="12" width="14.28515625" style="16" customWidth="1"/>
    <col min="13" max="13" width="23" style="16" customWidth="1"/>
    <col min="14" max="14" width="32.140625" style="18" customWidth="1"/>
    <col min="15" max="15" width="12.42578125" style="43" bestFit="1" customWidth="1"/>
    <col min="16" max="16" width="7.85546875" style="43" customWidth="1"/>
    <col min="17" max="16384" width="9.140625" style="15"/>
  </cols>
  <sheetData>
    <row r="1" spans="1:17" s="10" customFormat="1" ht="50.25" customHeight="1" x14ac:dyDescent="0.2">
      <c r="A1" s="626" t="str">
        <f>('YARIŞMA BİLGİLERİ'!A2)</f>
        <v>Gençlik ve Spor Bakanlığı
Spor Genel Müdürlüğü
Spor Faaliyetleri Daire Başkanlığı</v>
      </c>
      <c r="B1" s="626"/>
      <c r="C1" s="626"/>
      <c r="D1" s="626"/>
      <c r="E1" s="626"/>
      <c r="F1" s="626"/>
      <c r="G1" s="626"/>
      <c r="H1" s="626"/>
      <c r="I1" s="626"/>
      <c r="J1" s="626"/>
      <c r="K1" s="626"/>
      <c r="L1" s="626"/>
      <c r="M1" s="626"/>
      <c r="N1" s="626"/>
      <c r="O1" s="626"/>
      <c r="P1" s="626"/>
      <c r="Q1" s="626"/>
    </row>
    <row r="2" spans="1:17" s="10" customFormat="1" ht="24.75" customHeight="1" x14ac:dyDescent="0.2">
      <c r="A2" s="627" t="str">
        <f>'YARIŞMA BİLGİLERİ'!F19</f>
        <v>2018-2019 Öğretim Yılı Okullararası Puanlı  Atletizm Genç-B İl Birinciliği</v>
      </c>
      <c r="B2" s="627"/>
      <c r="C2" s="627"/>
      <c r="D2" s="627"/>
      <c r="E2" s="627"/>
      <c r="F2" s="627"/>
      <c r="G2" s="627"/>
      <c r="H2" s="627"/>
      <c r="I2" s="627"/>
      <c r="J2" s="627"/>
      <c r="K2" s="627"/>
      <c r="L2" s="627"/>
      <c r="M2" s="627"/>
      <c r="N2" s="627"/>
      <c r="O2" s="627"/>
      <c r="P2" s="627"/>
      <c r="Q2" s="627"/>
    </row>
    <row r="3" spans="1:17" s="12" customFormat="1" ht="29.25" customHeight="1" x14ac:dyDescent="0.2">
      <c r="A3" s="618" t="s">
        <v>78</v>
      </c>
      <c r="B3" s="618"/>
      <c r="C3" s="618"/>
      <c r="D3" s="619" t="str">
        <f>'YARIŞMA PROGRAMI'!C11</f>
        <v>1500 Metre</v>
      </c>
      <c r="E3" s="619"/>
      <c r="F3" s="620" t="s">
        <v>230</v>
      </c>
      <c r="G3" s="620"/>
      <c r="H3" s="650">
        <f>'YARIŞMA PROGRAMI'!D11</f>
        <v>42204</v>
      </c>
      <c r="I3" s="650"/>
      <c r="J3" s="650"/>
      <c r="K3" s="650"/>
      <c r="L3" s="11"/>
      <c r="M3" s="181" t="s">
        <v>178</v>
      </c>
      <c r="N3" s="648" t="str">
        <f>'YARIŞMA PROGRAMI'!E11</f>
        <v>-</v>
      </c>
      <c r="O3" s="648"/>
      <c r="P3" s="648"/>
      <c r="Q3" s="309"/>
    </row>
    <row r="4" spans="1:17" s="12" customFormat="1" ht="17.25" customHeight="1" x14ac:dyDescent="0.2">
      <c r="A4" s="634" t="s">
        <v>70</v>
      </c>
      <c r="B4" s="634"/>
      <c r="C4" s="634"/>
      <c r="D4" s="635" t="str">
        <f>'YARIŞMA BİLGİLERİ'!F21</f>
        <v>Genç Erkek - B</v>
      </c>
      <c r="E4" s="635"/>
      <c r="F4" s="148"/>
      <c r="G4" s="21"/>
      <c r="H4" s="21"/>
      <c r="I4" s="21"/>
      <c r="J4" s="21"/>
      <c r="K4" s="21"/>
      <c r="L4" s="21"/>
      <c r="M4" s="64" t="s">
        <v>5</v>
      </c>
      <c r="N4" s="649">
        <f>'YARIŞMA PROGRAMI'!B11</f>
        <v>43508.5</v>
      </c>
      <c r="O4" s="649"/>
      <c r="P4" s="649"/>
      <c r="Q4" s="310"/>
    </row>
    <row r="5" spans="1:17" s="10" customFormat="1" ht="23.25" customHeight="1" x14ac:dyDescent="0.25">
      <c r="A5" s="633" t="s">
        <v>197</v>
      </c>
      <c r="B5" s="633"/>
      <c r="C5" s="633"/>
      <c r="D5" s="633"/>
      <c r="E5" s="633"/>
      <c r="F5" s="633"/>
      <c r="G5" s="633"/>
      <c r="H5" s="633"/>
      <c r="I5" s="241"/>
      <c r="J5" s="633" t="s">
        <v>198</v>
      </c>
      <c r="K5" s="633"/>
      <c r="L5" s="633"/>
      <c r="M5" s="633"/>
      <c r="N5" s="633"/>
      <c r="O5" s="240" t="s">
        <v>199</v>
      </c>
      <c r="P5" s="239">
        <f ca="1">NOW()</f>
        <v>43510.768203356478</v>
      </c>
    </row>
    <row r="6" spans="1:17" s="13" customFormat="1" ht="18.75" customHeight="1" x14ac:dyDescent="0.2">
      <c r="A6" s="190" t="s">
        <v>231</v>
      </c>
      <c r="B6" s="191"/>
      <c r="C6" s="191"/>
      <c r="D6" s="191"/>
      <c r="E6" s="191"/>
      <c r="F6" s="191"/>
      <c r="G6" s="191"/>
      <c r="H6" s="192"/>
      <c r="J6" s="644" t="s">
        <v>12</v>
      </c>
      <c r="K6" s="644" t="s">
        <v>65</v>
      </c>
      <c r="L6" s="646" t="s">
        <v>75</v>
      </c>
      <c r="M6" s="647" t="s">
        <v>14</v>
      </c>
      <c r="N6" s="647" t="s">
        <v>190</v>
      </c>
      <c r="O6" s="643" t="s">
        <v>15</v>
      </c>
      <c r="P6" s="641" t="s">
        <v>27</v>
      </c>
      <c r="Q6" s="641" t="s">
        <v>143</v>
      </c>
    </row>
    <row r="7" spans="1:17" ht="26.25" customHeight="1" x14ac:dyDescent="0.2">
      <c r="A7" s="34" t="s">
        <v>194</v>
      </c>
      <c r="B7" s="34" t="s">
        <v>66</v>
      </c>
      <c r="C7" s="34" t="s">
        <v>65</v>
      </c>
      <c r="D7" s="35" t="s">
        <v>13</v>
      </c>
      <c r="E7" s="36" t="s">
        <v>14</v>
      </c>
      <c r="F7" s="36" t="s">
        <v>190</v>
      </c>
      <c r="G7" s="197" t="s">
        <v>15</v>
      </c>
      <c r="H7" s="34" t="s">
        <v>27</v>
      </c>
      <c r="I7" s="15"/>
      <c r="J7" s="645"/>
      <c r="K7" s="645"/>
      <c r="L7" s="646"/>
      <c r="M7" s="647"/>
      <c r="N7" s="647"/>
      <c r="O7" s="643"/>
      <c r="P7" s="642"/>
      <c r="Q7" s="642"/>
    </row>
    <row r="8" spans="1:17" s="13" customFormat="1" ht="57" customHeight="1" x14ac:dyDescent="0.2">
      <c r="A8" s="218">
        <v>1</v>
      </c>
      <c r="B8" s="219" t="s">
        <v>355</v>
      </c>
      <c r="C8" s="220" t="str">
        <f>IF(ISERROR(VLOOKUP(B8,'KAYIT LİSTESİ'!$B$4:$H$530,2,0)),"",(VLOOKUP(B8,'KAYIT LİSTESİ'!$B$4:$H$530,2,0)))</f>
        <v/>
      </c>
      <c r="D8" s="221" t="str">
        <f>IF(ISERROR(VLOOKUP(B8,'KAYIT LİSTESİ'!$B$4:$H$530,4,0)),"",(VLOOKUP(B8,'KAYIT LİSTESİ'!$B$4:$H$530,4,0)))</f>
        <v/>
      </c>
      <c r="E8" s="222" t="s">
        <v>459</v>
      </c>
      <c r="F8" s="222" t="s">
        <v>460</v>
      </c>
      <c r="G8" s="223">
        <v>44870</v>
      </c>
      <c r="H8" s="224"/>
      <c r="J8" s="218">
        <v>1</v>
      </c>
      <c r="K8" s="225"/>
      <c r="L8" s="221"/>
      <c r="M8" s="227" t="s">
        <v>510</v>
      </c>
      <c r="N8" s="535" t="s">
        <v>555</v>
      </c>
      <c r="O8" s="223">
        <v>44583</v>
      </c>
      <c r="P8" s="220"/>
      <c r="Q8" s="220"/>
    </row>
    <row r="9" spans="1:17" s="13" customFormat="1" ht="57" customHeight="1" x14ac:dyDescent="0.2">
      <c r="A9" s="218">
        <v>2</v>
      </c>
      <c r="B9" s="219" t="s">
        <v>356</v>
      </c>
      <c r="C9" s="220" t="str">
        <f>IF(ISERROR(VLOOKUP(B9,'KAYIT LİSTESİ'!$B$4:$H$530,2,0)),"",(VLOOKUP(B9,'KAYIT LİSTESİ'!$B$4:$H$530,2,0)))</f>
        <v/>
      </c>
      <c r="D9" s="221" t="str">
        <f>IF(ISERROR(VLOOKUP(B9,'KAYIT LİSTESİ'!$B$4:$H$530,4,0)),"",(VLOOKUP(B9,'KAYIT LİSTESİ'!$B$4:$H$530,4,0)))</f>
        <v/>
      </c>
      <c r="E9" s="222" t="s">
        <v>556</v>
      </c>
      <c r="F9" s="222" t="s">
        <v>557</v>
      </c>
      <c r="G9" s="223" t="s">
        <v>347</v>
      </c>
      <c r="H9" s="224"/>
      <c r="J9" s="218">
        <v>2</v>
      </c>
      <c r="K9" s="225"/>
      <c r="L9" s="221"/>
      <c r="M9" s="226" t="s">
        <v>459</v>
      </c>
      <c r="N9" s="227" t="s">
        <v>460</v>
      </c>
      <c r="O9" s="223">
        <v>44870</v>
      </c>
      <c r="P9" s="220"/>
      <c r="Q9" s="220"/>
    </row>
    <row r="10" spans="1:17" s="13" customFormat="1" ht="57" customHeight="1" x14ac:dyDescent="0.2">
      <c r="A10" s="218">
        <v>3</v>
      </c>
      <c r="B10" s="219" t="s">
        <v>357</v>
      </c>
      <c r="C10" s="220" t="str">
        <f>IF(ISERROR(VLOOKUP(B10,'KAYIT LİSTESİ'!$B$4:$H$530,2,0)),"",(VLOOKUP(B10,'KAYIT LİSTESİ'!$B$4:$H$530,2,0)))</f>
        <v/>
      </c>
      <c r="D10" s="221"/>
      <c r="E10" s="222"/>
      <c r="F10" s="222"/>
      <c r="G10" s="223"/>
      <c r="H10" s="224"/>
      <c r="J10" s="218">
        <v>3</v>
      </c>
      <c r="K10" s="225"/>
      <c r="L10" s="221"/>
      <c r="M10" s="226" t="s">
        <v>516</v>
      </c>
      <c r="N10" s="227" t="s">
        <v>546</v>
      </c>
      <c r="O10" s="223">
        <v>45607</v>
      </c>
      <c r="P10" s="220"/>
      <c r="Q10" s="220"/>
    </row>
    <row r="11" spans="1:17" s="13" customFormat="1" ht="57" customHeight="1" x14ac:dyDescent="0.2">
      <c r="A11" s="218">
        <v>4</v>
      </c>
      <c r="B11" s="219" t="s">
        <v>358</v>
      </c>
      <c r="C11" s="220" t="str">
        <f>IF(ISERROR(VLOOKUP(B11,'KAYIT LİSTESİ'!$B$4:$H$530,2,0)),"",(VLOOKUP(B11,'KAYIT LİSTESİ'!$B$4:$H$530,2,0)))</f>
        <v/>
      </c>
      <c r="D11" s="221" t="str">
        <f>IF(ISERROR(VLOOKUP(B11,'KAYIT LİSTESİ'!$B$4:$H$530,4,0)),"",(VLOOKUP(B11,'KAYIT LİSTESİ'!$B$4:$H$530,4,0)))</f>
        <v/>
      </c>
      <c r="E11" s="222" t="s">
        <v>558</v>
      </c>
      <c r="F11" s="222" t="s">
        <v>559</v>
      </c>
      <c r="G11" s="223">
        <v>50594</v>
      </c>
      <c r="H11" s="224"/>
      <c r="J11" s="218">
        <v>4</v>
      </c>
      <c r="K11" s="225"/>
      <c r="L11" s="221"/>
      <c r="M11" s="227" t="s">
        <v>495</v>
      </c>
      <c r="N11" s="536" t="s">
        <v>540</v>
      </c>
      <c r="O11" s="223">
        <v>50425</v>
      </c>
      <c r="P11" s="220"/>
      <c r="Q11" s="220"/>
    </row>
    <row r="12" spans="1:17" s="13" customFormat="1" ht="57" customHeight="1" x14ac:dyDescent="0.2">
      <c r="A12" s="218">
        <v>5</v>
      </c>
      <c r="B12" s="219" t="s">
        <v>359</v>
      </c>
      <c r="C12" s="220" t="str">
        <f>IF(ISERROR(VLOOKUP(B12,'KAYIT LİSTESİ'!$B$4:$H$530,2,0)),"",(VLOOKUP(B12,'KAYIT LİSTESİ'!$B$4:$H$530,2,0)))</f>
        <v/>
      </c>
      <c r="D12" s="221" t="str">
        <f>IF(ISERROR(VLOOKUP(B12,'KAYIT LİSTESİ'!$B$4:$H$530,4,0)),"",(VLOOKUP(B12,'KAYIT LİSTESİ'!$B$4:$H$530,4,0)))</f>
        <v/>
      </c>
      <c r="E12" s="222" t="s">
        <v>463</v>
      </c>
      <c r="F12" s="222" t="s">
        <v>560</v>
      </c>
      <c r="G12" s="223">
        <v>55817</v>
      </c>
      <c r="H12" s="224"/>
      <c r="J12" s="218">
        <v>5</v>
      </c>
      <c r="K12" s="225"/>
      <c r="L12" s="221"/>
      <c r="M12" s="226" t="s">
        <v>558</v>
      </c>
      <c r="N12" s="536" t="s">
        <v>559</v>
      </c>
      <c r="O12" s="223">
        <v>50594</v>
      </c>
      <c r="P12" s="220"/>
      <c r="Q12" s="220"/>
    </row>
    <row r="13" spans="1:17" s="13" customFormat="1" ht="57" customHeight="1" x14ac:dyDescent="0.2">
      <c r="A13" s="218">
        <v>6</v>
      </c>
      <c r="B13" s="219" t="s">
        <v>360</v>
      </c>
      <c r="C13" s="220" t="str">
        <f>IF(ISERROR(VLOOKUP(B13,'KAYIT LİSTESİ'!$B$4:$H$530,2,0)),"",(VLOOKUP(B13,'KAYIT LİSTESİ'!$B$4:$H$530,2,0)))</f>
        <v/>
      </c>
      <c r="D13" s="221" t="str">
        <f>IF(ISERROR(VLOOKUP(B13,'KAYIT LİSTESİ'!$B$4:$H$530,4,0)),"",(VLOOKUP(B13,'KAYIT LİSTESİ'!$B$4:$H$530,4,0)))</f>
        <v/>
      </c>
      <c r="E13" s="222" t="s">
        <v>561</v>
      </c>
      <c r="F13" s="222" t="s">
        <v>552</v>
      </c>
      <c r="G13" s="223">
        <v>53511</v>
      </c>
      <c r="H13" s="224"/>
      <c r="J13" s="218">
        <v>6</v>
      </c>
      <c r="K13" s="225"/>
      <c r="L13" s="221"/>
      <c r="M13" s="227" t="s">
        <v>566</v>
      </c>
      <c r="N13" s="536" t="s">
        <v>565</v>
      </c>
      <c r="O13" s="223">
        <v>52133</v>
      </c>
      <c r="P13" s="220"/>
      <c r="Q13" s="220"/>
    </row>
    <row r="14" spans="1:17" s="13" customFormat="1" ht="57" customHeight="1" x14ac:dyDescent="0.2">
      <c r="A14" s="218">
        <v>7</v>
      </c>
      <c r="B14" s="219" t="s">
        <v>361</v>
      </c>
      <c r="C14" s="220" t="str">
        <f>IF(ISERROR(VLOOKUP(B14,'KAYIT LİSTESİ'!$B$4:$H$530,2,0)),"",(VLOOKUP(B14,'KAYIT LİSTESİ'!$B$4:$H$530,2,0)))</f>
        <v/>
      </c>
      <c r="D14" s="221" t="str">
        <f>IF(ISERROR(VLOOKUP(B14,'KAYIT LİSTESİ'!$B$4:$H$530,4,0)),"",(VLOOKUP(B14,'KAYIT LİSTESİ'!$B$4:$H$530,4,0)))</f>
        <v/>
      </c>
      <c r="E14" s="222" t="s">
        <v>562</v>
      </c>
      <c r="F14" s="222" t="s">
        <v>479</v>
      </c>
      <c r="G14" s="223">
        <v>53677</v>
      </c>
      <c r="H14" s="224"/>
      <c r="J14" s="218">
        <v>7</v>
      </c>
      <c r="K14" s="225"/>
      <c r="L14" s="221"/>
      <c r="M14" s="227" t="s">
        <v>564</v>
      </c>
      <c r="N14" s="536" t="s">
        <v>542</v>
      </c>
      <c r="O14" s="223">
        <v>53502</v>
      </c>
      <c r="P14" s="220"/>
      <c r="Q14" s="220"/>
    </row>
    <row r="15" spans="1:17" s="13" customFormat="1" ht="57" customHeight="1" x14ac:dyDescent="0.2">
      <c r="A15" s="218">
        <v>8</v>
      </c>
      <c r="B15" s="219" t="s">
        <v>362</v>
      </c>
      <c r="C15" s="220" t="str">
        <f>IF(ISERROR(VLOOKUP(B15,'KAYIT LİSTESİ'!$B$4:$H$530,2,0)),"",(VLOOKUP(B15,'KAYIT LİSTESİ'!$B$4:$H$530,2,0)))</f>
        <v/>
      </c>
      <c r="D15" s="221" t="str">
        <f>IF(ISERROR(VLOOKUP(B15,'KAYIT LİSTESİ'!$B$4:$H$530,4,0)),"",(VLOOKUP(B15,'KAYIT LİSTESİ'!$B$4:$H$530,4,0)))</f>
        <v/>
      </c>
      <c r="E15" s="222" t="s">
        <v>516</v>
      </c>
      <c r="F15" s="222" t="s">
        <v>563</v>
      </c>
      <c r="G15" s="223">
        <v>45607</v>
      </c>
      <c r="H15" s="224"/>
      <c r="J15" s="218">
        <v>8</v>
      </c>
      <c r="K15" s="225"/>
      <c r="L15" s="226"/>
      <c r="M15" s="226" t="s">
        <v>561</v>
      </c>
      <c r="N15" s="536" t="s">
        <v>552</v>
      </c>
      <c r="O15" s="223">
        <v>53511</v>
      </c>
      <c r="P15" s="220"/>
      <c r="Q15" s="220"/>
    </row>
    <row r="16" spans="1:17" s="13" customFormat="1" ht="57" customHeight="1" x14ac:dyDescent="0.2">
      <c r="A16" s="218">
        <v>9</v>
      </c>
      <c r="B16" s="219" t="s">
        <v>363</v>
      </c>
      <c r="C16" s="220" t="str">
        <f>IF(ISERROR(VLOOKUP(B16,'KAYIT LİSTESİ'!$B$4:$H$530,2,0)),"",(VLOOKUP(B16,'KAYIT LİSTESİ'!$B$4:$H$530,2,0)))</f>
        <v/>
      </c>
      <c r="D16" s="221" t="str">
        <f>IF(ISERROR(VLOOKUP(B16,'KAYIT LİSTESİ'!$B$4:$H$530,4,0)),"",(VLOOKUP(B16,'KAYIT LİSTESİ'!$B$4:$H$530,4,0)))</f>
        <v/>
      </c>
      <c r="E16" s="222" t="str">
        <f>IF(ISERROR(VLOOKUP(B16,'KAYIT LİSTESİ'!$B$4:$H$530,5,0)),"",(VLOOKUP(B16,'KAYIT LİSTESİ'!$B$4:$H$530,5,0)))</f>
        <v/>
      </c>
      <c r="F16" s="222" t="str">
        <f>IF(ISERROR(VLOOKUP(B16,'KAYIT LİSTESİ'!$B$4:$H$530,6,0)),"",(VLOOKUP(B16,'KAYIT LİSTESİ'!$B$4:$H$530,6,0)))</f>
        <v/>
      </c>
      <c r="G16" s="223"/>
      <c r="H16" s="224"/>
      <c r="J16" s="218">
        <v>9</v>
      </c>
      <c r="K16" s="225"/>
      <c r="L16" s="226"/>
      <c r="M16" s="226" t="s">
        <v>562</v>
      </c>
      <c r="N16" s="536" t="s">
        <v>479</v>
      </c>
      <c r="O16" s="223">
        <v>53677</v>
      </c>
      <c r="P16" s="220"/>
      <c r="Q16" s="220"/>
    </row>
    <row r="17" spans="1:17" s="13" customFormat="1" ht="57" customHeight="1" x14ac:dyDescent="0.2">
      <c r="A17" s="218">
        <v>10</v>
      </c>
      <c r="B17" s="219" t="s">
        <v>364</v>
      </c>
      <c r="C17" s="220" t="str">
        <f>IF(ISERROR(VLOOKUP(B17,'KAYIT LİSTESİ'!$B$4:$H$530,2,0)),"",(VLOOKUP(B17,'KAYIT LİSTESİ'!$B$4:$H$530,2,0)))</f>
        <v/>
      </c>
      <c r="D17" s="221" t="str">
        <f>IF(ISERROR(VLOOKUP(B17,'KAYIT LİSTESİ'!$B$4:$H$530,4,0)),"",(VLOOKUP(B17,'KAYIT LİSTESİ'!$B$4:$H$530,4,0)))</f>
        <v/>
      </c>
      <c r="E17" s="222" t="str">
        <f>IF(ISERROR(VLOOKUP(B17,'KAYIT LİSTESİ'!$B$4:$H$530,5,0)),"",(VLOOKUP(B17,'KAYIT LİSTESİ'!$B$4:$H$530,5,0)))</f>
        <v/>
      </c>
      <c r="F17" s="222" t="str">
        <f>IF(ISERROR(VLOOKUP(B17,'KAYIT LİSTESİ'!$B$4:$H$530,6,0)),"",(VLOOKUP(B17,'KAYIT LİSTESİ'!$B$4:$H$530,6,0)))</f>
        <v/>
      </c>
      <c r="G17" s="223"/>
      <c r="H17" s="224"/>
      <c r="J17" s="218">
        <v>10</v>
      </c>
      <c r="K17" s="225"/>
      <c r="L17" s="226"/>
      <c r="M17" s="226" t="s">
        <v>463</v>
      </c>
      <c r="N17" s="536" t="s">
        <v>560</v>
      </c>
      <c r="O17" s="223">
        <v>55817</v>
      </c>
      <c r="P17" s="220"/>
      <c r="Q17" s="220"/>
    </row>
    <row r="18" spans="1:17" s="13" customFormat="1" ht="57" customHeight="1" x14ac:dyDescent="0.2">
      <c r="A18" s="218">
        <v>11</v>
      </c>
      <c r="B18" s="219" t="s">
        <v>365</v>
      </c>
      <c r="C18" s="220" t="str">
        <f>IF(ISERROR(VLOOKUP(B18,'KAYIT LİSTESİ'!$B$4:$H$530,2,0)),"",(VLOOKUP(B18,'KAYIT LİSTESİ'!$B$4:$H$530,2,0)))</f>
        <v/>
      </c>
      <c r="D18" s="221" t="str">
        <f>IF(ISERROR(VLOOKUP(B18,'KAYIT LİSTESİ'!$B$4:$H$530,4,0)),"",(VLOOKUP(B18,'KAYIT LİSTESİ'!$B$4:$H$530,4,0)))</f>
        <v/>
      </c>
      <c r="E18" s="222" t="str">
        <f>IF(ISERROR(VLOOKUP(B18,'KAYIT LİSTESİ'!$B$4:$H$530,5,0)),"",(VLOOKUP(B18,'KAYIT LİSTESİ'!$B$4:$H$530,5,0)))</f>
        <v/>
      </c>
      <c r="F18" s="222" t="str">
        <f>IF(ISERROR(VLOOKUP(B18,'KAYIT LİSTESİ'!$B$4:$H$530,6,0)),"",(VLOOKUP(B18,'KAYIT LİSTESİ'!$B$4:$H$530,6,0)))</f>
        <v/>
      </c>
      <c r="G18" s="223"/>
      <c r="H18" s="224"/>
      <c r="J18" s="218" t="s">
        <v>195</v>
      </c>
      <c r="K18" s="225"/>
      <c r="L18" s="226"/>
      <c r="M18" s="226" t="s">
        <v>556</v>
      </c>
      <c r="N18" s="227" t="s">
        <v>557</v>
      </c>
      <c r="O18" s="223" t="s">
        <v>347</v>
      </c>
      <c r="P18" s="220"/>
      <c r="Q18" s="220"/>
    </row>
    <row r="19" spans="1:17" s="13" customFormat="1" ht="57" customHeight="1" x14ac:dyDescent="0.2">
      <c r="A19" s="218">
        <v>12</v>
      </c>
      <c r="B19" s="219" t="s">
        <v>366</v>
      </c>
      <c r="C19" s="220" t="str">
        <f>IF(ISERROR(VLOOKUP(B19,'KAYIT LİSTESİ'!$B$4:$H$530,2,0)),"",(VLOOKUP(B19,'KAYIT LİSTESİ'!$B$4:$H$530,2,0)))</f>
        <v/>
      </c>
      <c r="D19" s="221" t="str">
        <f>IF(ISERROR(VLOOKUP(B19,'KAYIT LİSTESİ'!$B$4:$H$530,4,0)),"",(VLOOKUP(B19,'KAYIT LİSTESİ'!$B$4:$H$530,4,0)))</f>
        <v/>
      </c>
      <c r="E19" s="222" t="str">
        <f>IF(ISERROR(VLOOKUP(B19,'KAYIT LİSTESİ'!$B$4:$H$530,5,0)),"",(VLOOKUP(B19,'KAYIT LİSTESİ'!$B$4:$H$530,5,0)))</f>
        <v/>
      </c>
      <c r="F19" s="222" t="str">
        <f>IF(ISERROR(VLOOKUP(B19,'KAYIT LİSTESİ'!$B$4:$H$530,6,0)),"",(VLOOKUP(B19,'KAYIT LİSTESİ'!$B$4:$H$530,6,0)))</f>
        <v/>
      </c>
      <c r="G19" s="223"/>
      <c r="H19" s="224"/>
      <c r="J19" s="218"/>
      <c r="K19" s="225"/>
      <c r="L19" s="221"/>
      <c r="M19" s="226"/>
      <c r="N19" s="227"/>
      <c r="O19" s="223"/>
      <c r="P19" s="228"/>
      <c r="Q19" s="220" t="str">
        <f>IF(ISTEXT(O19)," ",IFERROR(VLOOKUP(SMALL(PUAN!$P$4:$Q$112,COUNTIF(PUAN!$P$4:$Q$112,"&lt;"&amp;O19)+1),PUAN!$P$4:$Q$112,2,0),"    "))</f>
        <v xml:space="preserve">    </v>
      </c>
    </row>
    <row r="20" spans="1:17" s="13" customFormat="1" ht="57" customHeight="1" x14ac:dyDescent="0.2">
      <c r="A20" s="190" t="s">
        <v>232</v>
      </c>
      <c r="B20" s="191"/>
      <c r="C20" s="191"/>
      <c r="D20" s="191"/>
      <c r="E20" s="191"/>
      <c r="F20" s="191"/>
      <c r="G20" s="191"/>
      <c r="H20" s="192"/>
      <c r="J20" s="218"/>
      <c r="K20" s="225"/>
      <c r="L20" s="221"/>
      <c r="M20" s="226"/>
      <c r="N20" s="227"/>
      <c r="O20" s="223"/>
      <c r="P20" s="228"/>
      <c r="Q20" s="220" t="str">
        <f>IF(ISTEXT(O20)," ",IFERROR(VLOOKUP(SMALL(PUAN!$P$4:$Q$112,COUNTIF(PUAN!$P$4:$Q$112,"&lt;"&amp;O20)+1),PUAN!$P$4:$Q$112,2,0),"    "))</f>
        <v xml:space="preserve">    </v>
      </c>
    </row>
    <row r="21" spans="1:17" s="13" customFormat="1" ht="57" customHeight="1" x14ac:dyDescent="0.2">
      <c r="A21" s="34" t="s">
        <v>194</v>
      </c>
      <c r="B21" s="34" t="s">
        <v>66</v>
      </c>
      <c r="C21" s="34" t="s">
        <v>65</v>
      </c>
      <c r="D21" s="35" t="s">
        <v>13</v>
      </c>
      <c r="E21" s="36" t="s">
        <v>14</v>
      </c>
      <c r="F21" s="36" t="s">
        <v>190</v>
      </c>
      <c r="G21" s="197" t="s">
        <v>15</v>
      </c>
      <c r="H21" s="34" t="s">
        <v>27</v>
      </c>
      <c r="J21" s="218"/>
      <c r="K21" s="225"/>
      <c r="L21" s="221"/>
      <c r="M21" s="226"/>
      <c r="N21" s="227"/>
      <c r="O21" s="223"/>
      <c r="P21" s="228"/>
      <c r="Q21" s="220" t="str">
        <f>IF(ISTEXT(O21)," ",IFERROR(VLOOKUP(SMALL(PUAN!$P$4:$Q$112,COUNTIF(PUAN!$P$4:$Q$112,"&lt;"&amp;O21)+1),PUAN!$P$4:$Q$112,2,0),"    "))</f>
        <v xml:space="preserve">    </v>
      </c>
    </row>
    <row r="22" spans="1:17" s="13" customFormat="1" ht="57" customHeight="1" x14ac:dyDescent="0.2">
      <c r="A22" s="218">
        <v>1</v>
      </c>
      <c r="B22" s="219" t="s">
        <v>367</v>
      </c>
      <c r="C22" s="220" t="str">
        <f>IF(ISERROR(VLOOKUP(B22,'KAYIT LİSTESİ'!$B$4:$H$530,2,0)),"",(VLOOKUP(B22,'KAYIT LİSTESİ'!$B$4:$H$530,2,0)))</f>
        <v/>
      </c>
      <c r="D22" s="221"/>
      <c r="E22" s="221" t="s">
        <v>495</v>
      </c>
      <c r="F22" s="222" t="s">
        <v>540</v>
      </c>
      <c r="G22" s="223">
        <v>50425</v>
      </c>
      <c r="H22" s="224"/>
      <c r="J22" s="218"/>
      <c r="K22" s="225"/>
      <c r="L22" s="221"/>
      <c r="M22" s="226"/>
      <c r="N22" s="227"/>
      <c r="O22" s="223"/>
      <c r="P22" s="228"/>
      <c r="Q22" s="220" t="str">
        <f>IF(ISTEXT(O22)," ",IFERROR(VLOOKUP(SMALL(PUAN!$P$4:$Q$112,COUNTIF(PUAN!$P$4:$Q$112,"&lt;"&amp;O22)+1),PUAN!$P$4:$Q$112,2,0),"    "))</f>
        <v xml:space="preserve">    </v>
      </c>
    </row>
    <row r="23" spans="1:17" s="13" customFormat="1" ht="57" customHeight="1" x14ac:dyDescent="0.2">
      <c r="A23" s="218">
        <v>2</v>
      </c>
      <c r="B23" s="219" t="s">
        <v>368</v>
      </c>
      <c r="C23" s="220"/>
      <c r="D23" s="221">
        <f>IF(ISERROR(VLOOKUP(B23,'KAYIT LİSTESİ'!$B$4:$H$530,4,0)),"",(VLOOKUP(B23,'KAYIT LİSTESİ'!$B$4:$H$530,4,0)))</f>
        <v>38323</v>
      </c>
      <c r="E23" s="222" t="s">
        <v>564</v>
      </c>
      <c r="F23" s="222" t="s">
        <v>542</v>
      </c>
      <c r="G23" s="223">
        <v>53502</v>
      </c>
      <c r="H23" s="224"/>
      <c r="J23" s="218"/>
      <c r="K23" s="225"/>
      <c r="L23" s="221"/>
      <c r="M23" s="226"/>
      <c r="N23" s="227"/>
      <c r="O23" s="223"/>
      <c r="P23" s="228"/>
      <c r="Q23" s="220" t="str">
        <f>IF(ISTEXT(O23)," ",IFERROR(VLOOKUP(SMALL(PUAN!$P$4:$Q$112,COUNTIF(PUAN!$P$4:$Q$112,"&lt;"&amp;O23)+1),PUAN!$P$4:$Q$112,2,0),"    "))</f>
        <v xml:space="preserve">    </v>
      </c>
    </row>
    <row r="24" spans="1:17" s="13" customFormat="1" ht="57" customHeight="1" x14ac:dyDescent="0.2">
      <c r="A24" s="218">
        <v>3</v>
      </c>
      <c r="B24" s="219" t="s">
        <v>369</v>
      </c>
      <c r="C24" s="220"/>
      <c r="D24" s="221">
        <f>IF(ISERROR(VLOOKUP(B24,'KAYIT LİSTESİ'!$B$4:$H$530,4,0)),"",(VLOOKUP(B24,'KAYIT LİSTESİ'!$B$4:$H$530,4,0)))</f>
        <v>38177</v>
      </c>
      <c r="E24" s="222" t="s">
        <v>566</v>
      </c>
      <c r="F24" s="222" t="s">
        <v>565</v>
      </c>
      <c r="G24" s="223">
        <v>52133</v>
      </c>
      <c r="H24" s="224"/>
      <c r="J24" s="218"/>
      <c r="K24" s="225"/>
      <c r="L24" s="221"/>
      <c r="M24" s="226"/>
      <c r="N24" s="227"/>
      <c r="O24" s="223"/>
      <c r="P24" s="228"/>
      <c r="Q24" s="220" t="str">
        <f>IF(ISTEXT(O24)," ",IFERROR(VLOOKUP(SMALL(PUAN!$P$4:$Q$112,COUNTIF(PUAN!$P$4:$Q$112,"&lt;"&amp;O24)+1),PUAN!$P$4:$Q$112,2,0),"    "))</f>
        <v xml:space="preserve">    </v>
      </c>
    </row>
    <row r="25" spans="1:17" s="13" customFormat="1" ht="57" customHeight="1" x14ac:dyDescent="0.2">
      <c r="A25" s="218">
        <v>4</v>
      </c>
      <c r="B25" s="219" t="s">
        <v>370</v>
      </c>
      <c r="C25" s="220"/>
      <c r="D25" s="221">
        <f>IF(ISERROR(VLOOKUP(B25,'KAYIT LİSTESİ'!$B$4:$H$530,4,0)),"",(VLOOKUP(B25,'KAYIT LİSTESİ'!$B$4:$H$530,4,0)))</f>
        <v>38027</v>
      </c>
      <c r="E25" s="222" t="s">
        <v>510</v>
      </c>
      <c r="F25" s="222" t="s">
        <v>555</v>
      </c>
      <c r="G25" s="223">
        <v>44583</v>
      </c>
      <c r="H25" s="224"/>
      <c r="J25" s="218"/>
      <c r="K25" s="225"/>
      <c r="L25" s="221"/>
      <c r="M25" s="226"/>
      <c r="N25" s="227"/>
      <c r="O25" s="223"/>
      <c r="P25" s="228"/>
      <c r="Q25" s="220" t="str">
        <f>IF(ISTEXT(O25)," ",IFERROR(VLOOKUP(SMALL(PUAN!$P$4:$Q$112,COUNTIF(PUAN!$P$4:$Q$112,"&lt;"&amp;O25)+1),PUAN!$P$4:$Q$112,2,0),"    "))</f>
        <v xml:space="preserve">    </v>
      </c>
    </row>
    <row r="26" spans="1:17" s="13" customFormat="1" ht="57" customHeight="1" x14ac:dyDescent="0.2">
      <c r="A26" s="218">
        <v>5</v>
      </c>
      <c r="B26" s="219" t="s">
        <v>371</v>
      </c>
      <c r="C26" s="220" t="str">
        <f>IF(ISERROR(VLOOKUP(B26,'KAYIT LİSTESİ'!$B$4:$H$530,2,0)),"",(VLOOKUP(B26,'KAYIT LİSTESİ'!$B$4:$H$530,2,0)))</f>
        <v/>
      </c>
      <c r="D26" s="221" t="str">
        <f>IF(ISERROR(VLOOKUP(B26,'KAYIT LİSTESİ'!$B$4:$H$530,4,0)),"",(VLOOKUP(B26,'KAYIT LİSTESİ'!$B$4:$H$530,4,0)))</f>
        <v/>
      </c>
      <c r="E26" s="222" t="str">
        <f>IF(ISERROR(VLOOKUP(B26,'KAYIT LİSTESİ'!$B$4:$H$530,5,0)),"",(VLOOKUP(B26,'KAYIT LİSTESİ'!$B$4:$H$530,5,0)))</f>
        <v/>
      </c>
      <c r="F26" s="222" t="str">
        <f>IF(ISERROR(VLOOKUP(B26,'KAYIT LİSTESİ'!$B$4:$H$530,6,0)),"",(VLOOKUP(B26,'KAYIT LİSTESİ'!$B$4:$H$530,6,0)))</f>
        <v/>
      </c>
      <c r="G26" s="223"/>
      <c r="H26" s="224"/>
      <c r="J26" s="218"/>
      <c r="K26" s="225"/>
      <c r="L26" s="221"/>
      <c r="M26" s="226"/>
      <c r="N26" s="227"/>
      <c r="O26" s="223"/>
      <c r="P26" s="228"/>
      <c r="Q26" s="220" t="str">
        <f>IF(ISTEXT(O26)," ",IFERROR(VLOOKUP(SMALL(PUAN!$P$4:$Q$112,COUNTIF(PUAN!$P$4:$Q$112,"&lt;"&amp;O26)+1),PUAN!$P$4:$Q$112,2,0),"    "))</f>
        <v xml:space="preserve">    </v>
      </c>
    </row>
    <row r="27" spans="1:17" s="13" customFormat="1" ht="57" customHeight="1" x14ac:dyDescent="0.2">
      <c r="A27" s="218">
        <v>6</v>
      </c>
      <c r="B27" s="219" t="s">
        <v>372</v>
      </c>
      <c r="C27" s="220" t="str">
        <f>IF(ISERROR(VLOOKUP(B27,'KAYIT LİSTESİ'!$B$4:$H$530,2,0)),"",(VLOOKUP(B27,'KAYIT LİSTESİ'!$B$4:$H$530,2,0)))</f>
        <v/>
      </c>
      <c r="D27" s="221" t="str">
        <f>IF(ISERROR(VLOOKUP(B27,'KAYIT LİSTESİ'!$B$4:$H$530,4,0)),"",(VLOOKUP(B27,'KAYIT LİSTESİ'!$B$4:$H$530,4,0)))</f>
        <v/>
      </c>
      <c r="E27" s="222" t="str">
        <f>IF(ISERROR(VLOOKUP(B27,'KAYIT LİSTESİ'!$B$4:$H$530,5,0)),"",(VLOOKUP(B27,'KAYIT LİSTESİ'!$B$4:$H$530,5,0)))</f>
        <v/>
      </c>
      <c r="F27" s="222" t="str">
        <f>IF(ISERROR(VLOOKUP(B27,'KAYIT LİSTESİ'!$B$4:$H$530,6,0)),"",(VLOOKUP(B27,'KAYIT LİSTESİ'!$B$4:$H$530,6,0)))</f>
        <v/>
      </c>
      <c r="G27" s="223"/>
      <c r="H27" s="224"/>
      <c r="J27" s="218"/>
      <c r="K27" s="225"/>
      <c r="L27" s="221"/>
      <c r="M27" s="226"/>
      <c r="N27" s="227"/>
      <c r="O27" s="223"/>
      <c r="P27" s="228"/>
      <c r="Q27" s="220" t="str">
        <f>IF(ISTEXT(O27)," ",IFERROR(VLOOKUP(SMALL(PUAN!$P$4:$Q$112,COUNTIF(PUAN!$P$4:$Q$112,"&lt;"&amp;O27)+1),PUAN!$P$4:$Q$112,2,0),"    "))</f>
        <v xml:space="preserve">    </v>
      </c>
    </row>
    <row r="28" spans="1:17" s="13" customFormat="1" ht="57" customHeight="1" x14ac:dyDescent="0.2">
      <c r="A28" s="218">
        <v>7</v>
      </c>
      <c r="B28" s="219" t="s">
        <v>373</v>
      </c>
      <c r="C28" s="220" t="str">
        <f>IF(ISERROR(VLOOKUP(B28,'KAYIT LİSTESİ'!$B$4:$H$530,2,0)),"",(VLOOKUP(B28,'KAYIT LİSTESİ'!$B$4:$H$530,2,0)))</f>
        <v/>
      </c>
      <c r="D28" s="221" t="str">
        <f>IF(ISERROR(VLOOKUP(B28,'KAYIT LİSTESİ'!$B$4:$H$530,4,0)),"",(VLOOKUP(B28,'KAYIT LİSTESİ'!$B$4:$H$530,4,0)))</f>
        <v/>
      </c>
      <c r="E28" s="222" t="str">
        <f>IF(ISERROR(VLOOKUP(B28,'KAYIT LİSTESİ'!$B$4:$H$530,5,0)),"",(VLOOKUP(B28,'KAYIT LİSTESİ'!$B$4:$H$530,5,0)))</f>
        <v/>
      </c>
      <c r="F28" s="222" t="str">
        <f>IF(ISERROR(VLOOKUP(B28,'KAYIT LİSTESİ'!$B$4:$H$530,6,0)),"",(VLOOKUP(B28,'KAYIT LİSTESİ'!$B$4:$H$530,6,0)))</f>
        <v/>
      </c>
      <c r="G28" s="223"/>
      <c r="H28" s="224"/>
      <c r="J28" s="218"/>
      <c r="K28" s="225"/>
      <c r="L28" s="221"/>
      <c r="M28" s="226"/>
      <c r="N28" s="227"/>
      <c r="O28" s="223"/>
      <c r="P28" s="228"/>
      <c r="Q28" s="220" t="str">
        <f>IF(ISTEXT(O28)," ",IFERROR(VLOOKUP(SMALL(PUAN!$P$4:$Q$112,COUNTIF(PUAN!$P$4:$Q$112,"&lt;"&amp;O28)+1),PUAN!$P$4:$Q$112,2,0),"    "))</f>
        <v xml:space="preserve">    </v>
      </c>
    </row>
    <row r="29" spans="1:17" s="13" customFormat="1" ht="57" customHeight="1" x14ac:dyDescent="0.2">
      <c r="A29" s="218">
        <v>8</v>
      </c>
      <c r="B29" s="219" t="s">
        <v>374</v>
      </c>
      <c r="C29" s="220" t="str">
        <f>IF(ISERROR(VLOOKUP(B29,'KAYIT LİSTESİ'!$B$4:$H$530,2,0)),"",(VLOOKUP(B29,'KAYIT LİSTESİ'!$B$4:$H$530,2,0)))</f>
        <v/>
      </c>
      <c r="D29" s="221" t="str">
        <f>IF(ISERROR(VLOOKUP(B29,'KAYIT LİSTESİ'!$B$4:$H$530,4,0)),"",(VLOOKUP(B29,'KAYIT LİSTESİ'!$B$4:$H$530,4,0)))</f>
        <v/>
      </c>
      <c r="E29" s="222" t="str">
        <f>IF(ISERROR(VLOOKUP(B29,'KAYIT LİSTESİ'!$B$4:$H$530,5,0)),"",(VLOOKUP(B29,'KAYIT LİSTESİ'!$B$4:$H$530,5,0)))</f>
        <v/>
      </c>
      <c r="F29" s="222" t="str">
        <f>IF(ISERROR(VLOOKUP(B29,'KAYIT LİSTESİ'!$B$4:$H$530,6,0)),"",(VLOOKUP(B29,'KAYIT LİSTESİ'!$B$4:$H$530,6,0)))</f>
        <v/>
      </c>
      <c r="G29" s="223">
        <v>42367</v>
      </c>
      <c r="H29" s="224">
        <v>1</v>
      </c>
      <c r="J29" s="20" t="s">
        <v>2</v>
      </c>
      <c r="K29" s="20"/>
      <c r="L29" s="20"/>
      <c r="M29" s="20"/>
      <c r="N29" s="18"/>
      <c r="O29" s="41" t="s">
        <v>3</v>
      </c>
      <c r="P29" s="42" t="s">
        <v>3</v>
      </c>
      <c r="Q29" s="15"/>
    </row>
    <row r="30" spans="1:17" s="13" customFormat="1" ht="57" customHeight="1" x14ac:dyDescent="0.2">
      <c r="A30" s="218">
        <v>9</v>
      </c>
      <c r="B30" s="219" t="s">
        <v>375</v>
      </c>
      <c r="C30" s="220" t="str">
        <f>IF(ISERROR(VLOOKUP(B30,'KAYIT LİSTESİ'!$B$4:$H$530,2,0)),"",(VLOOKUP(B30,'KAYIT LİSTESİ'!$B$4:$H$530,2,0)))</f>
        <v/>
      </c>
      <c r="D30" s="221" t="str">
        <f>IF(ISERROR(VLOOKUP(B30,'KAYIT LİSTESİ'!$B$4:$H$530,4,0)),"",(VLOOKUP(B30,'KAYIT LİSTESİ'!$B$4:$H$530,4,0)))</f>
        <v/>
      </c>
      <c r="E30" s="222" t="str">
        <f>IF(ISERROR(VLOOKUP(B30,'KAYIT LİSTESİ'!$B$4:$H$530,5,0)),"",(VLOOKUP(B30,'KAYIT LİSTESİ'!$B$4:$H$530,5,0)))</f>
        <v/>
      </c>
      <c r="F30" s="222" t="str">
        <f>IF(ISERROR(VLOOKUP(B30,'KAYIT LİSTESİ'!$B$4:$H$530,6,0)),"",(VLOOKUP(B30,'KAYIT LİSTESİ'!$B$4:$H$530,6,0)))</f>
        <v/>
      </c>
      <c r="G30" s="223">
        <v>45680</v>
      </c>
      <c r="H30" s="224">
        <v>2</v>
      </c>
      <c r="J30" s="15"/>
      <c r="K30" s="16"/>
      <c r="L30" s="16"/>
      <c r="M30" s="16"/>
      <c r="N30" s="18"/>
      <c r="O30" s="43"/>
      <c r="P30" s="43"/>
      <c r="Q30" s="15"/>
    </row>
    <row r="31" spans="1:17" s="13" customFormat="1" ht="57" hidden="1" customHeight="1" x14ac:dyDescent="0.2">
      <c r="A31" s="218">
        <v>10</v>
      </c>
      <c r="B31" s="219" t="s">
        <v>376</v>
      </c>
      <c r="C31" s="220" t="str">
        <f>IF(ISERROR(VLOOKUP(B31,'KAYIT LİSTESİ'!$B$4:$H$530,2,0)),"",(VLOOKUP(B31,'KAYIT LİSTESİ'!$B$4:$H$530,2,0)))</f>
        <v/>
      </c>
      <c r="D31" s="221" t="str">
        <f>IF(ISERROR(VLOOKUP(B31,'KAYIT LİSTESİ'!$B$4:$H$530,4,0)),"",(VLOOKUP(B31,'KAYIT LİSTESİ'!$B$4:$H$530,4,0)))</f>
        <v/>
      </c>
      <c r="E31" s="222" t="str">
        <f>IF(ISERROR(VLOOKUP(B31,'KAYIT LİSTESİ'!$B$4:$H$530,5,0)),"",(VLOOKUP(B31,'KAYIT LİSTESİ'!$B$4:$H$530,5,0)))</f>
        <v/>
      </c>
      <c r="F31" s="222" t="str">
        <f>IF(ISERROR(VLOOKUP(B31,'KAYIT LİSTESİ'!$B$4:$H$530,6,0)),"",(VLOOKUP(B31,'KAYIT LİSTESİ'!$B$4:$H$530,6,0)))</f>
        <v/>
      </c>
      <c r="G31" s="223"/>
      <c r="H31" s="224"/>
      <c r="J31" s="15"/>
      <c r="K31" s="16"/>
      <c r="L31" s="16"/>
      <c r="M31" s="16"/>
      <c r="N31" s="18"/>
      <c r="O31" s="43"/>
      <c r="P31" s="43"/>
      <c r="Q31" s="15"/>
    </row>
    <row r="32" spans="1:17" s="13" customFormat="1" ht="57" hidden="1" customHeight="1" x14ac:dyDescent="0.2">
      <c r="A32" s="218">
        <v>11</v>
      </c>
      <c r="B32" s="219" t="s">
        <v>377</v>
      </c>
      <c r="C32" s="220" t="str">
        <f>IF(ISERROR(VLOOKUP(B32,'KAYIT LİSTESİ'!$B$4:$H$530,2,0)),"",(VLOOKUP(B32,'KAYIT LİSTESİ'!$B$4:$H$530,2,0)))</f>
        <v/>
      </c>
      <c r="D32" s="221" t="str">
        <f>IF(ISERROR(VLOOKUP(B32,'KAYIT LİSTESİ'!$B$4:$H$530,4,0)),"",(VLOOKUP(B32,'KAYIT LİSTESİ'!$B$4:$H$530,4,0)))</f>
        <v/>
      </c>
      <c r="E32" s="222" t="str">
        <f>IF(ISERROR(VLOOKUP(B32,'KAYIT LİSTESİ'!$B$4:$H$530,5,0)),"",(VLOOKUP(B32,'KAYIT LİSTESİ'!$B$4:$H$530,5,0)))</f>
        <v/>
      </c>
      <c r="F32" s="222" t="str">
        <f>IF(ISERROR(VLOOKUP(B32,'KAYIT LİSTESİ'!$B$4:$H$530,6,0)),"",(VLOOKUP(B32,'KAYIT LİSTESİ'!$B$4:$H$530,6,0)))</f>
        <v/>
      </c>
      <c r="G32" s="223"/>
      <c r="H32" s="224"/>
      <c r="J32" s="15"/>
      <c r="K32" s="16"/>
      <c r="L32" s="16"/>
      <c r="M32" s="16"/>
      <c r="N32" s="18"/>
      <c r="O32" s="43"/>
      <c r="P32" s="43"/>
      <c r="Q32" s="15"/>
    </row>
    <row r="33" spans="1:17" s="13" customFormat="1" ht="57" hidden="1" customHeight="1" x14ac:dyDescent="0.2">
      <c r="A33" s="218">
        <v>12</v>
      </c>
      <c r="B33" s="219" t="s">
        <v>378</v>
      </c>
      <c r="C33" s="220" t="str">
        <f>IF(ISERROR(VLOOKUP(B33,'KAYIT LİSTESİ'!$B$4:$H$530,2,0)),"",(VLOOKUP(B33,'KAYIT LİSTESİ'!$B$4:$H$530,2,0)))</f>
        <v/>
      </c>
      <c r="D33" s="221" t="str">
        <f>IF(ISERROR(VLOOKUP(B33,'KAYIT LİSTESİ'!$B$4:$H$530,4,0)),"",(VLOOKUP(B33,'KAYIT LİSTESİ'!$B$4:$H$530,4,0)))</f>
        <v/>
      </c>
      <c r="E33" s="222" t="str">
        <f>IF(ISERROR(VLOOKUP(B33,'KAYIT LİSTESİ'!$B$4:$H$530,5,0)),"",(VLOOKUP(B33,'KAYIT LİSTESİ'!$B$4:$H$530,5,0)))</f>
        <v/>
      </c>
      <c r="F33" s="222" t="str">
        <f>IF(ISERROR(VLOOKUP(B33,'KAYIT LİSTESİ'!$B$4:$H$530,6,0)),"",(VLOOKUP(B33,'KAYIT LİSTESİ'!$B$4:$H$530,6,0)))</f>
        <v/>
      </c>
      <c r="G33" s="223"/>
      <c r="H33" s="224"/>
      <c r="J33" s="15"/>
      <c r="K33" s="16"/>
      <c r="L33" s="16"/>
      <c r="M33" s="16"/>
      <c r="N33" s="18"/>
      <c r="O33" s="43"/>
      <c r="P33" s="43"/>
      <c r="Q33" s="15"/>
    </row>
    <row r="34" spans="1:17" ht="40.5" customHeight="1" x14ac:dyDescent="0.2">
      <c r="A34" s="19" t="s">
        <v>18</v>
      </c>
      <c r="B34" s="19"/>
      <c r="C34" s="19"/>
      <c r="D34" s="45"/>
      <c r="E34" s="38" t="s">
        <v>0</v>
      </c>
      <c r="F34" s="149" t="s">
        <v>1</v>
      </c>
      <c r="G34" s="16"/>
      <c r="H34" s="16"/>
      <c r="I34" s="16"/>
    </row>
    <row r="35" spans="1:17" ht="40.5" customHeight="1" x14ac:dyDescent="0.2"/>
  </sheetData>
  <sortState ref="M8:O23">
    <sortCondition ref="O8:O23"/>
  </sortState>
  <mergeCells count="20">
    <mergeCell ref="N3:P3"/>
    <mergeCell ref="N4:P4"/>
    <mergeCell ref="H3:K3"/>
    <mergeCell ref="A1:Q1"/>
    <mergeCell ref="A2:Q2"/>
    <mergeCell ref="A4:C4"/>
    <mergeCell ref="D4:E4"/>
    <mergeCell ref="A3:C3"/>
    <mergeCell ref="D3:E3"/>
    <mergeCell ref="F3:G3"/>
    <mergeCell ref="Q6:Q7"/>
    <mergeCell ref="O6:O7"/>
    <mergeCell ref="P6:P7"/>
    <mergeCell ref="A5:H5"/>
    <mergeCell ref="J5:N5"/>
    <mergeCell ref="J6:J7"/>
    <mergeCell ref="K6:K7"/>
    <mergeCell ref="L6:L7"/>
    <mergeCell ref="M6:M7"/>
    <mergeCell ref="N6:N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4"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4"/>
  <sheetViews>
    <sheetView view="pageBreakPreview" zoomScale="80" zoomScaleNormal="100" zoomScaleSheetLayoutView="80" workbookViewId="0">
      <selection activeCell="D3" sqref="D3:E3"/>
    </sheetView>
  </sheetViews>
  <sheetFormatPr defaultRowHeight="12.75" x14ac:dyDescent="0.2"/>
  <cols>
    <col min="1" max="1" width="6" style="70" customWidth="1"/>
    <col min="2" max="2" width="16.42578125" style="70" hidden="1" customWidth="1"/>
    <col min="3" max="3" width="8.5703125" style="70" customWidth="1"/>
    <col min="4" max="4" width="13.5703125" style="71" customWidth="1"/>
    <col min="5" max="5" width="22.7109375" style="70" customWidth="1"/>
    <col min="6" max="6" width="43.5703125" style="3" bestFit="1" customWidth="1"/>
    <col min="7" max="7" width="10.5703125" style="3" customWidth="1"/>
    <col min="8" max="9" width="12" style="3" customWidth="1"/>
    <col min="10" max="11" width="12.85546875" style="3" bestFit="1" customWidth="1"/>
    <col min="12" max="12" width="13.28515625" style="3" customWidth="1"/>
    <col min="13" max="13" width="12.85546875" style="3" bestFit="1" customWidth="1"/>
    <col min="14" max="14" width="12.85546875" style="72" bestFit="1" customWidth="1"/>
    <col min="15" max="15" width="8.42578125" style="70" customWidth="1"/>
    <col min="16" max="16" width="8" style="70" customWidth="1"/>
    <col min="17" max="16384" width="9.140625" style="3"/>
  </cols>
  <sheetData>
    <row r="1" spans="1:16" ht="48.75" customHeight="1" x14ac:dyDescent="0.2">
      <c r="A1" s="651" t="str">
        <f>'YARIŞMA BİLGİLERİ'!A2:K2</f>
        <v>Gençlik ve Spor Bakanlığı
Spor Genel Müdürlüğü
Spor Faaliyetleri Daire Başkanlığı</v>
      </c>
      <c r="B1" s="651"/>
      <c r="C1" s="651"/>
      <c r="D1" s="651"/>
      <c r="E1" s="651"/>
      <c r="F1" s="651"/>
      <c r="G1" s="651"/>
      <c r="H1" s="651"/>
      <c r="I1" s="651"/>
      <c r="J1" s="651"/>
      <c r="K1" s="651"/>
      <c r="L1" s="651"/>
      <c r="M1" s="651"/>
      <c r="N1" s="651"/>
      <c r="O1" s="651"/>
      <c r="P1" s="651"/>
    </row>
    <row r="2" spans="1:16" ht="25.5" customHeight="1" x14ac:dyDescent="0.2">
      <c r="A2" s="652" t="str">
        <f>'YARIŞMA BİLGİLERİ'!A14:K14</f>
        <v>2018-2019 Öğretim Yılı Okullararası Puanlı  Atletizm Genç-B İl Birinciliği</v>
      </c>
      <c r="B2" s="652"/>
      <c r="C2" s="652"/>
      <c r="D2" s="652"/>
      <c r="E2" s="652"/>
      <c r="F2" s="652"/>
      <c r="G2" s="652"/>
      <c r="H2" s="652"/>
      <c r="I2" s="652"/>
      <c r="J2" s="652"/>
      <c r="K2" s="652"/>
      <c r="L2" s="652"/>
      <c r="M2" s="652"/>
      <c r="N2" s="652"/>
      <c r="O2" s="652"/>
      <c r="P2" s="652"/>
    </row>
    <row r="3" spans="1:16" s="4" customFormat="1" ht="27" customHeight="1" x14ac:dyDescent="0.2">
      <c r="A3" s="653" t="s">
        <v>78</v>
      </c>
      <c r="B3" s="653"/>
      <c r="C3" s="653"/>
      <c r="D3" s="654" t="str">
        <f>'YARIŞMA PROGRAMI'!C10</f>
        <v>Üç Adım Atlama</v>
      </c>
      <c r="E3" s="654"/>
      <c r="F3" s="154" t="s">
        <v>230</v>
      </c>
      <c r="G3" s="655">
        <f>'YARIŞMA PROGRAMI'!D10</f>
        <v>1200</v>
      </c>
      <c r="H3" s="655"/>
      <c r="I3" s="655"/>
      <c r="J3" s="154"/>
      <c r="K3" s="154"/>
      <c r="L3" s="154" t="s">
        <v>178</v>
      </c>
      <c r="M3" s="656" t="str">
        <f>'YARIŞMA PROGRAMI'!E10</f>
        <v>-</v>
      </c>
      <c r="N3" s="656"/>
      <c r="O3" s="656"/>
      <c r="P3" s="656"/>
    </row>
    <row r="4" spans="1:16" s="4" customFormat="1" ht="17.25" customHeight="1" x14ac:dyDescent="0.2">
      <c r="A4" s="657" t="s">
        <v>79</v>
      </c>
      <c r="B4" s="657"/>
      <c r="C4" s="657"/>
      <c r="D4" s="658" t="str">
        <f>'YARIŞMA BİLGİLERİ'!F21</f>
        <v>Genç Erkek - B</v>
      </c>
      <c r="E4" s="658"/>
      <c r="F4" s="73"/>
      <c r="G4" s="168"/>
      <c r="H4" s="168"/>
      <c r="I4" s="470"/>
      <c r="J4" s="470"/>
      <c r="K4" s="659" t="s">
        <v>77</v>
      </c>
      <c r="L4" s="659"/>
      <c r="M4" s="660">
        <f>'YARIŞMA PROGRAMI'!B10</f>
        <v>43508.5</v>
      </c>
      <c r="N4" s="660"/>
      <c r="O4" s="660"/>
      <c r="P4" s="470"/>
    </row>
    <row r="5" spans="1:16" ht="21" customHeight="1" x14ac:dyDescent="0.2">
      <c r="A5" s="5"/>
      <c r="B5" s="5"/>
      <c r="C5" s="5"/>
      <c r="D5" s="9"/>
      <c r="E5" s="6"/>
      <c r="F5" s="7"/>
      <c r="G5" s="8"/>
      <c r="H5" s="8"/>
      <c r="I5" s="8"/>
      <c r="J5" s="8"/>
      <c r="K5" s="8"/>
      <c r="L5" s="8"/>
      <c r="M5" s="8"/>
      <c r="N5" s="661">
        <f ca="1">NOW()</f>
        <v>43510.768203356478</v>
      </c>
      <c r="O5" s="661"/>
      <c r="P5" s="193"/>
    </row>
    <row r="6" spans="1:16" ht="15.75" x14ac:dyDescent="0.2">
      <c r="A6" s="662" t="s">
        <v>6</v>
      </c>
      <c r="B6" s="662"/>
      <c r="C6" s="666" t="s">
        <v>64</v>
      </c>
      <c r="D6" s="666" t="s">
        <v>81</v>
      </c>
      <c r="E6" s="662" t="s">
        <v>7</v>
      </c>
      <c r="F6" s="662" t="s">
        <v>190</v>
      </c>
      <c r="G6" s="663" t="s">
        <v>35</v>
      </c>
      <c r="H6" s="663"/>
      <c r="I6" s="663"/>
      <c r="J6" s="663"/>
      <c r="K6" s="663"/>
      <c r="L6" s="663"/>
      <c r="M6" s="663"/>
      <c r="N6" s="468" t="s">
        <v>8</v>
      </c>
      <c r="O6" s="468" t="s">
        <v>103</v>
      </c>
      <c r="P6" s="468" t="s">
        <v>430</v>
      </c>
    </row>
    <row r="7" spans="1:16" ht="24.75" customHeight="1" x14ac:dyDescent="0.2">
      <c r="A7" s="662"/>
      <c r="B7" s="662"/>
      <c r="C7" s="666"/>
      <c r="D7" s="666"/>
      <c r="E7" s="662"/>
      <c r="F7" s="662"/>
      <c r="G7" s="467">
        <v>1</v>
      </c>
      <c r="H7" s="467">
        <v>2</v>
      </c>
      <c r="I7" s="467">
        <v>3</v>
      </c>
      <c r="J7" s="472" t="s">
        <v>428</v>
      </c>
      <c r="K7" s="472">
        <v>4</v>
      </c>
      <c r="L7" s="472">
        <v>5</v>
      </c>
      <c r="M7" s="472">
        <v>6</v>
      </c>
      <c r="N7" s="468"/>
      <c r="O7" s="468"/>
      <c r="P7" s="468"/>
    </row>
    <row r="8" spans="1:16" s="65" customFormat="1" ht="67.5" customHeight="1" thickBot="1" x14ac:dyDescent="0.25">
      <c r="A8" s="229">
        <v>1</v>
      </c>
      <c r="B8" s="304" t="s">
        <v>293</v>
      </c>
      <c r="C8" s="230"/>
      <c r="D8" s="534">
        <v>2003</v>
      </c>
      <c r="E8" s="232" t="s">
        <v>547</v>
      </c>
      <c r="F8" s="232" t="s">
        <v>552</v>
      </c>
      <c r="G8" s="234" t="s">
        <v>536</v>
      </c>
      <c r="H8" s="234">
        <v>1146</v>
      </c>
      <c r="I8" s="234" t="s">
        <v>536</v>
      </c>
      <c r="J8" s="300">
        <f>MAX(G8:I8)</f>
        <v>1146</v>
      </c>
      <c r="K8" s="234">
        <v>1220</v>
      </c>
      <c r="L8" s="234">
        <v>1183</v>
      </c>
      <c r="M8" s="234">
        <v>1242</v>
      </c>
      <c r="N8" s="300">
        <f>MAX(G8:M8)</f>
        <v>1242</v>
      </c>
      <c r="O8" s="272"/>
      <c r="P8" s="196"/>
    </row>
    <row r="9" spans="1:16" s="65" customFormat="1" ht="67.5" customHeight="1" thickTop="1" thickBot="1" x14ac:dyDescent="0.25">
      <c r="A9" s="229">
        <v>2</v>
      </c>
      <c r="B9" s="304" t="s">
        <v>295</v>
      </c>
      <c r="C9" s="230"/>
      <c r="D9" s="534"/>
      <c r="E9" s="232" t="s">
        <v>554</v>
      </c>
      <c r="F9" s="232" t="s">
        <v>555</v>
      </c>
      <c r="G9" s="234" t="s">
        <v>536</v>
      </c>
      <c r="H9" s="234">
        <v>1230</v>
      </c>
      <c r="I9" s="234">
        <v>1210</v>
      </c>
      <c r="J9" s="300">
        <f>MAX(G9:I9)</f>
        <v>1230</v>
      </c>
      <c r="K9" s="234" t="s">
        <v>536</v>
      </c>
      <c r="L9" s="234">
        <v>1211</v>
      </c>
      <c r="M9" s="234">
        <v>1223</v>
      </c>
      <c r="N9" s="300">
        <f>MAX(G9:M9)</f>
        <v>1230</v>
      </c>
      <c r="O9" s="272"/>
      <c r="P9" s="196"/>
    </row>
    <row r="10" spans="1:16" s="65" customFormat="1" ht="67.5" customHeight="1" thickTop="1" thickBot="1" x14ac:dyDescent="0.25">
      <c r="A10" s="229">
        <v>3</v>
      </c>
      <c r="B10" s="304" t="s">
        <v>294</v>
      </c>
      <c r="C10" s="230"/>
      <c r="D10" s="534" t="s">
        <v>551</v>
      </c>
      <c r="E10" s="232" t="s">
        <v>482</v>
      </c>
      <c r="F10" s="232" t="s">
        <v>553</v>
      </c>
      <c r="G10" s="234">
        <v>924</v>
      </c>
      <c r="H10" s="234">
        <v>979</v>
      </c>
      <c r="I10" s="234" t="s">
        <v>536</v>
      </c>
      <c r="J10" s="300">
        <f>MAX(G10:I10)</f>
        <v>979</v>
      </c>
      <c r="K10" s="234">
        <v>1020</v>
      </c>
      <c r="L10" s="234">
        <v>993</v>
      </c>
      <c r="M10" s="234">
        <v>1011</v>
      </c>
      <c r="N10" s="300">
        <f>MAX(G10:M10)</f>
        <v>1020</v>
      </c>
      <c r="O10" s="272"/>
      <c r="P10" s="196"/>
    </row>
    <row r="11" spans="1:16" s="65" customFormat="1" ht="67.5" customHeight="1" thickTop="1" thickBot="1" x14ac:dyDescent="0.25">
      <c r="A11" s="229"/>
      <c r="B11" s="304" t="s">
        <v>296</v>
      </c>
      <c r="C11" s="230"/>
      <c r="D11" s="231"/>
      <c r="E11" s="232"/>
      <c r="F11" s="232"/>
      <c r="G11" s="234"/>
      <c r="H11" s="234"/>
      <c r="I11" s="234"/>
      <c r="J11" s="300"/>
      <c r="K11" s="211"/>
      <c r="L11" s="211"/>
      <c r="M11" s="461"/>
      <c r="N11" s="300"/>
      <c r="O11" s="272"/>
      <c r="P11" s="196"/>
    </row>
    <row r="12" spans="1:16" s="65" customFormat="1" ht="67.5" hidden="1" customHeight="1" thickTop="1" thickBot="1" x14ac:dyDescent="0.25">
      <c r="A12" s="229"/>
      <c r="B12" s="304" t="s">
        <v>297</v>
      </c>
      <c r="C12" s="230"/>
      <c r="D12" s="231"/>
      <c r="E12" s="232"/>
      <c r="F12" s="232"/>
      <c r="G12" s="234"/>
      <c r="H12" s="234"/>
      <c r="I12" s="234"/>
      <c r="J12" s="300"/>
      <c r="K12" s="211"/>
      <c r="L12" s="211"/>
      <c r="M12" s="461"/>
      <c r="N12" s="300"/>
      <c r="O12" s="272"/>
      <c r="P12" s="196"/>
    </row>
    <row r="13" spans="1:16" s="65" customFormat="1" ht="67.5" hidden="1" customHeight="1" thickTop="1" thickBot="1" x14ac:dyDescent="0.25">
      <c r="A13" s="229"/>
      <c r="B13" s="304" t="s">
        <v>298</v>
      </c>
      <c r="C13" s="230"/>
      <c r="D13" s="231"/>
      <c r="E13" s="232"/>
      <c r="F13" s="232"/>
      <c r="G13" s="234"/>
      <c r="H13" s="234"/>
      <c r="I13" s="234"/>
      <c r="J13" s="300"/>
      <c r="K13" s="211"/>
      <c r="L13" s="211"/>
      <c r="M13" s="461"/>
      <c r="N13" s="300"/>
      <c r="O13" s="272"/>
      <c r="P13" s="196"/>
    </row>
    <row r="14" spans="1:16" s="65" customFormat="1" ht="67.5" hidden="1" customHeight="1" thickTop="1" thickBot="1" x14ac:dyDescent="0.25">
      <c r="A14" s="229"/>
      <c r="B14" s="304" t="s">
        <v>299</v>
      </c>
      <c r="C14" s="230"/>
      <c r="D14" s="231"/>
      <c r="E14" s="232"/>
      <c r="F14" s="232"/>
      <c r="G14" s="234"/>
      <c r="H14" s="234"/>
      <c r="I14" s="234"/>
      <c r="J14" s="300"/>
      <c r="K14" s="211"/>
      <c r="L14" s="211"/>
      <c r="M14" s="461"/>
      <c r="N14" s="300"/>
      <c r="O14" s="272"/>
      <c r="P14" s="196"/>
    </row>
    <row r="15" spans="1:16" s="65" customFormat="1" ht="67.5" hidden="1" customHeight="1" thickTop="1" thickBot="1" x14ac:dyDescent="0.25">
      <c r="A15" s="229"/>
      <c r="B15" s="304" t="s">
        <v>300</v>
      </c>
      <c r="C15" s="230"/>
      <c r="D15" s="231"/>
      <c r="E15" s="232"/>
      <c r="F15" s="232"/>
      <c r="G15" s="234"/>
      <c r="H15" s="234"/>
      <c r="I15" s="234"/>
      <c r="J15" s="300"/>
      <c r="K15" s="211"/>
      <c r="L15" s="211"/>
      <c r="M15" s="461"/>
      <c r="N15" s="300"/>
      <c r="O15" s="272"/>
      <c r="P15" s="196"/>
    </row>
    <row r="16" spans="1:16" s="65" customFormat="1" ht="67.5" customHeight="1" thickTop="1" thickBot="1" x14ac:dyDescent="0.25">
      <c r="A16" s="229"/>
      <c r="B16" s="304" t="s">
        <v>301</v>
      </c>
      <c r="C16" s="230"/>
      <c r="D16" s="231"/>
      <c r="E16" s="232"/>
      <c r="F16" s="232"/>
      <c r="G16" s="234"/>
      <c r="H16" s="234"/>
      <c r="I16" s="234"/>
      <c r="J16" s="300"/>
      <c r="K16" s="211"/>
      <c r="L16" s="211"/>
      <c r="M16" s="461"/>
      <c r="N16" s="300"/>
      <c r="O16" s="272"/>
      <c r="P16" s="196"/>
    </row>
    <row r="17" spans="1:16" s="65" customFormat="1" ht="67.5" customHeight="1" thickTop="1" thickBot="1" x14ac:dyDescent="0.25">
      <c r="A17" s="229"/>
      <c r="B17" s="304" t="s">
        <v>302</v>
      </c>
      <c r="C17" s="230"/>
      <c r="D17" s="231"/>
      <c r="E17" s="232"/>
      <c r="F17" s="232"/>
      <c r="G17" s="234"/>
      <c r="H17" s="234"/>
      <c r="I17" s="234"/>
      <c r="J17" s="300"/>
      <c r="K17" s="211"/>
      <c r="L17" s="211"/>
      <c r="M17" s="461"/>
      <c r="N17" s="300"/>
      <c r="O17" s="272"/>
      <c r="P17" s="196"/>
    </row>
    <row r="18" spans="1:16" s="65" customFormat="1" ht="67.5" hidden="1" customHeight="1" thickTop="1" thickBot="1" x14ac:dyDescent="0.25">
      <c r="A18" s="229"/>
      <c r="B18" s="304" t="s">
        <v>303</v>
      </c>
      <c r="C18" s="230" t="str">
        <f>IF(ISERROR(VLOOKUP(B18,'KAYIT LİSTESİ'!$B$4:$H$530,2,0)),"",(VLOOKUP(B18,'KAYIT LİSTESİ'!$B$4:$H$530,2,0)))</f>
        <v/>
      </c>
      <c r="D18" s="231" t="str">
        <f>IF(ISERROR(VLOOKUP(B18,'KAYIT LİSTESİ'!$B$4:$H$530,4,0)),"",(VLOOKUP(B18,'KAYIT LİSTESİ'!$B$4:$H$530,4,0)))</f>
        <v/>
      </c>
      <c r="E18" s="232" t="str">
        <f>IF(ISERROR(VLOOKUP(B18,'KAYIT LİSTESİ'!$B$4:$H$530,5,0)),"",(VLOOKUP(B18,'KAYIT LİSTESİ'!$B$4:$H$530,5,0)))</f>
        <v/>
      </c>
      <c r="F18" s="232" t="str">
        <f>IF(ISERROR(VLOOKUP(B18,'KAYIT LİSTESİ'!$B$4:$H$530,6,0)),"",(VLOOKUP(B18,'KAYIT LİSTESİ'!$B$4:$H$530,6,0)))</f>
        <v/>
      </c>
      <c r="G18" s="234"/>
      <c r="H18" s="234"/>
      <c r="I18" s="234"/>
      <c r="J18" s="300">
        <f t="shared" ref="J18:J23" si="0">MAX(G18:I18)</f>
        <v>0</v>
      </c>
      <c r="K18" s="211"/>
      <c r="L18" s="211"/>
      <c r="M18" s="461"/>
      <c r="N18" s="300">
        <f t="shared" ref="N18:N23" si="1">MAX(G18:M18)</f>
        <v>0</v>
      </c>
      <c r="O18" s="272" t="str">
        <f>IF(ISTEXT(N18)," ",IFERROR(VLOOKUP(SMALL(PUAN!$AD$4:$AE$112,COUNTIF(PUAN!$AD$4:$AE$112,"&lt;="&amp;N18)+0),PUAN!$AD$4:$AE$112,2,0),"    "))</f>
        <v xml:space="preserve">    </v>
      </c>
      <c r="P18" s="196"/>
    </row>
    <row r="19" spans="1:16" s="65" customFormat="1" ht="67.5" hidden="1" customHeight="1" thickTop="1" thickBot="1" x14ac:dyDescent="0.25">
      <c r="A19" s="229"/>
      <c r="B19" s="304" t="s">
        <v>304</v>
      </c>
      <c r="C19" s="230" t="str">
        <f>IF(ISERROR(VLOOKUP(B19,'KAYIT LİSTESİ'!$B$4:$H$530,2,0)),"",(VLOOKUP(B19,'KAYIT LİSTESİ'!$B$4:$H$530,2,0)))</f>
        <v/>
      </c>
      <c r="D19" s="231" t="str">
        <f>IF(ISERROR(VLOOKUP(B19,'KAYIT LİSTESİ'!$B$4:$H$530,4,0)),"",(VLOOKUP(B19,'KAYIT LİSTESİ'!$B$4:$H$530,4,0)))</f>
        <v/>
      </c>
      <c r="E19" s="232" t="str">
        <f>IF(ISERROR(VLOOKUP(B19,'KAYIT LİSTESİ'!$B$4:$H$530,5,0)),"",(VLOOKUP(B19,'KAYIT LİSTESİ'!$B$4:$H$530,5,0)))</f>
        <v/>
      </c>
      <c r="F19" s="232" t="str">
        <f>IF(ISERROR(VLOOKUP(B19,'KAYIT LİSTESİ'!$B$4:$H$530,6,0)),"",(VLOOKUP(B19,'KAYIT LİSTESİ'!$B$4:$H$530,6,0)))</f>
        <v/>
      </c>
      <c r="G19" s="234"/>
      <c r="H19" s="234"/>
      <c r="I19" s="234"/>
      <c r="J19" s="300">
        <f t="shared" si="0"/>
        <v>0</v>
      </c>
      <c r="K19" s="211"/>
      <c r="L19" s="211"/>
      <c r="M19" s="461"/>
      <c r="N19" s="300">
        <f t="shared" si="1"/>
        <v>0</v>
      </c>
      <c r="O19" s="272" t="str">
        <f>IF(ISTEXT(N19)," ",IFERROR(VLOOKUP(SMALL(PUAN!$AD$4:$AE$112,COUNTIF(PUAN!$AD$4:$AE$112,"&lt;="&amp;N19)+0),PUAN!$AD$4:$AE$112,2,0),"    "))</f>
        <v xml:space="preserve">    </v>
      </c>
      <c r="P19" s="196"/>
    </row>
    <row r="20" spans="1:16" s="65" customFormat="1" ht="67.5" hidden="1" customHeight="1" thickTop="1" thickBot="1" x14ac:dyDescent="0.25">
      <c r="A20" s="229"/>
      <c r="B20" s="304" t="s">
        <v>305</v>
      </c>
      <c r="C20" s="230" t="str">
        <f>IF(ISERROR(VLOOKUP(B20,'KAYIT LİSTESİ'!$B$4:$H$530,2,0)),"",(VLOOKUP(B20,'KAYIT LİSTESİ'!$B$4:$H$530,2,0)))</f>
        <v/>
      </c>
      <c r="D20" s="231" t="str">
        <f>IF(ISERROR(VLOOKUP(B20,'KAYIT LİSTESİ'!$B$4:$H$530,4,0)),"",(VLOOKUP(B20,'KAYIT LİSTESİ'!$B$4:$H$530,4,0)))</f>
        <v/>
      </c>
      <c r="E20" s="232" t="str">
        <f>IF(ISERROR(VLOOKUP(B20,'KAYIT LİSTESİ'!$B$4:$H$530,5,0)),"",(VLOOKUP(B20,'KAYIT LİSTESİ'!$B$4:$H$530,5,0)))</f>
        <v/>
      </c>
      <c r="F20" s="232" t="str">
        <f>IF(ISERROR(VLOOKUP(B20,'KAYIT LİSTESİ'!$B$4:$H$530,6,0)),"",(VLOOKUP(B20,'KAYIT LİSTESİ'!$B$4:$H$530,6,0)))</f>
        <v/>
      </c>
      <c r="G20" s="234"/>
      <c r="H20" s="234"/>
      <c r="I20" s="234"/>
      <c r="J20" s="300">
        <f t="shared" si="0"/>
        <v>0</v>
      </c>
      <c r="K20" s="211"/>
      <c r="L20" s="211"/>
      <c r="M20" s="461"/>
      <c r="N20" s="300">
        <f t="shared" si="1"/>
        <v>0</v>
      </c>
      <c r="O20" s="272" t="str">
        <f>IF(ISTEXT(N20)," ",IFERROR(VLOOKUP(SMALL(PUAN!$AD$4:$AE$112,COUNTIF(PUAN!$AD$4:$AE$112,"&lt;="&amp;N20)+0),PUAN!$AD$4:$AE$112,2,0),"    "))</f>
        <v xml:space="preserve">    </v>
      </c>
      <c r="P20" s="196"/>
    </row>
    <row r="21" spans="1:16" s="65" customFormat="1" ht="67.5" hidden="1" customHeight="1" thickTop="1" thickBot="1" x14ac:dyDescent="0.25">
      <c r="A21" s="229"/>
      <c r="B21" s="304" t="s">
        <v>306</v>
      </c>
      <c r="C21" s="230" t="str">
        <f>IF(ISERROR(VLOOKUP(B21,'KAYIT LİSTESİ'!$B$4:$H$530,2,0)),"",(VLOOKUP(B21,'KAYIT LİSTESİ'!$B$4:$H$530,2,0)))</f>
        <v/>
      </c>
      <c r="D21" s="231" t="str">
        <f>IF(ISERROR(VLOOKUP(B21,'KAYIT LİSTESİ'!$B$4:$H$530,4,0)),"",(VLOOKUP(B21,'KAYIT LİSTESİ'!$B$4:$H$530,4,0)))</f>
        <v/>
      </c>
      <c r="E21" s="232" t="str">
        <f>IF(ISERROR(VLOOKUP(B21,'KAYIT LİSTESİ'!$B$4:$H$530,5,0)),"",(VLOOKUP(B21,'KAYIT LİSTESİ'!$B$4:$H$530,5,0)))</f>
        <v/>
      </c>
      <c r="F21" s="232" t="str">
        <f>IF(ISERROR(VLOOKUP(B21,'KAYIT LİSTESİ'!$B$4:$H$530,6,0)),"",(VLOOKUP(B21,'KAYIT LİSTESİ'!$B$4:$H$530,6,0)))</f>
        <v/>
      </c>
      <c r="G21" s="234"/>
      <c r="H21" s="234"/>
      <c r="I21" s="234"/>
      <c r="J21" s="300">
        <f t="shared" si="0"/>
        <v>0</v>
      </c>
      <c r="K21" s="211"/>
      <c r="L21" s="211"/>
      <c r="M21" s="461"/>
      <c r="N21" s="300">
        <f t="shared" si="1"/>
        <v>0</v>
      </c>
      <c r="O21" s="272" t="str">
        <f>IF(ISTEXT(N21)," ",IFERROR(VLOOKUP(SMALL(PUAN!$AD$4:$AE$112,COUNTIF(PUAN!$AD$4:$AE$112,"&lt;="&amp;N21)+0),PUAN!$AD$4:$AE$112,2,0),"    "))</f>
        <v xml:space="preserve">    </v>
      </c>
      <c r="P21" s="196"/>
    </row>
    <row r="22" spans="1:16" s="65" customFormat="1" ht="67.5" hidden="1" customHeight="1" thickTop="1" thickBot="1" x14ac:dyDescent="0.25">
      <c r="A22" s="229"/>
      <c r="B22" s="304" t="s">
        <v>307</v>
      </c>
      <c r="C22" s="230" t="str">
        <f>IF(ISERROR(VLOOKUP(B22,'KAYIT LİSTESİ'!$B$4:$H$530,2,0)),"",(VLOOKUP(B22,'KAYIT LİSTESİ'!$B$4:$H$530,2,0)))</f>
        <v/>
      </c>
      <c r="D22" s="231" t="str">
        <f>IF(ISERROR(VLOOKUP(B22,'KAYIT LİSTESİ'!$B$4:$H$530,4,0)),"",(VLOOKUP(B22,'KAYIT LİSTESİ'!$B$4:$H$530,4,0)))</f>
        <v/>
      </c>
      <c r="E22" s="232" t="str">
        <f>IF(ISERROR(VLOOKUP(B22,'KAYIT LİSTESİ'!$B$4:$H$530,5,0)),"",(VLOOKUP(B22,'KAYIT LİSTESİ'!$B$4:$H$530,5,0)))</f>
        <v/>
      </c>
      <c r="F22" s="232" t="str">
        <f>IF(ISERROR(VLOOKUP(B22,'KAYIT LİSTESİ'!$B$4:$H$530,6,0)),"",(VLOOKUP(B22,'KAYIT LİSTESİ'!$B$4:$H$530,6,0)))</f>
        <v/>
      </c>
      <c r="G22" s="234"/>
      <c r="H22" s="234"/>
      <c r="I22" s="234"/>
      <c r="J22" s="300">
        <f t="shared" si="0"/>
        <v>0</v>
      </c>
      <c r="K22" s="211"/>
      <c r="L22" s="211"/>
      <c r="M22" s="461"/>
      <c r="N22" s="300">
        <f t="shared" si="1"/>
        <v>0</v>
      </c>
      <c r="O22" s="272" t="str">
        <f>IF(ISTEXT(N22)," ",IFERROR(VLOOKUP(SMALL(PUAN!$AD$4:$AE$112,COUNTIF(PUAN!$AD$4:$AE$112,"&lt;="&amp;N22)+0),PUAN!$AD$4:$AE$112,2,0),"    "))</f>
        <v xml:space="preserve">    </v>
      </c>
      <c r="P22" s="196"/>
    </row>
    <row r="23" spans="1:16" s="65" customFormat="1" ht="67.5" hidden="1" customHeight="1" thickTop="1" thickBot="1" x14ac:dyDescent="0.25">
      <c r="A23" s="229"/>
      <c r="B23" s="304" t="s">
        <v>308</v>
      </c>
      <c r="C23" s="230" t="str">
        <f>IF(ISERROR(VLOOKUP(B23,'KAYIT LİSTESİ'!$B$4:$H$530,2,0)),"",(VLOOKUP(B23,'KAYIT LİSTESİ'!$B$4:$H$530,2,0)))</f>
        <v/>
      </c>
      <c r="D23" s="231" t="str">
        <f>IF(ISERROR(VLOOKUP(B23,'KAYIT LİSTESİ'!$B$4:$H$530,4,0)),"",(VLOOKUP(B23,'KAYIT LİSTESİ'!$B$4:$H$530,4,0)))</f>
        <v/>
      </c>
      <c r="E23" s="232" t="str">
        <f>IF(ISERROR(VLOOKUP(B23,'KAYIT LİSTESİ'!$B$4:$H$530,5,0)),"",(VLOOKUP(B23,'KAYIT LİSTESİ'!$B$4:$H$530,5,0)))</f>
        <v/>
      </c>
      <c r="F23" s="232" t="str">
        <f>IF(ISERROR(VLOOKUP(B23,'KAYIT LİSTESİ'!$B$4:$H$530,6,0)),"",(VLOOKUP(B23,'KAYIT LİSTESİ'!$B$4:$H$530,6,0)))</f>
        <v/>
      </c>
      <c r="G23" s="234"/>
      <c r="H23" s="234"/>
      <c r="I23" s="234"/>
      <c r="J23" s="300">
        <f t="shared" si="0"/>
        <v>0</v>
      </c>
      <c r="K23" s="211"/>
      <c r="L23" s="211"/>
      <c r="M23" s="461"/>
      <c r="N23" s="300">
        <f t="shared" si="1"/>
        <v>0</v>
      </c>
      <c r="O23" s="272" t="str">
        <f>IF(ISTEXT(N23)," ",IFERROR(VLOOKUP(SMALL(PUAN!$AD$4:$AE$112,COUNTIF(PUAN!$AD$4:$AE$112,"&lt;="&amp;N23)+0),PUAN!$AD$4:$AE$112,2,0),"    "))</f>
        <v xml:space="preserve">    </v>
      </c>
      <c r="P23" s="196"/>
    </row>
    <row r="24" spans="1:16" s="67" customFormat="1" ht="30.75" customHeight="1" thickTop="1" x14ac:dyDescent="0.2">
      <c r="A24" s="664" t="s">
        <v>4</v>
      </c>
      <c r="B24" s="664"/>
      <c r="C24" s="664"/>
      <c r="D24" s="664"/>
      <c r="E24" s="469" t="s">
        <v>0</v>
      </c>
      <c r="F24" s="469" t="s">
        <v>1</v>
      </c>
      <c r="G24" s="665" t="s">
        <v>2</v>
      </c>
      <c r="H24" s="665"/>
      <c r="I24" s="665"/>
      <c r="J24" s="665"/>
      <c r="K24" s="665"/>
      <c r="L24" s="665"/>
      <c r="M24" s="665"/>
      <c r="N24" s="665" t="s">
        <v>3</v>
      </c>
      <c r="O24" s="665"/>
      <c r="P24" s="469"/>
    </row>
  </sheetData>
  <sortState ref="A8:N10">
    <sortCondition ref="A8:A10"/>
  </sortState>
  <mergeCells count="21">
    <mergeCell ref="F6:F7"/>
    <mergeCell ref="G6:M6"/>
    <mergeCell ref="A24:D24"/>
    <mergeCell ref="G24:M24"/>
    <mergeCell ref="N24:O24"/>
    <mergeCell ref="A6:A7"/>
    <mergeCell ref="B6:B7"/>
    <mergeCell ref="C6:C7"/>
    <mergeCell ref="D6:D7"/>
    <mergeCell ref="E6:E7"/>
    <mergeCell ref="A4:C4"/>
    <mergeCell ref="D4:E4"/>
    <mergeCell ref="K4:L4"/>
    <mergeCell ref="M4:O4"/>
    <mergeCell ref="N5:O5"/>
    <mergeCell ref="A1:P1"/>
    <mergeCell ref="A2:P2"/>
    <mergeCell ref="A3:C3"/>
    <mergeCell ref="D3:E3"/>
    <mergeCell ref="G3:I3"/>
    <mergeCell ref="M3:P3"/>
  </mergeCells>
  <conditionalFormatting sqref="K11:K23">
    <cfRule type="cellIs" dxfId="31" priority="8" operator="equal">
      <formula>0</formula>
    </cfRule>
  </conditionalFormatting>
  <conditionalFormatting sqref="N11:N23">
    <cfRule type="cellIs" dxfId="30" priority="7" operator="equal">
      <formula>0</formula>
    </cfRule>
  </conditionalFormatting>
  <conditionalFormatting sqref="L11:M23">
    <cfRule type="cellIs" dxfId="29" priority="6" operator="equal">
      <formula>0</formula>
    </cfRule>
  </conditionalFormatting>
  <conditionalFormatting sqref="J11:J23">
    <cfRule type="cellIs" dxfId="28" priority="5" operator="equal">
      <formula>0</formula>
    </cfRule>
  </conditionalFormatting>
  <conditionalFormatting sqref="N8:N10">
    <cfRule type="cellIs" dxfId="27" priority="1" operator="equal">
      <formula>0</formula>
    </cfRule>
  </conditionalFormatting>
  <conditionalFormatting sqref="J8:J10">
    <cfRule type="cellIs" dxfId="26" priority="2"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7"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4"/>
  <sheetViews>
    <sheetView view="pageBreakPreview" zoomScale="80" zoomScaleNormal="100" zoomScaleSheetLayoutView="80" workbookViewId="0">
      <selection activeCell="J9" sqref="J9"/>
    </sheetView>
  </sheetViews>
  <sheetFormatPr defaultRowHeight="12.75" x14ac:dyDescent="0.2"/>
  <cols>
    <col min="1" max="1" width="6" style="70" customWidth="1"/>
    <col min="2" max="2" width="12.140625" style="70" hidden="1" customWidth="1"/>
    <col min="3" max="3" width="8.5703125" style="70" customWidth="1"/>
    <col min="4" max="4" width="13.5703125" style="71" customWidth="1"/>
    <col min="5" max="5" width="22.7109375" style="70" customWidth="1"/>
    <col min="6" max="6" width="43.5703125" style="3" bestFit="1" customWidth="1"/>
    <col min="7" max="13" width="10.5703125" style="3" customWidth="1"/>
    <col min="14" max="14" width="15" style="72" customWidth="1"/>
    <col min="15" max="15" width="8.42578125" style="70" customWidth="1"/>
    <col min="16" max="16" width="8" style="70" customWidth="1"/>
    <col min="17" max="16384" width="9.140625" style="3"/>
  </cols>
  <sheetData>
    <row r="1" spans="1:16" ht="48.75" customHeight="1" x14ac:dyDescent="0.2">
      <c r="A1" s="651" t="str">
        <f>'YARIŞMA BİLGİLERİ'!A2:K2</f>
        <v>Gençlik ve Spor Bakanlığı
Spor Genel Müdürlüğü
Spor Faaliyetleri Daire Başkanlığı</v>
      </c>
      <c r="B1" s="651"/>
      <c r="C1" s="651"/>
      <c r="D1" s="651"/>
      <c r="E1" s="651"/>
      <c r="F1" s="651"/>
      <c r="G1" s="651"/>
      <c r="H1" s="651"/>
      <c r="I1" s="651"/>
      <c r="J1" s="651"/>
      <c r="K1" s="651"/>
      <c r="L1" s="651"/>
      <c r="M1" s="651"/>
      <c r="N1" s="651"/>
      <c r="O1" s="651"/>
      <c r="P1" s="651"/>
    </row>
    <row r="2" spans="1:16" ht="25.5" customHeight="1" x14ac:dyDescent="0.2">
      <c r="A2" s="652" t="str">
        <f>'YARIŞMA BİLGİLERİ'!A14:K14</f>
        <v>2018-2019 Öğretim Yılı Okullararası Puanlı  Atletizm Genç-B İl Birinciliği</v>
      </c>
      <c r="B2" s="652"/>
      <c r="C2" s="652"/>
      <c r="D2" s="652"/>
      <c r="E2" s="652"/>
      <c r="F2" s="652"/>
      <c r="G2" s="652"/>
      <c r="H2" s="652"/>
      <c r="I2" s="652"/>
      <c r="J2" s="652"/>
      <c r="K2" s="652"/>
      <c r="L2" s="652"/>
      <c r="M2" s="652"/>
      <c r="N2" s="652"/>
      <c r="O2" s="652"/>
      <c r="P2" s="652"/>
    </row>
    <row r="3" spans="1:16" s="4" customFormat="1" ht="27" customHeight="1" x14ac:dyDescent="0.2">
      <c r="A3" s="653" t="s">
        <v>78</v>
      </c>
      <c r="B3" s="653"/>
      <c r="C3" s="653"/>
      <c r="D3" s="654" t="str">
        <f>'YARIŞMA PROGRAMI'!C16</f>
        <v>Uzun Atlama</v>
      </c>
      <c r="E3" s="654"/>
      <c r="F3" s="154" t="s">
        <v>230</v>
      </c>
      <c r="G3" s="655">
        <f>'YARIŞMA PROGRAMI'!D16</f>
        <v>570</v>
      </c>
      <c r="H3" s="655"/>
      <c r="I3" s="655"/>
      <c r="J3" s="154"/>
      <c r="K3" s="154"/>
      <c r="L3" s="154" t="s">
        <v>178</v>
      </c>
      <c r="M3" s="656" t="str">
        <f>'YARIŞMA PROGRAMI'!E16</f>
        <v>-</v>
      </c>
      <c r="N3" s="656"/>
      <c r="O3" s="656"/>
      <c r="P3" s="656"/>
    </row>
    <row r="4" spans="1:16" s="4" customFormat="1" ht="17.25" customHeight="1" x14ac:dyDescent="0.2">
      <c r="A4" s="657" t="s">
        <v>79</v>
      </c>
      <c r="B4" s="657"/>
      <c r="C4" s="657"/>
      <c r="D4" s="658" t="str">
        <f>'YARIŞMA BİLGİLERİ'!F21</f>
        <v>Genç Erkek - B</v>
      </c>
      <c r="E4" s="658"/>
      <c r="F4" s="73"/>
      <c r="G4" s="168"/>
      <c r="H4" s="168"/>
      <c r="I4" s="155"/>
      <c r="J4" s="155"/>
      <c r="K4" s="659" t="s">
        <v>77</v>
      </c>
      <c r="L4" s="659"/>
      <c r="M4" s="660">
        <f>'YARIŞMA PROGRAMI'!B16</f>
        <v>43509.5</v>
      </c>
      <c r="N4" s="660"/>
      <c r="O4" s="660"/>
      <c r="P4" s="189"/>
    </row>
    <row r="5" spans="1:16" ht="21" customHeight="1" x14ac:dyDescent="0.2">
      <c r="A5" s="5"/>
      <c r="B5" s="5"/>
      <c r="C5" s="5"/>
      <c r="D5" s="9"/>
      <c r="E5" s="6"/>
      <c r="F5" s="7"/>
      <c r="G5" s="8"/>
      <c r="H5" s="8"/>
      <c r="I5" s="8"/>
      <c r="J5" s="8"/>
      <c r="K5" s="8"/>
      <c r="L5" s="8"/>
      <c r="M5" s="8"/>
      <c r="N5" s="661">
        <f ca="1">NOW()</f>
        <v>43510.768203356478</v>
      </c>
      <c r="O5" s="661"/>
      <c r="P5" s="193"/>
    </row>
    <row r="6" spans="1:16" ht="15.75" x14ac:dyDescent="0.2">
      <c r="A6" s="662" t="s">
        <v>6</v>
      </c>
      <c r="B6" s="662"/>
      <c r="C6" s="666" t="s">
        <v>64</v>
      </c>
      <c r="D6" s="666" t="s">
        <v>81</v>
      </c>
      <c r="E6" s="662" t="s">
        <v>7</v>
      </c>
      <c r="F6" s="662" t="s">
        <v>190</v>
      </c>
      <c r="G6" s="663" t="s">
        <v>35</v>
      </c>
      <c r="H6" s="663"/>
      <c r="I6" s="663"/>
      <c r="J6" s="663"/>
      <c r="K6" s="663"/>
      <c r="L6" s="663"/>
      <c r="M6" s="663"/>
      <c r="N6" s="468" t="s">
        <v>8</v>
      </c>
      <c r="O6" s="468" t="s">
        <v>103</v>
      </c>
      <c r="P6" s="468" t="s">
        <v>430</v>
      </c>
    </row>
    <row r="7" spans="1:16" ht="24.75" customHeight="1" x14ac:dyDescent="0.2">
      <c r="A7" s="662"/>
      <c r="B7" s="662"/>
      <c r="C7" s="666"/>
      <c r="D7" s="666"/>
      <c r="E7" s="662"/>
      <c r="F7" s="662"/>
      <c r="G7" s="74">
        <v>1</v>
      </c>
      <c r="H7" s="74">
        <v>2</v>
      </c>
      <c r="I7" s="74">
        <v>3</v>
      </c>
      <c r="J7" s="450" t="s">
        <v>428</v>
      </c>
      <c r="K7" s="182">
        <v>4</v>
      </c>
      <c r="L7" s="450">
        <v>5</v>
      </c>
      <c r="M7" s="450">
        <v>6</v>
      </c>
      <c r="N7" s="468"/>
      <c r="O7" s="468"/>
      <c r="P7" s="468"/>
    </row>
    <row r="8" spans="1:16" s="65" customFormat="1" ht="67.5" hidden="1" customHeight="1" thickBot="1" x14ac:dyDescent="0.25">
      <c r="A8" s="229"/>
      <c r="B8" s="304" t="s">
        <v>126</v>
      </c>
      <c r="C8" s="230" t="str">
        <f>IF(ISERROR(VLOOKUP(B8,'KAYIT LİSTESİ'!$B$4:$H$530,2,0)),"",(VLOOKUP(B8,'KAYIT LİSTESİ'!$B$4:$H$530,2,0)))</f>
        <v/>
      </c>
      <c r="D8" s="231" t="str">
        <f>IF(ISERROR(VLOOKUP(B8,'KAYIT LİSTESİ'!$B$4:$H$530,4,0)),"",(VLOOKUP(B8,'KAYIT LİSTESİ'!$B$4:$H$530,4,0)))</f>
        <v/>
      </c>
      <c r="E8" s="232" t="str">
        <f>IF(ISERROR(VLOOKUP(B8,'KAYIT LİSTESİ'!$B$4:$H$530,5,0)),"",(VLOOKUP(B8,'KAYIT LİSTESİ'!$B$4:$H$530,5,0)))</f>
        <v/>
      </c>
      <c r="F8" s="232" t="str">
        <f>IF(ISERROR(VLOOKUP(B8,'KAYIT LİSTESİ'!$B$4:$H$530,6,0)),"",(VLOOKUP(B8,'KAYIT LİSTESİ'!$B$4:$H$530,6,0)))</f>
        <v/>
      </c>
      <c r="G8" s="234"/>
      <c r="H8" s="234"/>
      <c r="I8" s="234"/>
      <c r="J8" s="300">
        <f t="shared" ref="J8" si="0">MAX(G8:I8)</f>
        <v>0</v>
      </c>
      <c r="K8" s="211"/>
      <c r="L8" s="211"/>
      <c r="M8" s="461"/>
      <c r="N8" s="300">
        <f t="shared" ref="N8" si="1">MAX(G8:M8)</f>
        <v>0</v>
      </c>
      <c r="O8" s="272" t="str">
        <f>IF(ISTEXT(N8)," ",IFERROR(VLOOKUP(SMALL(PUAN!$AB$4:$AC$112,COUNTIF(PUAN!$AB$4:$AC$112,"&lt;="&amp;N8)+0),PUAN!$AB$4:$AC$112,2,0),"    "))</f>
        <v xml:space="preserve">    </v>
      </c>
      <c r="P8" s="196"/>
    </row>
    <row r="9" spans="1:16" s="65" customFormat="1" ht="67.5" customHeight="1" thickBot="1" x14ac:dyDescent="0.25">
      <c r="A9" s="229">
        <v>1</v>
      </c>
      <c r="B9" s="304" t="s">
        <v>119</v>
      </c>
      <c r="C9" s="230"/>
      <c r="D9" s="231"/>
      <c r="E9" s="232" t="s">
        <v>547</v>
      </c>
      <c r="F9" s="232" t="s">
        <v>548</v>
      </c>
      <c r="G9" s="234">
        <v>553</v>
      </c>
      <c r="H9" s="234">
        <v>592</v>
      </c>
      <c r="I9" s="234" t="s">
        <v>536</v>
      </c>
      <c r="J9" s="300">
        <v>592</v>
      </c>
      <c r="K9" s="211">
        <v>531</v>
      </c>
      <c r="L9" s="211" t="s">
        <v>550</v>
      </c>
      <c r="M9" s="461"/>
      <c r="N9" s="300">
        <v>592</v>
      </c>
      <c r="O9" s="272"/>
      <c r="P9" s="196"/>
    </row>
    <row r="10" spans="1:16" s="65" customFormat="1" ht="67.5" customHeight="1" thickTop="1" thickBot="1" x14ac:dyDescent="0.25">
      <c r="A10" s="229">
        <v>2</v>
      </c>
      <c r="B10" s="304" t="s">
        <v>120</v>
      </c>
      <c r="C10" s="230"/>
      <c r="D10" s="231"/>
      <c r="E10" s="232" t="s">
        <v>482</v>
      </c>
      <c r="F10" s="232" t="s">
        <v>483</v>
      </c>
      <c r="G10" s="234" t="s">
        <v>536</v>
      </c>
      <c r="H10" s="234">
        <v>469</v>
      </c>
      <c r="I10" s="234">
        <v>496</v>
      </c>
      <c r="J10" s="300">
        <v>496</v>
      </c>
      <c r="K10" s="211">
        <v>478</v>
      </c>
      <c r="L10" s="211">
        <v>467</v>
      </c>
      <c r="M10" s="461">
        <v>467</v>
      </c>
      <c r="N10" s="300">
        <v>496</v>
      </c>
      <c r="O10" s="272"/>
      <c r="P10" s="196"/>
    </row>
    <row r="11" spans="1:16" s="65" customFormat="1" ht="67.5" customHeight="1" thickTop="1" thickBot="1" x14ac:dyDescent="0.25">
      <c r="A11" s="229">
        <v>3</v>
      </c>
      <c r="B11" s="304" t="s">
        <v>121</v>
      </c>
      <c r="C11" s="230"/>
      <c r="D11" s="231"/>
      <c r="E11" s="232" t="s">
        <v>476</v>
      </c>
      <c r="F11" s="232" t="s">
        <v>471</v>
      </c>
      <c r="G11" s="234">
        <v>444</v>
      </c>
      <c r="H11" s="234">
        <v>401</v>
      </c>
      <c r="I11" s="234">
        <v>450</v>
      </c>
      <c r="J11" s="300">
        <v>450</v>
      </c>
      <c r="K11" s="211">
        <v>470</v>
      </c>
      <c r="L11" s="211">
        <v>456</v>
      </c>
      <c r="M11" s="461">
        <v>445</v>
      </c>
      <c r="N11" s="300">
        <v>470</v>
      </c>
      <c r="O11" s="272"/>
      <c r="P11" s="196"/>
    </row>
    <row r="12" spans="1:16" s="65" customFormat="1" ht="67.5" customHeight="1" thickTop="1" thickBot="1" x14ac:dyDescent="0.25">
      <c r="A12" s="229">
        <v>4</v>
      </c>
      <c r="B12" s="304" t="s">
        <v>122</v>
      </c>
      <c r="C12" s="230"/>
      <c r="D12" s="231"/>
      <c r="E12" s="232" t="s">
        <v>549</v>
      </c>
      <c r="F12" s="232" t="s">
        <v>542</v>
      </c>
      <c r="G12" s="234">
        <v>465</v>
      </c>
      <c r="H12" s="234">
        <v>454</v>
      </c>
      <c r="I12" s="234" t="s">
        <v>536</v>
      </c>
      <c r="J12" s="300">
        <v>465</v>
      </c>
      <c r="K12" s="211" t="s">
        <v>536</v>
      </c>
      <c r="L12" s="211" t="s">
        <v>536</v>
      </c>
      <c r="M12" s="461">
        <v>431</v>
      </c>
      <c r="N12" s="300">
        <v>465</v>
      </c>
      <c r="O12" s="272"/>
      <c r="P12" s="196"/>
    </row>
    <row r="13" spans="1:16" s="65" customFormat="1" ht="67.5" customHeight="1" thickTop="1" thickBot="1" x14ac:dyDescent="0.25">
      <c r="A13" s="229">
        <v>5</v>
      </c>
      <c r="B13" s="304" t="s">
        <v>123</v>
      </c>
      <c r="C13" s="230"/>
      <c r="D13" s="231"/>
      <c r="E13" s="232" t="s">
        <v>495</v>
      </c>
      <c r="F13" s="232" t="s">
        <v>493</v>
      </c>
      <c r="G13" s="234" t="s">
        <v>536</v>
      </c>
      <c r="H13" s="234">
        <v>408</v>
      </c>
      <c r="I13" s="234">
        <v>355</v>
      </c>
      <c r="J13" s="300">
        <v>408</v>
      </c>
      <c r="K13" s="211">
        <v>428</v>
      </c>
      <c r="L13" s="211">
        <v>410</v>
      </c>
      <c r="M13" s="461">
        <v>382</v>
      </c>
      <c r="N13" s="300">
        <v>428</v>
      </c>
      <c r="O13" s="272"/>
      <c r="P13" s="196"/>
    </row>
    <row r="14" spans="1:16" s="65" customFormat="1" ht="67.5" customHeight="1" thickTop="1" thickBot="1" x14ac:dyDescent="0.25">
      <c r="A14" s="229">
        <v>6</v>
      </c>
      <c r="B14" s="304" t="s">
        <v>124</v>
      </c>
      <c r="C14" s="230"/>
      <c r="D14" s="231"/>
      <c r="E14" s="232" t="s">
        <v>464</v>
      </c>
      <c r="F14" s="232" t="s">
        <v>462</v>
      </c>
      <c r="G14" s="234">
        <v>409</v>
      </c>
      <c r="H14" s="234">
        <v>397</v>
      </c>
      <c r="I14" s="234">
        <v>390</v>
      </c>
      <c r="J14" s="300">
        <v>409</v>
      </c>
      <c r="K14" s="211">
        <v>372</v>
      </c>
      <c r="L14" s="211">
        <v>382</v>
      </c>
      <c r="M14" s="461">
        <v>364</v>
      </c>
      <c r="N14" s="300">
        <v>409</v>
      </c>
      <c r="O14" s="272"/>
      <c r="P14" s="196"/>
    </row>
    <row r="15" spans="1:16" s="65" customFormat="1" ht="67.5" customHeight="1" thickTop="1" thickBot="1" x14ac:dyDescent="0.25">
      <c r="A15" s="229"/>
      <c r="B15" s="304" t="s">
        <v>125</v>
      </c>
      <c r="C15" s="230" t="str">
        <f>IF(ISERROR(VLOOKUP(B15,'KAYIT LİSTESİ'!$B$4:$H$530,2,0)),"",(VLOOKUP(B15,'KAYIT LİSTESİ'!$B$4:$H$530,2,0)))</f>
        <v/>
      </c>
      <c r="D15" s="231"/>
      <c r="E15" s="232" t="str">
        <f>IF(ISERROR(VLOOKUP(B15,'KAYIT LİSTESİ'!$B$4:$H$530,5,0)),"",(VLOOKUP(B15,'KAYIT LİSTESİ'!$B$4:$H$530,5,0)))</f>
        <v/>
      </c>
      <c r="F15" s="232" t="str">
        <f>IF(ISERROR(VLOOKUP(B15,'KAYIT LİSTESİ'!$B$4:$H$530,6,0)),"",(VLOOKUP(B15,'KAYIT LİSTESİ'!$B$4:$H$530,6,0)))</f>
        <v/>
      </c>
      <c r="G15" s="234"/>
      <c r="H15" s="234"/>
      <c r="I15" s="234"/>
      <c r="J15" s="300"/>
      <c r="K15" s="211"/>
      <c r="L15" s="211"/>
      <c r="M15" s="461"/>
      <c r="N15" s="300">
        <f t="shared" ref="N15" si="2">MAX(G15:M15)</f>
        <v>0</v>
      </c>
      <c r="O15" s="272"/>
      <c r="P15" s="196"/>
    </row>
    <row r="16" spans="1:16" s="65" customFormat="1" ht="67.5" hidden="1" customHeight="1" thickTop="1" thickBot="1" x14ac:dyDescent="0.25">
      <c r="A16" s="229"/>
      <c r="B16" s="304" t="s">
        <v>126</v>
      </c>
      <c r="C16" s="230" t="str">
        <f>IF(ISERROR(VLOOKUP(B16,'KAYIT LİSTESİ'!$B$4:$H$530,2,0)),"",(VLOOKUP(B16,'KAYIT LİSTESİ'!$B$4:$H$530,2,0)))</f>
        <v/>
      </c>
      <c r="D16" s="231"/>
      <c r="E16" s="232" t="str">
        <f>IF(ISERROR(VLOOKUP(B16,'KAYIT LİSTESİ'!$B$4:$H$530,5,0)),"",(VLOOKUP(B16,'KAYIT LİSTESİ'!$B$4:$H$530,5,0)))</f>
        <v/>
      </c>
      <c r="F16" s="232" t="str">
        <f>IF(ISERROR(VLOOKUP(B16,'KAYIT LİSTESİ'!$B$4:$H$530,6,0)),"",(VLOOKUP(B16,'KAYIT LİSTESİ'!$B$4:$H$530,6,0)))</f>
        <v/>
      </c>
      <c r="G16" s="234"/>
      <c r="H16" s="234"/>
      <c r="I16" s="234"/>
      <c r="J16" s="300"/>
      <c r="K16" s="211"/>
      <c r="L16" s="211"/>
      <c r="M16" s="461"/>
      <c r="N16" s="300">
        <v>3209</v>
      </c>
      <c r="O16" s="272"/>
      <c r="P16" s="196"/>
    </row>
    <row r="17" spans="1:16" s="65" customFormat="1" ht="67.5" hidden="1" customHeight="1" thickTop="1" thickBot="1" x14ac:dyDescent="0.25">
      <c r="A17" s="229"/>
      <c r="B17" s="304" t="s">
        <v>127</v>
      </c>
      <c r="C17" s="230"/>
      <c r="D17" s="231"/>
      <c r="G17" s="234"/>
      <c r="H17" s="234"/>
      <c r="I17" s="234"/>
      <c r="J17" s="300"/>
      <c r="K17" s="211"/>
      <c r="L17" s="211"/>
      <c r="M17" s="461"/>
      <c r="N17" s="300">
        <v>3209</v>
      </c>
      <c r="O17" s="272"/>
      <c r="P17" s="196"/>
    </row>
    <row r="18" spans="1:16" s="65" customFormat="1" ht="67.5" hidden="1" customHeight="1" thickTop="1" thickBot="1" x14ac:dyDescent="0.25">
      <c r="A18" s="229"/>
      <c r="B18" s="304" t="s">
        <v>128</v>
      </c>
      <c r="C18" s="230" t="str">
        <f>IF(ISERROR(VLOOKUP(B18,'KAYIT LİSTESİ'!$B$4:$H$530,2,0)),"",(VLOOKUP(B18,'KAYIT LİSTESİ'!$B$4:$H$530,2,0)))</f>
        <v/>
      </c>
      <c r="D18" s="231"/>
      <c r="E18" s="232" t="str">
        <f>IF(ISERROR(VLOOKUP(B18,'KAYIT LİSTESİ'!$B$4:$H$530,5,0)),"",(VLOOKUP(B18,'KAYIT LİSTESİ'!$B$4:$H$530,5,0)))</f>
        <v/>
      </c>
      <c r="F18" s="232" t="str">
        <f>IF(ISERROR(VLOOKUP(B18,'KAYIT LİSTESİ'!$B$4:$H$530,6,0)),"",(VLOOKUP(B18,'KAYIT LİSTESİ'!$B$4:$H$530,6,0)))</f>
        <v/>
      </c>
      <c r="G18" s="234"/>
      <c r="H18" s="234"/>
      <c r="I18" s="234"/>
      <c r="J18" s="300"/>
      <c r="K18" s="211"/>
      <c r="L18" s="211"/>
      <c r="M18" s="461"/>
      <c r="N18" s="300">
        <v>3209</v>
      </c>
      <c r="O18" s="272"/>
      <c r="P18" s="196"/>
    </row>
    <row r="19" spans="1:16" s="65" customFormat="1" ht="67.5" hidden="1" customHeight="1" thickTop="1" thickBot="1" x14ac:dyDescent="0.25">
      <c r="A19" s="229"/>
      <c r="B19" s="304" t="s">
        <v>129</v>
      </c>
      <c r="C19" s="230" t="str">
        <f>IF(ISERROR(VLOOKUP(B19,'KAYIT LİSTESİ'!$B$4:$H$530,2,0)),"",(VLOOKUP(B19,'KAYIT LİSTESİ'!$B$4:$H$530,2,0)))</f>
        <v/>
      </c>
      <c r="D19" s="231"/>
      <c r="E19" s="232" t="str">
        <f>IF(ISERROR(VLOOKUP(B19,'KAYIT LİSTESİ'!$B$4:$H$530,5,0)),"",(VLOOKUP(B19,'KAYIT LİSTESİ'!$B$4:$H$530,5,0)))</f>
        <v/>
      </c>
      <c r="F19" s="232" t="str">
        <f>IF(ISERROR(VLOOKUP(B19,'KAYIT LİSTESİ'!$B$4:$H$530,6,0)),"",(VLOOKUP(B19,'KAYIT LİSTESİ'!$B$4:$H$530,6,0)))</f>
        <v/>
      </c>
      <c r="G19" s="234"/>
      <c r="H19" s="234"/>
      <c r="I19" s="234"/>
      <c r="J19" s="300">
        <f t="shared" ref="J19:J23" si="3">MAX(G19:I19)</f>
        <v>0</v>
      </c>
      <c r="K19" s="211"/>
      <c r="L19" s="211"/>
      <c r="M19" s="461"/>
      <c r="N19" s="300">
        <v>3209</v>
      </c>
      <c r="O19" s="272">
        <f>IF(ISTEXT(N19)," ",IFERROR(VLOOKUP(SMALL(PUAN!$AB$4:$AC$112,COUNTIF(PUAN!$AB$4:$AC$112,"&lt;="&amp;N19)+0),PUAN!$AB$4:$AC$112,2,0),"    "))</f>
        <v>100</v>
      </c>
      <c r="P19" s="196"/>
    </row>
    <row r="20" spans="1:16" s="65" customFormat="1" ht="67.5" hidden="1" customHeight="1" thickTop="1" thickBot="1" x14ac:dyDescent="0.25">
      <c r="A20" s="229"/>
      <c r="B20" s="304" t="s">
        <v>130</v>
      </c>
      <c r="C20" s="230" t="str">
        <f>IF(ISERROR(VLOOKUP(B20,'KAYIT LİSTESİ'!$B$4:$H$530,2,0)),"",(VLOOKUP(B20,'KAYIT LİSTESİ'!$B$4:$H$530,2,0)))</f>
        <v/>
      </c>
      <c r="D20" s="231"/>
      <c r="E20" s="232" t="str">
        <f>IF(ISERROR(VLOOKUP(B20,'KAYIT LİSTESİ'!$B$4:$H$530,5,0)),"",(VLOOKUP(B20,'KAYIT LİSTESİ'!$B$4:$H$530,5,0)))</f>
        <v/>
      </c>
      <c r="F20" s="232" t="str">
        <f>IF(ISERROR(VLOOKUP(B20,'KAYIT LİSTESİ'!$B$4:$H$530,6,0)),"",(VLOOKUP(B20,'KAYIT LİSTESİ'!$B$4:$H$530,6,0)))</f>
        <v/>
      </c>
      <c r="G20" s="234"/>
      <c r="H20" s="234"/>
      <c r="I20" s="234"/>
      <c r="J20" s="300">
        <f t="shared" si="3"/>
        <v>0</v>
      </c>
      <c r="K20" s="211"/>
      <c r="L20" s="211"/>
      <c r="M20" s="461"/>
      <c r="N20" s="300">
        <v>3209</v>
      </c>
      <c r="O20" s="272">
        <f>IF(ISTEXT(N20)," ",IFERROR(VLOOKUP(SMALL(PUAN!$AB$4:$AC$112,COUNTIF(PUAN!$AB$4:$AC$112,"&lt;="&amp;N20)+0),PUAN!$AB$4:$AC$112,2,0),"    "))</f>
        <v>100</v>
      </c>
      <c r="P20" s="196"/>
    </row>
    <row r="21" spans="1:16" s="65" customFormat="1" ht="67.5" hidden="1" customHeight="1" thickTop="1" thickBot="1" x14ac:dyDescent="0.25">
      <c r="A21" s="229"/>
      <c r="B21" s="304" t="s">
        <v>236</v>
      </c>
      <c r="C21" s="230" t="str">
        <f>IF(ISERROR(VLOOKUP(B21,'KAYIT LİSTESİ'!$B$4:$H$530,2,0)),"",(VLOOKUP(B21,'KAYIT LİSTESİ'!$B$4:$H$530,2,0)))</f>
        <v/>
      </c>
      <c r="D21" s="231"/>
      <c r="E21" s="232" t="str">
        <f>IF(ISERROR(VLOOKUP(B21,'KAYIT LİSTESİ'!$B$4:$H$530,5,0)),"",(VLOOKUP(B21,'KAYIT LİSTESİ'!$B$4:$H$530,5,0)))</f>
        <v/>
      </c>
      <c r="F21" s="232" t="str">
        <f>IF(ISERROR(VLOOKUP(B21,'KAYIT LİSTESİ'!$B$4:$H$530,6,0)),"",(VLOOKUP(B21,'KAYIT LİSTESİ'!$B$4:$H$530,6,0)))</f>
        <v/>
      </c>
      <c r="G21" s="234"/>
      <c r="H21" s="234"/>
      <c r="I21" s="234"/>
      <c r="J21" s="300">
        <f t="shared" si="3"/>
        <v>0</v>
      </c>
      <c r="K21" s="211"/>
      <c r="L21" s="211"/>
      <c r="M21" s="461"/>
      <c r="N21" s="300">
        <v>3209</v>
      </c>
      <c r="O21" s="272">
        <f>IF(ISTEXT(N21)," ",IFERROR(VLOOKUP(SMALL(PUAN!$AB$4:$AC$112,COUNTIF(PUAN!$AB$4:$AC$112,"&lt;="&amp;N21)+0),PUAN!$AB$4:$AC$112,2,0),"    "))</f>
        <v>100</v>
      </c>
      <c r="P21" s="196"/>
    </row>
    <row r="22" spans="1:16" s="65" customFormat="1" ht="67.5" hidden="1" customHeight="1" thickTop="1" thickBot="1" x14ac:dyDescent="0.25">
      <c r="A22" s="229"/>
      <c r="B22" s="304" t="s">
        <v>237</v>
      </c>
      <c r="C22" s="230" t="str">
        <f>IF(ISERROR(VLOOKUP(B22,'KAYIT LİSTESİ'!$B$4:$H$530,2,0)),"",(VLOOKUP(B22,'KAYIT LİSTESİ'!$B$4:$H$530,2,0)))</f>
        <v/>
      </c>
      <c r="D22" s="231" t="str">
        <f>IF(ISERROR(VLOOKUP(B22,'KAYIT LİSTESİ'!$B$4:$H$530,4,0)),"",(VLOOKUP(B22,'KAYIT LİSTESİ'!$B$4:$H$530,4,0)))</f>
        <v/>
      </c>
      <c r="E22" s="232" t="str">
        <f>IF(ISERROR(VLOOKUP(B22,'KAYIT LİSTESİ'!$B$4:$H$530,5,0)),"",(VLOOKUP(B22,'KAYIT LİSTESİ'!$B$4:$H$530,5,0)))</f>
        <v/>
      </c>
      <c r="F22" s="232" t="str">
        <f>IF(ISERROR(VLOOKUP(B22,'KAYIT LİSTESİ'!$B$4:$H$530,6,0)),"",(VLOOKUP(B22,'KAYIT LİSTESİ'!$B$4:$H$530,6,0)))</f>
        <v/>
      </c>
      <c r="G22" s="234"/>
      <c r="H22" s="234"/>
      <c r="I22" s="234"/>
      <c r="J22" s="300">
        <f t="shared" si="3"/>
        <v>0</v>
      </c>
      <c r="K22" s="211"/>
      <c r="L22" s="211"/>
      <c r="M22" s="461"/>
      <c r="N22" s="300">
        <v>3209</v>
      </c>
      <c r="O22" s="272">
        <f>IF(ISTEXT(N22)," ",IFERROR(VLOOKUP(SMALL(PUAN!$AB$4:$AC$112,COUNTIF(PUAN!$AB$4:$AC$112,"&lt;="&amp;N22)+0),PUAN!$AB$4:$AC$112,2,0),"    "))</f>
        <v>100</v>
      </c>
      <c r="P22" s="196"/>
    </row>
    <row r="23" spans="1:16" s="65" customFormat="1" ht="67.5" hidden="1" customHeight="1" thickTop="1" thickBot="1" x14ac:dyDescent="0.25">
      <c r="A23" s="229"/>
      <c r="B23" s="304" t="s">
        <v>238</v>
      </c>
      <c r="C23" s="230" t="str">
        <f>IF(ISERROR(VLOOKUP(B23,'KAYIT LİSTESİ'!$B$4:$H$530,2,0)),"",(VLOOKUP(B23,'KAYIT LİSTESİ'!$B$4:$H$530,2,0)))</f>
        <v/>
      </c>
      <c r="D23" s="231" t="str">
        <f>IF(ISERROR(VLOOKUP(B23,'KAYIT LİSTESİ'!$B$4:$H$530,4,0)),"",(VLOOKUP(B23,'KAYIT LİSTESİ'!$B$4:$H$530,4,0)))</f>
        <v/>
      </c>
      <c r="E23" s="232" t="str">
        <f>IF(ISERROR(VLOOKUP(B23,'KAYIT LİSTESİ'!$B$4:$H$530,5,0)),"",(VLOOKUP(B23,'KAYIT LİSTESİ'!$B$4:$H$530,5,0)))</f>
        <v/>
      </c>
      <c r="F23" s="232" t="str">
        <f>IF(ISERROR(VLOOKUP(B23,'KAYIT LİSTESİ'!$B$4:$H$530,6,0)),"",(VLOOKUP(B23,'KAYIT LİSTESİ'!$B$4:$H$530,6,0)))</f>
        <v/>
      </c>
      <c r="G23" s="234"/>
      <c r="H23" s="234"/>
      <c r="I23" s="234"/>
      <c r="J23" s="300">
        <f t="shared" si="3"/>
        <v>0</v>
      </c>
      <c r="K23" s="211"/>
      <c r="L23" s="211"/>
      <c r="M23" s="461"/>
      <c r="N23" s="300">
        <v>3209</v>
      </c>
      <c r="O23" s="272">
        <f>IF(ISTEXT(N23)," ",IFERROR(VLOOKUP(SMALL(PUAN!$AB$4:$AC$112,COUNTIF(PUAN!$AB$4:$AC$112,"&lt;="&amp;N23)+0),PUAN!$AB$4:$AC$112,2,0),"    "))</f>
        <v>100</v>
      </c>
      <c r="P23" s="196"/>
    </row>
    <row r="24" spans="1:16" s="67" customFormat="1" ht="30.75" customHeight="1" thickTop="1" x14ac:dyDescent="0.2">
      <c r="A24" s="664" t="s">
        <v>4</v>
      </c>
      <c r="B24" s="664"/>
      <c r="C24" s="664"/>
      <c r="D24" s="664"/>
      <c r="E24" s="69" t="s">
        <v>0</v>
      </c>
      <c r="F24" s="69" t="s">
        <v>1</v>
      </c>
      <c r="G24" s="665" t="s">
        <v>2</v>
      </c>
      <c r="H24" s="665"/>
      <c r="I24" s="665"/>
      <c r="J24" s="665"/>
      <c r="K24" s="665"/>
      <c r="L24" s="665"/>
      <c r="M24" s="665"/>
      <c r="N24" s="665" t="s">
        <v>3</v>
      </c>
      <c r="O24" s="665"/>
      <c r="P24" s="69"/>
    </row>
  </sheetData>
  <sortState ref="E9:N14">
    <sortCondition descending="1" ref="N9:N14"/>
  </sortState>
  <mergeCells count="21">
    <mergeCell ref="A1:P1"/>
    <mergeCell ref="A2:P2"/>
    <mergeCell ref="N5:O5"/>
    <mergeCell ref="G6:M6"/>
    <mergeCell ref="D3:E3"/>
    <mergeCell ref="C6:C7"/>
    <mergeCell ref="A3:C3"/>
    <mergeCell ref="M3:P3"/>
    <mergeCell ref="G3:I3"/>
    <mergeCell ref="A24:D24"/>
    <mergeCell ref="G24:M24"/>
    <mergeCell ref="N24:O24"/>
    <mergeCell ref="K4:L4"/>
    <mergeCell ref="A4:C4"/>
    <mergeCell ref="D6:D7"/>
    <mergeCell ref="M4:O4"/>
    <mergeCell ref="E6:E7"/>
    <mergeCell ref="F6:F7"/>
    <mergeCell ref="A6:A7"/>
    <mergeCell ref="D4:E4"/>
    <mergeCell ref="B6:B7"/>
  </mergeCells>
  <conditionalFormatting sqref="K8:K23">
    <cfRule type="cellIs" dxfId="25" priority="7" operator="equal">
      <formula>0</formula>
    </cfRule>
  </conditionalFormatting>
  <conditionalFormatting sqref="N8 N16:N23">
    <cfRule type="cellIs" dxfId="24" priority="6" operator="equal">
      <formula>0</formula>
    </cfRule>
  </conditionalFormatting>
  <conditionalFormatting sqref="L8:M23">
    <cfRule type="cellIs" dxfId="23" priority="5" operator="equal">
      <formula>0</formula>
    </cfRule>
  </conditionalFormatting>
  <conditionalFormatting sqref="J8 J15:J23">
    <cfRule type="cellIs" dxfId="22" priority="4" operator="equal">
      <formula>0</formula>
    </cfRule>
  </conditionalFormatting>
  <conditionalFormatting sqref="J9:J14">
    <cfRule type="cellIs" dxfId="21" priority="2" operator="equal">
      <formula>0</formula>
    </cfRule>
  </conditionalFormatting>
  <conditionalFormatting sqref="N9:N15">
    <cfRule type="cellIs" dxfId="20"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9" fitToHeight="0" orientation="portrait" r:id="rId1"/>
  <headerFooter alignWithMargins="0"/>
  <ignoredErrors>
    <ignoredError sqref="D4 C22:F2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17</vt:i4>
      </vt:variant>
    </vt:vector>
  </HeadingPairs>
  <TitlesOfParts>
    <vt:vector size="36" baseType="lpstr">
      <vt:lpstr>YARIŞMA BİLGİLERİ</vt:lpstr>
      <vt:lpstr>YARIŞMA PROGRAMI</vt:lpstr>
      <vt:lpstr>KAYIT LİSTESİ</vt:lpstr>
      <vt:lpstr>Start Listesi</vt:lpstr>
      <vt:lpstr>PUAN</vt:lpstr>
      <vt:lpstr>100M.</vt:lpstr>
      <vt:lpstr>1500m.</vt:lpstr>
      <vt:lpstr>Üçadım</vt:lpstr>
      <vt:lpstr>Uzun</vt:lpstr>
      <vt:lpstr>Ciritt</vt:lpstr>
      <vt:lpstr>Genel Puan Tablosu</vt:lpstr>
      <vt:lpstr>110m.Eng</vt:lpstr>
      <vt:lpstr>200m.</vt:lpstr>
      <vt:lpstr>800m.</vt:lpstr>
      <vt:lpstr>Yüksek</vt:lpstr>
      <vt:lpstr>Gülle</vt:lpstr>
      <vt:lpstr>Sayfa1</vt:lpstr>
      <vt:lpstr>4x100m.</vt:lpstr>
      <vt:lpstr>ALMANAK TOPLU SONUÇ</vt:lpstr>
      <vt:lpstr>'100M.'!Yazdırma_Alanı</vt:lpstr>
      <vt:lpstr>'110m.Eng'!Yazdırma_Alanı</vt:lpstr>
      <vt:lpstr>'1500m.'!Yazdırma_Alanı</vt:lpstr>
      <vt:lpstr>'200m.'!Yazdırma_Alanı</vt:lpstr>
      <vt:lpstr>'4x100m.'!Yazdırma_Alanı</vt:lpstr>
      <vt:lpstr>'800m.'!Yazdırma_Alanı</vt:lpstr>
      <vt:lpstr>Ciritt!Yazdırma_Alanı</vt:lpstr>
      <vt:lpstr>'Genel Puan Tablosu'!Yazdırma_Alanı</vt:lpstr>
      <vt:lpstr>Gülle!Yazdırma_Alanı</vt:lpstr>
      <vt:lpstr>'KAYIT LİSTESİ'!Yazdırma_Alanı</vt:lpstr>
      <vt:lpstr>'Start Listesi'!Yazdırma_Alanı</vt:lpstr>
      <vt:lpstr>Uzun!Yazdırma_Alanı</vt:lpstr>
      <vt:lpstr>Üçadım!Yazdırma_Alanı</vt:lpstr>
      <vt:lpstr>'YARIŞMA PROGRAMI'!Yazdırma_Alanı</vt:lpstr>
      <vt:lpstr>Yüksek!Yazdırma_Alanı</vt:lpstr>
      <vt:lpstr>'KAYIT LİSTESİ'!Yazdırma_Başlıkları</vt:lpstr>
      <vt:lpstr>'Start Listesi'!Yazdırma_Başlıkları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atletizm</cp:lastModifiedBy>
  <cp:lastPrinted>2019-02-14T15:26:18Z</cp:lastPrinted>
  <dcterms:created xsi:type="dcterms:W3CDTF">2004-05-10T13:01:28Z</dcterms:created>
  <dcterms:modified xsi:type="dcterms:W3CDTF">2019-02-14T15:27:02Z</dcterms:modified>
</cp:coreProperties>
</file>