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tletizm\Desktop\29 MAYIS\"/>
    </mc:Choice>
  </mc:AlternateContent>
  <bookViews>
    <workbookView xWindow="0" yWindow="0" windowWidth="20730" windowHeight="9750" tabRatio="939" activeTab="26"/>
  </bookViews>
  <sheets>
    <sheet name="YARIŞMA BİLGİLERİ" sheetId="68" r:id="rId1"/>
    <sheet name="YARIŞMA PROGRAMI" sheetId="150" state="hidden" r:id="rId2"/>
    <sheet name="KAYIT LİSTESİ" sheetId="262" state="hidden" r:id="rId3"/>
    <sheet name="Start Listesi" sheetId="304" state="hidden" r:id="rId4"/>
    <sheet name="PUAN" sheetId="341" state="hidden" r:id="rId5"/>
    <sheet name="100M." sheetId="285" state="hidden" r:id="rId6"/>
    <sheet name="2004 80M" sheetId="342" r:id="rId7"/>
    <sheet name="100m.Eng" sheetId="309" state="hidden" r:id="rId8"/>
    <sheet name="Gülle" sheetId="298" state="hidden" r:id="rId9"/>
    <sheet name="200m." sheetId="321" state="hidden" r:id="rId10"/>
    <sheet name="Üçadım" sheetId="345" state="hidden" r:id="rId11"/>
    <sheet name="Disk" sheetId="343" state="hidden" r:id="rId12"/>
    <sheet name="1500m." sheetId="322" state="hidden" r:id="rId13"/>
    <sheet name="Sırık" sheetId="344" state="hidden" r:id="rId14"/>
    <sheet name="Çekiç" sheetId="348" state="hidden" r:id="rId15"/>
    <sheet name="Genel Puan Tablosu" sheetId="307" state="hidden" r:id="rId16"/>
    <sheet name="800m." sheetId="284" state="hidden" r:id="rId17"/>
    <sheet name="300m.Eng" sheetId="347" state="hidden" r:id="rId18"/>
    <sheet name="Yüksek" sheetId="287" state="hidden" r:id="rId19"/>
    <sheet name="Uzun" sheetId="288" state="hidden" r:id="rId20"/>
    <sheet name="Cirit" sheetId="340" state="hidden" r:id="rId21"/>
    <sheet name="İsveç" sheetId="329" state="hidden" r:id="rId22"/>
    <sheet name="ALMANAK TOPLU SONUÇ" sheetId="268" state="hidden" r:id="rId23"/>
    <sheet name="2005 80M" sheetId="349" r:id="rId24"/>
    <sheet name="2006 60M" sheetId="350" r:id="rId25"/>
    <sheet name="2007 60M" sheetId="351" r:id="rId26"/>
    <sheet name="2008 60M" sheetId="352" r:id="rId27"/>
  </sheet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22" hidden="1">'ALMANAK TOPLU SONUÇ'!$A$2:$M$256</definedName>
    <definedName name="_xlnm._FilterDatabase" localSheetId="2" hidden="1">'KAYIT LİSTESİ'!$A$3:$M$776</definedName>
    <definedName name="_xlnm._FilterDatabase" localSheetId="1" hidden="1">'YARIŞMA PROGRAMI'!$A$6:$F$19</definedName>
    <definedName name="Excel_BuiltIn__FilterDatabase_3" localSheetId="6">#REF!</definedName>
    <definedName name="Excel_BuiltIn__FilterDatabase_3" localSheetId="17">#REF!</definedName>
    <definedName name="Excel_BuiltIn__FilterDatabase_3" localSheetId="20">#REF!</definedName>
    <definedName name="Excel_BuiltIn__FilterDatabase_3" localSheetId="14">#REF!</definedName>
    <definedName name="Excel_BuiltIn__FilterDatabase_3" localSheetId="11">#REF!</definedName>
    <definedName name="Excel_BuiltIn__FilterDatabase_3" localSheetId="2">#REF!</definedName>
    <definedName name="Excel_BuiltIn__FilterDatabase_3" localSheetId="13">#REF!</definedName>
    <definedName name="Excel_BuiltIn__FilterDatabase_3" localSheetId="10">#REF!</definedName>
    <definedName name="Excel_BuiltIn__FilterDatabase_3">#REF!</definedName>
    <definedName name="Excel_BuiltIn__FilterDatabase_3_1">#N/A</definedName>
    <definedName name="Excel_BuiltIn_Print_Area_11" localSheetId="5">#REF!</definedName>
    <definedName name="Excel_BuiltIn_Print_Area_11" localSheetId="7">#REF!</definedName>
    <definedName name="Excel_BuiltIn_Print_Area_11" localSheetId="12">#REF!</definedName>
    <definedName name="Excel_BuiltIn_Print_Area_11" localSheetId="6">#REF!</definedName>
    <definedName name="Excel_BuiltIn_Print_Area_11" localSheetId="9">#REF!</definedName>
    <definedName name="Excel_BuiltIn_Print_Area_11" localSheetId="17">#REF!</definedName>
    <definedName name="Excel_BuiltIn_Print_Area_11" localSheetId="16">#REF!</definedName>
    <definedName name="Excel_BuiltIn_Print_Area_11" localSheetId="20">#REF!</definedName>
    <definedName name="Excel_BuiltIn_Print_Area_11" localSheetId="14">#REF!</definedName>
    <definedName name="Excel_BuiltIn_Print_Area_11" localSheetId="11">#REF!</definedName>
    <definedName name="Excel_BuiltIn_Print_Area_11" localSheetId="15">#REF!</definedName>
    <definedName name="Excel_BuiltIn_Print_Area_11" localSheetId="8">#REF!</definedName>
    <definedName name="Excel_BuiltIn_Print_Area_11" localSheetId="21">#REF!</definedName>
    <definedName name="Excel_BuiltIn_Print_Area_11" localSheetId="2">#REF!</definedName>
    <definedName name="Excel_BuiltIn_Print_Area_11" localSheetId="13">#REF!</definedName>
    <definedName name="Excel_BuiltIn_Print_Area_11" localSheetId="19">#REF!</definedName>
    <definedName name="Excel_BuiltIn_Print_Area_11" localSheetId="10">#REF!</definedName>
    <definedName name="Excel_BuiltIn_Print_Area_11" localSheetId="18">#REF!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5">#REF!</definedName>
    <definedName name="Excel_BuiltIn_Print_Area_12" localSheetId="7">#REF!</definedName>
    <definedName name="Excel_BuiltIn_Print_Area_12" localSheetId="12">#REF!</definedName>
    <definedName name="Excel_BuiltIn_Print_Area_12" localSheetId="6">#REF!</definedName>
    <definedName name="Excel_BuiltIn_Print_Area_12" localSheetId="9">#REF!</definedName>
    <definedName name="Excel_BuiltIn_Print_Area_12" localSheetId="17">#REF!</definedName>
    <definedName name="Excel_BuiltIn_Print_Area_12" localSheetId="16">#REF!</definedName>
    <definedName name="Excel_BuiltIn_Print_Area_12" localSheetId="20">#REF!</definedName>
    <definedName name="Excel_BuiltIn_Print_Area_12" localSheetId="14">#REF!</definedName>
    <definedName name="Excel_BuiltIn_Print_Area_12" localSheetId="11">#REF!</definedName>
    <definedName name="Excel_BuiltIn_Print_Area_12" localSheetId="15">#REF!</definedName>
    <definedName name="Excel_BuiltIn_Print_Area_12" localSheetId="8">#REF!</definedName>
    <definedName name="Excel_BuiltIn_Print_Area_12" localSheetId="21">#REF!</definedName>
    <definedName name="Excel_BuiltIn_Print_Area_12" localSheetId="2">#REF!</definedName>
    <definedName name="Excel_BuiltIn_Print_Area_12" localSheetId="13">#REF!</definedName>
    <definedName name="Excel_BuiltIn_Print_Area_12" localSheetId="19">#REF!</definedName>
    <definedName name="Excel_BuiltIn_Print_Area_12" localSheetId="10">#REF!</definedName>
    <definedName name="Excel_BuiltIn_Print_Area_12" localSheetId="18">#REF!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5">#REF!</definedName>
    <definedName name="Excel_BuiltIn_Print_Area_13" localSheetId="7">#REF!</definedName>
    <definedName name="Excel_BuiltIn_Print_Area_13" localSheetId="12">#REF!</definedName>
    <definedName name="Excel_BuiltIn_Print_Area_13" localSheetId="6">#REF!</definedName>
    <definedName name="Excel_BuiltIn_Print_Area_13" localSheetId="9">#REF!</definedName>
    <definedName name="Excel_BuiltIn_Print_Area_13" localSheetId="17">#REF!</definedName>
    <definedName name="Excel_BuiltIn_Print_Area_13" localSheetId="16">#REF!</definedName>
    <definedName name="Excel_BuiltIn_Print_Area_13" localSheetId="20">#REF!</definedName>
    <definedName name="Excel_BuiltIn_Print_Area_13" localSheetId="14">#REF!</definedName>
    <definedName name="Excel_BuiltIn_Print_Area_13" localSheetId="11">#REF!</definedName>
    <definedName name="Excel_BuiltIn_Print_Area_13" localSheetId="15">#REF!</definedName>
    <definedName name="Excel_BuiltIn_Print_Area_13" localSheetId="8">#REF!</definedName>
    <definedName name="Excel_BuiltIn_Print_Area_13" localSheetId="21">#REF!</definedName>
    <definedName name="Excel_BuiltIn_Print_Area_13" localSheetId="2">#REF!</definedName>
    <definedName name="Excel_BuiltIn_Print_Area_13" localSheetId="13">#REF!</definedName>
    <definedName name="Excel_BuiltIn_Print_Area_13" localSheetId="19">#REF!</definedName>
    <definedName name="Excel_BuiltIn_Print_Area_13" localSheetId="10">#REF!</definedName>
    <definedName name="Excel_BuiltIn_Print_Area_13" localSheetId="18">#REF!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5">#REF!</definedName>
    <definedName name="Excel_BuiltIn_Print_Area_16" localSheetId="7">#REF!</definedName>
    <definedName name="Excel_BuiltIn_Print_Area_16" localSheetId="12">#REF!</definedName>
    <definedName name="Excel_BuiltIn_Print_Area_16" localSheetId="6">#REF!</definedName>
    <definedName name="Excel_BuiltIn_Print_Area_16" localSheetId="9">#REF!</definedName>
    <definedName name="Excel_BuiltIn_Print_Area_16" localSheetId="17">#REF!</definedName>
    <definedName name="Excel_BuiltIn_Print_Area_16" localSheetId="16">#REF!</definedName>
    <definedName name="Excel_BuiltIn_Print_Area_16" localSheetId="20">#REF!</definedName>
    <definedName name="Excel_BuiltIn_Print_Area_16" localSheetId="14">#REF!</definedName>
    <definedName name="Excel_BuiltIn_Print_Area_16" localSheetId="11">#REF!</definedName>
    <definedName name="Excel_BuiltIn_Print_Area_16" localSheetId="15">#REF!</definedName>
    <definedName name="Excel_BuiltIn_Print_Area_16" localSheetId="8">#REF!</definedName>
    <definedName name="Excel_BuiltIn_Print_Area_16" localSheetId="21">#REF!</definedName>
    <definedName name="Excel_BuiltIn_Print_Area_16" localSheetId="2">#REF!</definedName>
    <definedName name="Excel_BuiltIn_Print_Area_16" localSheetId="13">#REF!</definedName>
    <definedName name="Excel_BuiltIn_Print_Area_16" localSheetId="19">#REF!</definedName>
    <definedName name="Excel_BuiltIn_Print_Area_16" localSheetId="10">#REF!</definedName>
    <definedName name="Excel_BuiltIn_Print_Area_16" localSheetId="18">#REF!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5">#REF!</definedName>
    <definedName name="Excel_BuiltIn_Print_Area_19" localSheetId="7">#REF!</definedName>
    <definedName name="Excel_BuiltIn_Print_Area_19" localSheetId="12">#REF!</definedName>
    <definedName name="Excel_BuiltIn_Print_Area_19" localSheetId="6">#REF!</definedName>
    <definedName name="Excel_BuiltIn_Print_Area_19" localSheetId="9">#REF!</definedName>
    <definedName name="Excel_BuiltIn_Print_Area_19" localSheetId="17">#REF!</definedName>
    <definedName name="Excel_BuiltIn_Print_Area_19" localSheetId="16">#REF!</definedName>
    <definedName name="Excel_BuiltIn_Print_Area_19" localSheetId="20">#REF!</definedName>
    <definedName name="Excel_BuiltIn_Print_Area_19" localSheetId="14">#REF!</definedName>
    <definedName name="Excel_BuiltIn_Print_Area_19" localSheetId="11">#REF!</definedName>
    <definedName name="Excel_BuiltIn_Print_Area_19" localSheetId="15">#REF!</definedName>
    <definedName name="Excel_BuiltIn_Print_Area_19" localSheetId="8">#REF!</definedName>
    <definedName name="Excel_BuiltIn_Print_Area_19" localSheetId="21">#REF!</definedName>
    <definedName name="Excel_BuiltIn_Print_Area_19" localSheetId="2">#REF!</definedName>
    <definedName name="Excel_BuiltIn_Print_Area_19" localSheetId="13">#REF!</definedName>
    <definedName name="Excel_BuiltIn_Print_Area_19" localSheetId="19">#REF!</definedName>
    <definedName name="Excel_BuiltIn_Print_Area_19" localSheetId="10">#REF!</definedName>
    <definedName name="Excel_BuiltIn_Print_Area_19" localSheetId="18">#REF!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5">#REF!</definedName>
    <definedName name="Excel_BuiltIn_Print_Area_20" localSheetId="7">#REF!</definedName>
    <definedName name="Excel_BuiltIn_Print_Area_20" localSheetId="12">#REF!</definedName>
    <definedName name="Excel_BuiltIn_Print_Area_20" localSheetId="6">#REF!</definedName>
    <definedName name="Excel_BuiltIn_Print_Area_20" localSheetId="9">#REF!</definedName>
    <definedName name="Excel_BuiltIn_Print_Area_20" localSheetId="17">#REF!</definedName>
    <definedName name="Excel_BuiltIn_Print_Area_20" localSheetId="16">#REF!</definedName>
    <definedName name="Excel_BuiltIn_Print_Area_20" localSheetId="20">#REF!</definedName>
    <definedName name="Excel_BuiltIn_Print_Area_20" localSheetId="14">#REF!</definedName>
    <definedName name="Excel_BuiltIn_Print_Area_20" localSheetId="11">#REF!</definedName>
    <definedName name="Excel_BuiltIn_Print_Area_20" localSheetId="15">#REF!</definedName>
    <definedName name="Excel_BuiltIn_Print_Area_20" localSheetId="8">#REF!</definedName>
    <definedName name="Excel_BuiltIn_Print_Area_20" localSheetId="21">#REF!</definedName>
    <definedName name="Excel_BuiltIn_Print_Area_20" localSheetId="2">#REF!</definedName>
    <definedName name="Excel_BuiltIn_Print_Area_20" localSheetId="13">#REF!</definedName>
    <definedName name="Excel_BuiltIn_Print_Area_20" localSheetId="19">#REF!</definedName>
    <definedName name="Excel_BuiltIn_Print_Area_20" localSheetId="10">#REF!</definedName>
    <definedName name="Excel_BuiltIn_Print_Area_20" localSheetId="18">#REF!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5">#REF!</definedName>
    <definedName name="Excel_BuiltIn_Print_Area_21" localSheetId="7">#REF!</definedName>
    <definedName name="Excel_BuiltIn_Print_Area_21" localSheetId="12">#REF!</definedName>
    <definedName name="Excel_BuiltIn_Print_Area_21" localSheetId="6">#REF!</definedName>
    <definedName name="Excel_BuiltIn_Print_Area_21" localSheetId="9">#REF!</definedName>
    <definedName name="Excel_BuiltIn_Print_Area_21" localSheetId="17">#REF!</definedName>
    <definedName name="Excel_BuiltIn_Print_Area_21" localSheetId="16">#REF!</definedName>
    <definedName name="Excel_BuiltIn_Print_Area_21" localSheetId="20">#REF!</definedName>
    <definedName name="Excel_BuiltIn_Print_Area_21" localSheetId="14">#REF!</definedName>
    <definedName name="Excel_BuiltIn_Print_Area_21" localSheetId="11">#REF!</definedName>
    <definedName name="Excel_BuiltIn_Print_Area_21" localSheetId="15">#REF!</definedName>
    <definedName name="Excel_BuiltIn_Print_Area_21" localSheetId="8">#REF!</definedName>
    <definedName name="Excel_BuiltIn_Print_Area_21" localSheetId="21">#REF!</definedName>
    <definedName name="Excel_BuiltIn_Print_Area_21" localSheetId="2">#REF!</definedName>
    <definedName name="Excel_BuiltIn_Print_Area_21" localSheetId="13">#REF!</definedName>
    <definedName name="Excel_BuiltIn_Print_Area_21" localSheetId="19">#REF!</definedName>
    <definedName name="Excel_BuiltIn_Print_Area_21" localSheetId="10">#REF!</definedName>
    <definedName name="Excel_BuiltIn_Print_Area_21" localSheetId="18">#REF!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5">#REF!</definedName>
    <definedName name="Excel_BuiltIn_Print_Area_4" localSheetId="7">#REF!</definedName>
    <definedName name="Excel_BuiltIn_Print_Area_4" localSheetId="12">#REF!</definedName>
    <definedName name="Excel_BuiltIn_Print_Area_4" localSheetId="6">#REF!</definedName>
    <definedName name="Excel_BuiltIn_Print_Area_4" localSheetId="9">#REF!</definedName>
    <definedName name="Excel_BuiltIn_Print_Area_4" localSheetId="17">#REF!</definedName>
    <definedName name="Excel_BuiltIn_Print_Area_4" localSheetId="16">#REF!</definedName>
    <definedName name="Excel_BuiltIn_Print_Area_4" localSheetId="20">#REF!</definedName>
    <definedName name="Excel_BuiltIn_Print_Area_4" localSheetId="14">#REF!</definedName>
    <definedName name="Excel_BuiltIn_Print_Area_4" localSheetId="11">#REF!</definedName>
    <definedName name="Excel_BuiltIn_Print_Area_4" localSheetId="15">#REF!</definedName>
    <definedName name="Excel_BuiltIn_Print_Area_4" localSheetId="8">#REF!</definedName>
    <definedName name="Excel_BuiltIn_Print_Area_4" localSheetId="21">#REF!</definedName>
    <definedName name="Excel_BuiltIn_Print_Area_4" localSheetId="2">#REF!</definedName>
    <definedName name="Excel_BuiltIn_Print_Area_4" localSheetId="13">#REF!</definedName>
    <definedName name="Excel_BuiltIn_Print_Area_4" localSheetId="19">#REF!</definedName>
    <definedName name="Excel_BuiltIn_Print_Area_4" localSheetId="10">#REF!</definedName>
    <definedName name="Excel_BuiltIn_Print_Area_4" localSheetId="18">#REF!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5">#REF!</definedName>
    <definedName name="Excel_BuiltIn_Print_Area_5" localSheetId="7">#REF!</definedName>
    <definedName name="Excel_BuiltIn_Print_Area_5" localSheetId="12">#REF!</definedName>
    <definedName name="Excel_BuiltIn_Print_Area_5" localSheetId="6">#REF!</definedName>
    <definedName name="Excel_BuiltIn_Print_Area_5" localSheetId="9">#REF!</definedName>
    <definedName name="Excel_BuiltIn_Print_Area_5" localSheetId="17">#REF!</definedName>
    <definedName name="Excel_BuiltIn_Print_Area_5" localSheetId="16">#REF!</definedName>
    <definedName name="Excel_BuiltIn_Print_Area_5" localSheetId="20">#REF!</definedName>
    <definedName name="Excel_BuiltIn_Print_Area_5" localSheetId="14">#REF!</definedName>
    <definedName name="Excel_BuiltIn_Print_Area_5" localSheetId="11">#REF!</definedName>
    <definedName name="Excel_BuiltIn_Print_Area_5" localSheetId="15">#REF!</definedName>
    <definedName name="Excel_BuiltIn_Print_Area_5" localSheetId="8">#REF!</definedName>
    <definedName name="Excel_BuiltIn_Print_Area_5" localSheetId="21">#REF!</definedName>
    <definedName name="Excel_BuiltIn_Print_Area_5" localSheetId="2">#REF!</definedName>
    <definedName name="Excel_BuiltIn_Print_Area_5" localSheetId="13">#REF!</definedName>
    <definedName name="Excel_BuiltIn_Print_Area_5" localSheetId="19">#REF!</definedName>
    <definedName name="Excel_BuiltIn_Print_Area_5" localSheetId="10">#REF!</definedName>
    <definedName name="Excel_BuiltIn_Print_Area_5" localSheetId="18">#REF!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5">#REF!</definedName>
    <definedName name="Excel_BuiltIn_Print_Area_9" localSheetId="7">#REF!</definedName>
    <definedName name="Excel_BuiltIn_Print_Area_9" localSheetId="12">#REF!</definedName>
    <definedName name="Excel_BuiltIn_Print_Area_9" localSheetId="6">#REF!</definedName>
    <definedName name="Excel_BuiltIn_Print_Area_9" localSheetId="9">#REF!</definedName>
    <definedName name="Excel_BuiltIn_Print_Area_9" localSheetId="17">#REF!</definedName>
    <definedName name="Excel_BuiltIn_Print_Area_9" localSheetId="16">#REF!</definedName>
    <definedName name="Excel_BuiltIn_Print_Area_9" localSheetId="20">#REF!</definedName>
    <definedName name="Excel_BuiltIn_Print_Area_9" localSheetId="14">#REF!</definedName>
    <definedName name="Excel_BuiltIn_Print_Area_9" localSheetId="11">#REF!</definedName>
    <definedName name="Excel_BuiltIn_Print_Area_9" localSheetId="15">#REF!</definedName>
    <definedName name="Excel_BuiltIn_Print_Area_9" localSheetId="8">#REF!</definedName>
    <definedName name="Excel_BuiltIn_Print_Area_9" localSheetId="21">#REF!</definedName>
    <definedName name="Excel_BuiltIn_Print_Area_9" localSheetId="2">#REF!</definedName>
    <definedName name="Excel_BuiltIn_Print_Area_9" localSheetId="13">#REF!</definedName>
    <definedName name="Excel_BuiltIn_Print_Area_9" localSheetId="19">#REF!</definedName>
    <definedName name="Excel_BuiltIn_Print_Area_9" localSheetId="10">#REF!</definedName>
    <definedName name="Excel_BuiltIn_Print_Area_9" localSheetId="18">#REF!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5">'100M.'!$A$1:$S$37</definedName>
    <definedName name="_xlnm.Print_Area" localSheetId="7">'100m.Eng'!$A$1:$S$37</definedName>
    <definedName name="_xlnm.Print_Area" localSheetId="12">'1500m.'!$A$1:$Q$34</definedName>
    <definedName name="_xlnm.Print_Area" localSheetId="6">'2004 80M'!$A$1:$T$36</definedName>
    <definedName name="_xlnm.Print_Area" localSheetId="9">'200m.'!$A$1:$S$36</definedName>
    <definedName name="_xlnm.Print_Area" localSheetId="17">'300m.Eng'!$A$1:$S$37</definedName>
    <definedName name="_xlnm.Print_Area" localSheetId="16">'800m.'!$A$1:$Q$36</definedName>
    <definedName name="_xlnm.Print_Area" localSheetId="20">Cirit!$A$1:$P$29</definedName>
    <definedName name="_xlnm.Print_Area" localSheetId="14">Çekiç!$A$1:$P$24</definedName>
    <definedName name="_xlnm.Print_Area" localSheetId="11">Disk!$A$1:$P$28</definedName>
    <definedName name="_xlnm.Print_Area" localSheetId="15">'Genel Puan Tablosu'!$A$1:$U$37</definedName>
    <definedName name="_xlnm.Print_Area" localSheetId="8">Gülle!$A$1:$P$28</definedName>
    <definedName name="_xlnm.Print_Area" localSheetId="21">İsveç!$A$1:$Q$27</definedName>
    <definedName name="_xlnm.Print_Area" localSheetId="2">'KAYIT LİSTESİ'!$A$1:$M$687</definedName>
    <definedName name="_xlnm.Print_Area" localSheetId="13">Sırık!$A$1:$BQ$24</definedName>
    <definedName name="_xlnm.Print_Area" localSheetId="3">'Start Listesi'!$A$1:$O$111</definedName>
    <definedName name="_xlnm.Print_Area" localSheetId="19">Uzun!$A$1:$P$24</definedName>
    <definedName name="_xlnm.Print_Area" localSheetId="10">Üçadım!$A$1:$P$24</definedName>
    <definedName name="_xlnm.Print_Area" localSheetId="1">'YARIŞMA PROGRAMI'!$A$1:$F$24</definedName>
    <definedName name="_xlnm.Print_Area" localSheetId="18">Yüksek!$A$1:$BQ$24</definedName>
    <definedName name="_xlnm.Print_Titles" localSheetId="15">'Genel Puan Tablosu'!$1:$2</definedName>
    <definedName name="_xlnm.Print_Titles" localSheetId="2">'KAYIT LİSTESİ'!$1:$3</definedName>
    <definedName name="_xlnm.Print_Titles" localSheetId="3">'Start Listesi'!$1:$3</definedName>
  </definedNames>
  <calcPr calcId="152511"/>
</workbook>
</file>

<file path=xl/calcChain.xml><?xml version="1.0" encoding="utf-8"?>
<calcChain xmlns="http://schemas.openxmlformats.org/spreadsheetml/2006/main">
  <c r="B8" i="342" l="1"/>
  <c r="B12" i="342"/>
  <c r="B13" i="342"/>
  <c r="B14" i="342"/>
  <c r="B15" i="342"/>
  <c r="B18" i="342"/>
  <c r="B19" i="342"/>
  <c r="B20" i="342"/>
  <c r="B21" i="342"/>
  <c r="B22" i="342"/>
  <c r="B23" i="342"/>
  <c r="B24" i="342"/>
  <c r="B25" i="342"/>
  <c r="B28" i="342"/>
  <c r="B29" i="342"/>
  <c r="B30" i="342"/>
  <c r="B31" i="342"/>
  <c r="B32" i="342"/>
  <c r="B33" i="342"/>
  <c r="B34" i="342"/>
  <c r="B35" i="342"/>
  <c r="F41" i="351"/>
  <c r="D41" i="351"/>
  <c r="F40" i="351"/>
  <c r="D40" i="351"/>
  <c r="F39" i="351"/>
  <c r="D39" i="351"/>
  <c r="F38" i="351"/>
  <c r="D38" i="351"/>
  <c r="F34" i="352"/>
  <c r="B35" i="352"/>
  <c r="F33" i="352"/>
  <c r="B34" i="352"/>
  <c r="F32" i="352"/>
  <c r="B33" i="352"/>
  <c r="F31" i="352"/>
  <c r="B32" i="352"/>
  <c r="F30" i="352"/>
  <c r="B31" i="352"/>
  <c r="F29" i="352"/>
  <c r="B30" i="352"/>
  <c r="F28" i="352"/>
  <c r="B29" i="352"/>
  <c r="F27" i="352"/>
  <c r="B28" i="352"/>
  <c r="B25" i="352"/>
  <c r="B24" i="352"/>
  <c r="B23" i="352"/>
  <c r="B22" i="352"/>
  <c r="B21" i="352"/>
  <c r="B20" i="352"/>
  <c r="B19" i="352"/>
  <c r="B18" i="352"/>
  <c r="B15" i="352"/>
  <c r="B14" i="352"/>
  <c r="B13" i="352"/>
  <c r="B12" i="352"/>
  <c r="B8" i="352"/>
  <c r="P3" i="352"/>
  <c r="A2" i="352"/>
  <c r="A1" i="352"/>
  <c r="O3" i="351"/>
  <c r="A2" i="351"/>
  <c r="A1" i="351"/>
  <c r="B35" i="350"/>
  <c r="B34" i="350"/>
  <c r="O3" i="350"/>
  <c r="A2" i="350"/>
  <c r="A1" i="350"/>
  <c r="F35" i="349"/>
  <c r="D35" i="349"/>
  <c r="B35" i="349"/>
  <c r="F34" i="349"/>
  <c r="D34" i="349"/>
  <c r="B34" i="349"/>
  <c r="F33" i="349"/>
  <c r="D33" i="349"/>
  <c r="B33" i="349"/>
  <c r="F32" i="349"/>
  <c r="D32" i="349"/>
  <c r="B32" i="349"/>
  <c r="F31" i="349"/>
  <c r="D31" i="349"/>
  <c r="B31" i="349"/>
  <c r="F30" i="349"/>
  <c r="D30" i="349"/>
  <c r="B30" i="349"/>
  <c r="B29" i="349"/>
  <c r="B28" i="349"/>
  <c r="B25" i="349"/>
  <c r="B24" i="349"/>
  <c r="B23" i="349"/>
  <c r="B22" i="349"/>
  <c r="B21" i="349"/>
  <c r="B20" i="349"/>
  <c r="B19" i="349"/>
  <c r="B18" i="349"/>
  <c r="B15" i="349"/>
  <c r="B14" i="349"/>
  <c r="B13" i="349"/>
  <c r="B12" i="349"/>
  <c r="B8" i="349"/>
  <c r="P3" i="349"/>
  <c r="A2" i="349"/>
  <c r="A1" i="349"/>
  <c r="M9" i="307" l="1"/>
  <c r="BP10" i="287" l="1"/>
  <c r="BP11" i="287"/>
  <c r="BP12" i="287"/>
  <c r="BP14" i="287"/>
  <c r="BP15" i="287"/>
  <c r="BP16" i="287"/>
  <c r="BP17" i="287"/>
  <c r="BP18" i="287"/>
  <c r="BP19" i="287"/>
  <c r="BP20" i="287"/>
  <c r="BP21" i="287"/>
  <c r="BP22" i="287"/>
  <c r="BP23" i="287"/>
  <c r="BP8" i="287"/>
  <c r="O14" i="345"/>
  <c r="BP8" i="344"/>
  <c r="BP10" i="344"/>
  <c r="BP12" i="344"/>
  <c r="BP13" i="344"/>
  <c r="BP14" i="344"/>
  <c r="BP15" i="344"/>
  <c r="BP16" i="344"/>
  <c r="BP17" i="344"/>
  <c r="BP18" i="344"/>
  <c r="BP19" i="344"/>
  <c r="BP20" i="344"/>
  <c r="BP21" i="344"/>
  <c r="BP22" i="344"/>
  <c r="BP23" i="344"/>
  <c r="BP11" i="344"/>
  <c r="C32" i="307"/>
  <c r="E32" i="307"/>
  <c r="F32" i="307"/>
  <c r="G32" i="307"/>
  <c r="Q32" i="307"/>
  <c r="C33" i="307"/>
  <c r="E33" i="307"/>
  <c r="F33" i="307"/>
  <c r="G33" i="307"/>
  <c r="Q33" i="307"/>
  <c r="C34" i="307"/>
  <c r="E34" i="307"/>
  <c r="F34" i="307"/>
  <c r="G34" i="307"/>
  <c r="H34" i="307"/>
  <c r="Q34" i="307"/>
  <c r="C35" i="307"/>
  <c r="D35" i="307"/>
  <c r="E35" i="307"/>
  <c r="F35" i="307"/>
  <c r="G35" i="307"/>
  <c r="H35" i="307"/>
  <c r="Q35" i="307"/>
  <c r="R35" i="307"/>
  <c r="S35" i="307"/>
  <c r="C36" i="307"/>
  <c r="D36" i="307"/>
  <c r="E36" i="307"/>
  <c r="F36" i="307"/>
  <c r="G36" i="307"/>
  <c r="H36" i="307"/>
  <c r="Q36" i="307"/>
  <c r="R36" i="307"/>
  <c r="S36" i="307"/>
  <c r="C37" i="307"/>
  <c r="D37" i="307"/>
  <c r="E37" i="307"/>
  <c r="F37" i="307"/>
  <c r="G37" i="307"/>
  <c r="H37" i="307"/>
  <c r="Q37" i="307"/>
  <c r="R37" i="307"/>
  <c r="S37" i="307"/>
  <c r="C38" i="307"/>
  <c r="D38" i="307"/>
  <c r="E38" i="307"/>
  <c r="F38" i="307"/>
  <c r="G38" i="307"/>
  <c r="H38" i="307"/>
  <c r="Q38" i="307"/>
  <c r="R38" i="307"/>
  <c r="S38" i="307"/>
  <c r="C39" i="307"/>
  <c r="D39" i="307"/>
  <c r="E39" i="307"/>
  <c r="F39" i="307"/>
  <c r="G39" i="307"/>
  <c r="H39" i="307"/>
  <c r="Q39" i="307"/>
  <c r="R39" i="307"/>
  <c r="S39" i="307"/>
  <c r="C40" i="307"/>
  <c r="D40" i="307"/>
  <c r="E40" i="307"/>
  <c r="F40" i="307"/>
  <c r="G40" i="307"/>
  <c r="H40" i="307"/>
  <c r="Q40" i="307"/>
  <c r="R40" i="307"/>
  <c r="S40" i="307"/>
  <c r="C41" i="307"/>
  <c r="D41" i="307"/>
  <c r="E41" i="307"/>
  <c r="F41" i="307"/>
  <c r="G41" i="307"/>
  <c r="H41" i="307"/>
  <c r="Q41" i="307"/>
  <c r="R41" i="307"/>
  <c r="S41" i="307"/>
  <c r="C42" i="307"/>
  <c r="D42" i="307"/>
  <c r="E42" i="307"/>
  <c r="F42" i="307"/>
  <c r="G42" i="307"/>
  <c r="H42" i="307"/>
  <c r="Q42" i="307"/>
  <c r="R42" i="307"/>
  <c r="S42" i="307"/>
  <c r="C43" i="307"/>
  <c r="D43" i="307"/>
  <c r="E43" i="307"/>
  <c r="F43" i="307"/>
  <c r="G43" i="307"/>
  <c r="H43" i="307"/>
  <c r="Q43" i="307"/>
  <c r="R43" i="307"/>
  <c r="S43" i="307"/>
  <c r="C44" i="307"/>
  <c r="D44" i="307"/>
  <c r="E44" i="307"/>
  <c r="F44" i="307"/>
  <c r="G44" i="307"/>
  <c r="H44" i="307"/>
  <c r="Q44" i="307"/>
  <c r="R44" i="307"/>
  <c r="S44" i="307"/>
  <c r="C45" i="307"/>
  <c r="D45" i="307"/>
  <c r="E45" i="307"/>
  <c r="F45" i="307"/>
  <c r="G45" i="307"/>
  <c r="H45" i="307"/>
  <c r="Q45" i="307"/>
  <c r="R45" i="307"/>
  <c r="S45" i="307"/>
  <c r="C46" i="307"/>
  <c r="D46" i="307"/>
  <c r="E46" i="307"/>
  <c r="F46" i="307"/>
  <c r="G46" i="307"/>
  <c r="H46" i="307"/>
  <c r="Q46" i="307"/>
  <c r="R46" i="307"/>
  <c r="S46" i="307"/>
  <c r="C47" i="307"/>
  <c r="D47" i="307"/>
  <c r="E47" i="307"/>
  <c r="F47" i="307"/>
  <c r="G47" i="307"/>
  <c r="H47" i="307"/>
  <c r="Q47" i="307"/>
  <c r="R47" i="307"/>
  <c r="S47" i="307"/>
  <c r="C10" i="307"/>
  <c r="E10" i="307"/>
  <c r="G10" i="307"/>
  <c r="M10" i="307"/>
  <c r="C8" i="307"/>
  <c r="E8" i="307"/>
  <c r="G8" i="307"/>
  <c r="M8" i="307"/>
  <c r="C11" i="307"/>
  <c r="E11" i="307"/>
  <c r="G11" i="307"/>
  <c r="H11" i="307"/>
  <c r="M11" i="307"/>
  <c r="N11" i="307"/>
  <c r="C12" i="307"/>
  <c r="D12" i="307"/>
  <c r="E12" i="307"/>
  <c r="F12" i="307"/>
  <c r="G12" i="307"/>
  <c r="H12" i="307"/>
  <c r="M12" i="307"/>
  <c r="N12" i="307"/>
  <c r="C13" i="307"/>
  <c r="D13" i="307"/>
  <c r="E13" i="307"/>
  <c r="F13" i="307"/>
  <c r="G13" i="307"/>
  <c r="H13" i="307"/>
  <c r="M13" i="307"/>
  <c r="N13" i="307"/>
  <c r="C14" i="307"/>
  <c r="D14" i="307"/>
  <c r="E14" i="307"/>
  <c r="F14" i="307"/>
  <c r="G14" i="307"/>
  <c r="H14" i="307"/>
  <c r="M14" i="307"/>
  <c r="N14" i="307"/>
  <c r="C15" i="307"/>
  <c r="D15" i="307"/>
  <c r="E15" i="307"/>
  <c r="F15" i="307"/>
  <c r="G15" i="307"/>
  <c r="H15" i="307"/>
  <c r="M15" i="307"/>
  <c r="N15" i="307"/>
  <c r="C16" i="307"/>
  <c r="D16" i="307"/>
  <c r="E16" i="307"/>
  <c r="F16" i="307"/>
  <c r="G16" i="307"/>
  <c r="H16" i="307"/>
  <c r="M16" i="307"/>
  <c r="N16" i="307"/>
  <c r="C17" i="307"/>
  <c r="D17" i="307"/>
  <c r="E17" i="307"/>
  <c r="F17" i="307"/>
  <c r="G17" i="307"/>
  <c r="H17" i="307"/>
  <c r="M17" i="307"/>
  <c r="N17" i="307"/>
  <c r="C18" i="307"/>
  <c r="D18" i="307"/>
  <c r="E18" i="307"/>
  <c r="F18" i="307"/>
  <c r="G18" i="307"/>
  <c r="H18" i="307"/>
  <c r="M18" i="307"/>
  <c r="N18" i="307"/>
  <c r="C19" i="307"/>
  <c r="D19" i="307"/>
  <c r="E19" i="307"/>
  <c r="F19" i="307"/>
  <c r="G19" i="307"/>
  <c r="H19" i="307"/>
  <c r="M19" i="307"/>
  <c r="N19" i="307"/>
  <c r="C20" i="307"/>
  <c r="D20" i="307"/>
  <c r="E20" i="307"/>
  <c r="F20" i="307"/>
  <c r="G20" i="307"/>
  <c r="H20" i="307"/>
  <c r="M20" i="307"/>
  <c r="N20" i="307"/>
  <c r="C21" i="307"/>
  <c r="D21" i="307"/>
  <c r="E21" i="307"/>
  <c r="F21" i="307"/>
  <c r="G21" i="307"/>
  <c r="H21" i="307"/>
  <c r="M21" i="307"/>
  <c r="N21" i="307"/>
  <c r="C22" i="307"/>
  <c r="D22" i="307"/>
  <c r="E22" i="307"/>
  <c r="F22" i="307"/>
  <c r="G22" i="307"/>
  <c r="H22" i="307"/>
  <c r="M22" i="307"/>
  <c r="N22" i="307"/>
  <c r="C23" i="307"/>
  <c r="D23" i="307"/>
  <c r="E23" i="307"/>
  <c r="F23" i="307"/>
  <c r="G23" i="307"/>
  <c r="H23" i="307"/>
  <c r="M23" i="307"/>
  <c r="N23" i="307"/>
  <c r="C24" i="307"/>
  <c r="D24" i="307"/>
  <c r="E24" i="307"/>
  <c r="F24" i="307"/>
  <c r="G24" i="307"/>
  <c r="H24" i="307"/>
  <c r="M24" i="307"/>
  <c r="N24" i="307"/>
  <c r="M4" i="348" l="1"/>
  <c r="M3" i="348"/>
  <c r="G3" i="348"/>
  <c r="D3" i="348"/>
  <c r="J23" i="348"/>
  <c r="N23" i="348" s="1"/>
  <c r="J22" i="348"/>
  <c r="N22" i="348" s="1"/>
  <c r="J21" i="348"/>
  <c r="N21" i="348" s="1"/>
  <c r="J20" i="348"/>
  <c r="N20" i="348" s="1"/>
  <c r="J19" i="348"/>
  <c r="N19" i="348" s="1"/>
  <c r="N18" i="348"/>
  <c r="J18" i="348"/>
  <c r="J17" i="348"/>
  <c r="N17" i="348" s="1"/>
  <c r="J16" i="348"/>
  <c r="N16" i="348" s="1"/>
  <c r="J15" i="348"/>
  <c r="N15" i="348" s="1"/>
  <c r="J14" i="348"/>
  <c r="N14" i="348" s="1"/>
  <c r="J13" i="348"/>
  <c r="N13" i="348" s="1"/>
  <c r="J12" i="348"/>
  <c r="N12" i="348" s="1"/>
  <c r="J11" i="348"/>
  <c r="N11" i="348" s="1"/>
  <c r="J10" i="348"/>
  <c r="N10" i="348" s="1"/>
  <c r="J9" i="348"/>
  <c r="N9" i="348" s="1"/>
  <c r="J8" i="348"/>
  <c r="N8" i="348" s="1"/>
  <c r="N5" i="348"/>
  <c r="D4" i="348"/>
  <c r="A1" i="348"/>
  <c r="J10" i="340"/>
  <c r="N10" i="340" s="1"/>
  <c r="O10" i="340" s="1"/>
  <c r="J11" i="340"/>
  <c r="N11" i="340" s="1"/>
  <c r="O11" i="340" s="1"/>
  <c r="J8" i="340"/>
  <c r="N8" i="340" s="1"/>
  <c r="O8" i="340" s="1"/>
  <c r="J9" i="340"/>
  <c r="N9" i="340" s="1"/>
  <c r="O9" i="340" s="1"/>
  <c r="J12" i="340"/>
  <c r="N12" i="340"/>
  <c r="O12" i="340" s="1"/>
  <c r="J13" i="340"/>
  <c r="N13" i="340"/>
  <c r="O13" i="340" s="1"/>
  <c r="J14" i="340"/>
  <c r="N14" i="340"/>
  <c r="O14" i="340" s="1"/>
  <c r="J15" i="340"/>
  <c r="N15" i="340"/>
  <c r="O15" i="340" s="1"/>
  <c r="J16" i="340"/>
  <c r="N16" i="340"/>
  <c r="O16" i="340" s="1"/>
  <c r="J17" i="340"/>
  <c r="N17" i="340"/>
  <c r="O17" i="340" s="1"/>
  <c r="J18" i="340"/>
  <c r="N18" i="340"/>
  <c r="O18" i="340" s="1"/>
  <c r="J19" i="340"/>
  <c r="N19" i="340"/>
  <c r="O19" i="340" s="1"/>
  <c r="J20" i="340"/>
  <c r="N20" i="340"/>
  <c r="O20" i="340" s="1"/>
  <c r="J13" i="288"/>
  <c r="N13" i="288" s="1"/>
  <c r="O13" i="288" s="1"/>
  <c r="J14" i="288"/>
  <c r="N14" i="288" s="1"/>
  <c r="O14" i="288" s="1"/>
  <c r="J8" i="288"/>
  <c r="N8" i="288" s="1"/>
  <c r="O8" i="288" s="1"/>
  <c r="J12" i="288"/>
  <c r="N12" i="288" s="1"/>
  <c r="O12" i="288" s="1"/>
  <c r="J16" i="288"/>
  <c r="J11" i="288"/>
  <c r="N11" i="288" s="1"/>
  <c r="J9" i="288"/>
  <c r="N9" i="288" s="1"/>
  <c r="J15" i="288"/>
  <c r="N15" i="288" s="1"/>
  <c r="J10" i="288"/>
  <c r="N10" i="288"/>
  <c r="J17" i="288"/>
  <c r="N17" i="288"/>
  <c r="O17" i="288" s="1"/>
  <c r="S9" i="347"/>
  <c r="H33" i="307" s="1"/>
  <c r="S12" i="347"/>
  <c r="S13" i="347"/>
  <c r="Q18" i="284"/>
  <c r="Q19" i="284"/>
  <c r="N12" i="345"/>
  <c r="O12" i="345" s="1"/>
  <c r="N9" i="345"/>
  <c r="O9" i="345" s="1"/>
  <c r="N13" i="345"/>
  <c r="O13" i="345" s="1"/>
  <c r="N11" i="345"/>
  <c r="O11" i="345" s="1"/>
  <c r="N10" i="345"/>
  <c r="O10" i="345" s="1"/>
  <c r="N8" i="345"/>
  <c r="J8" i="343"/>
  <c r="N8" i="343" s="1"/>
  <c r="O8" i="343" s="1"/>
  <c r="J10" i="343"/>
  <c r="N10" i="343" s="1"/>
  <c r="O10" i="343" s="1"/>
  <c r="J9" i="343"/>
  <c r="N9" i="343" s="1"/>
  <c r="O9" i="343" s="1"/>
  <c r="J11" i="343"/>
  <c r="O11" i="343" s="1"/>
  <c r="J12" i="343"/>
  <c r="N12" i="343" s="1"/>
  <c r="O12" i="343" s="1"/>
  <c r="J13" i="343"/>
  <c r="N13" i="343" s="1"/>
  <c r="O13" i="343" s="1"/>
  <c r="J14" i="343"/>
  <c r="N14" i="343" s="1"/>
  <c r="O14" i="343" s="1"/>
  <c r="J15" i="343"/>
  <c r="N15" i="343" s="1"/>
  <c r="O15" i="343" s="1"/>
  <c r="J16" i="343"/>
  <c r="N16" i="343" s="1"/>
  <c r="O16" i="343" s="1"/>
  <c r="J17" i="343"/>
  <c r="N17" i="343" s="1"/>
  <c r="O17" i="343" s="1"/>
  <c r="J18" i="343"/>
  <c r="N18" i="343" s="1"/>
  <c r="O18" i="343" s="1"/>
  <c r="J19" i="343"/>
  <c r="N19" i="343" s="1"/>
  <c r="O19" i="343" s="1"/>
  <c r="S12" i="309"/>
  <c r="S13" i="309"/>
  <c r="S14" i="309"/>
  <c r="S15" i="309"/>
  <c r="S16" i="309"/>
  <c r="Q15" i="322"/>
  <c r="Q12" i="322"/>
  <c r="H10" i="307" s="1"/>
  <c r="Q16" i="322"/>
  <c r="Q17" i="322"/>
  <c r="T18" i="342"/>
  <c r="T19" i="342"/>
  <c r="T20" i="342"/>
  <c r="S21" i="285"/>
  <c r="B687" i="262"/>
  <c r="B686" i="262"/>
  <c r="B685" i="262"/>
  <c r="B684" i="262"/>
  <c r="B683" i="262"/>
  <c r="B682" i="262"/>
  <c r="B681" i="262"/>
  <c r="B680" i="262"/>
  <c r="B679" i="262"/>
  <c r="B678" i="262"/>
  <c r="B677" i="262"/>
  <c r="B676" i="262"/>
  <c r="B53" i="307" l="1"/>
  <c r="B538" i="262" l="1"/>
  <c r="B539" i="262"/>
  <c r="B540" i="262"/>
  <c r="B541" i="262"/>
  <c r="B542" i="262"/>
  <c r="B517" i="262"/>
  <c r="B518" i="262"/>
  <c r="B519" i="262"/>
  <c r="B520" i="262"/>
  <c r="B521" i="262"/>
  <c r="B522" i="262"/>
  <c r="B533" i="262"/>
  <c r="B534" i="262"/>
  <c r="B535" i="262"/>
  <c r="B536" i="262"/>
  <c r="B537" i="262"/>
  <c r="B86" i="307" l="1"/>
  <c r="B85" i="307"/>
  <c r="B84" i="307"/>
  <c r="B83" i="307"/>
  <c r="B82" i="307"/>
  <c r="B81" i="307"/>
  <c r="B80" i="307"/>
  <c r="B79" i="307"/>
  <c r="B78" i="307"/>
  <c r="B77" i="307"/>
  <c r="B76" i="307"/>
  <c r="B75" i="307"/>
  <c r="B74" i="307"/>
  <c r="B73" i="307"/>
  <c r="B72" i="307"/>
  <c r="B71" i="307"/>
  <c r="B70" i="307"/>
  <c r="B69" i="307"/>
  <c r="B68" i="307"/>
  <c r="B67" i="307"/>
  <c r="B66" i="307"/>
  <c r="B65" i="307"/>
  <c r="B64" i="307"/>
  <c r="B63" i="307"/>
  <c r="B62" i="307"/>
  <c r="B61" i="307"/>
  <c r="B60" i="307"/>
  <c r="B59" i="307"/>
  <c r="B58" i="307"/>
  <c r="B57" i="307"/>
  <c r="B56" i="307"/>
  <c r="B55" i="307"/>
  <c r="B54" i="307"/>
  <c r="Q85" i="307" l="1"/>
  <c r="L85" i="307"/>
  <c r="K85" i="307"/>
  <c r="J85" i="307"/>
  <c r="H85" i="307"/>
  <c r="E85" i="307"/>
  <c r="D85" i="307"/>
  <c r="C85" i="307"/>
  <c r="Q83" i="307"/>
  <c r="L83" i="307"/>
  <c r="K83" i="307"/>
  <c r="J83" i="307"/>
  <c r="H83" i="307"/>
  <c r="E83" i="307"/>
  <c r="D83" i="307"/>
  <c r="C83" i="307"/>
  <c r="Q81" i="307"/>
  <c r="L81" i="307"/>
  <c r="K81" i="307"/>
  <c r="J81" i="307"/>
  <c r="H81" i="307"/>
  <c r="E81" i="307"/>
  <c r="D81" i="307"/>
  <c r="C81" i="307"/>
  <c r="Q79" i="307"/>
  <c r="L79" i="307"/>
  <c r="K79" i="307"/>
  <c r="J79" i="307"/>
  <c r="H79" i="307"/>
  <c r="E79" i="307"/>
  <c r="D79" i="307"/>
  <c r="C79" i="307"/>
  <c r="Q77" i="307"/>
  <c r="L77" i="307"/>
  <c r="K77" i="307"/>
  <c r="J77" i="307"/>
  <c r="H77" i="307"/>
  <c r="E77" i="307"/>
  <c r="D77" i="307"/>
  <c r="C77" i="307"/>
  <c r="Q75" i="307"/>
  <c r="L75" i="307"/>
  <c r="K75" i="307"/>
  <c r="J75" i="307"/>
  <c r="H75" i="307"/>
  <c r="E75" i="307"/>
  <c r="D75" i="307"/>
  <c r="C75" i="307"/>
  <c r="Q73" i="307"/>
  <c r="L73" i="307"/>
  <c r="K73" i="307"/>
  <c r="J73" i="307"/>
  <c r="H73" i="307"/>
  <c r="E73" i="307"/>
  <c r="D73" i="307"/>
  <c r="C73" i="307"/>
  <c r="Q71" i="307"/>
  <c r="L71" i="307"/>
  <c r="K71" i="307"/>
  <c r="J71" i="307"/>
  <c r="H71" i="307"/>
  <c r="E71" i="307"/>
  <c r="D71" i="307"/>
  <c r="C71" i="307"/>
  <c r="Q69" i="307"/>
  <c r="L69" i="307"/>
  <c r="K69" i="307"/>
  <c r="J69" i="307"/>
  <c r="H69" i="307"/>
  <c r="E69" i="307"/>
  <c r="D69" i="307"/>
  <c r="C69" i="307"/>
  <c r="Q67" i="307"/>
  <c r="L67" i="307"/>
  <c r="K67" i="307"/>
  <c r="J67" i="307"/>
  <c r="H67" i="307"/>
  <c r="E67" i="307"/>
  <c r="D67" i="307"/>
  <c r="C67" i="307"/>
  <c r="Q65" i="307"/>
  <c r="L65" i="307"/>
  <c r="K65" i="307"/>
  <c r="J65" i="307"/>
  <c r="H65" i="307"/>
  <c r="E65" i="307"/>
  <c r="D65" i="307"/>
  <c r="C65" i="307"/>
  <c r="Q63" i="307"/>
  <c r="L63" i="307"/>
  <c r="K63" i="307"/>
  <c r="J63" i="307"/>
  <c r="H63" i="307"/>
  <c r="E63" i="307"/>
  <c r="D63" i="307"/>
  <c r="C63" i="307"/>
  <c r="Q9" i="329" l="1"/>
  <c r="R34" i="307"/>
  <c r="Q12" i="329"/>
  <c r="Q59" i="307" s="1"/>
  <c r="Q13" i="329"/>
  <c r="Q14" i="329"/>
  <c r="Q15" i="329"/>
  <c r="Q16" i="329"/>
  <c r="Q17" i="329"/>
  <c r="Q18" i="329"/>
  <c r="Q19" i="329"/>
  <c r="Q20" i="329"/>
  <c r="Q21" i="329"/>
  <c r="Q22" i="329"/>
  <c r="Q23" i="329"/>
  <c r="Q24" i="329"/>
  <c r="Q25" i="329"/>
  <c r="Q8" i="329"/>
  <c r="S8" i="347"/>
  <c r="L53" i="307" s="1"/>
  <c r="S11" i="347"/>
  <c r="L59" i="307" s="1"/>
  <c r="S14" i="347"/>
  <c r="S15" i="347"/>
  <c r="S16" i="347"/>
  <c r="S17" i="347"/>
  <c r="S18" i="347"/>
  <c r="S19" i="347"/>
  <c r="S20" i="347"/>
  <c r="S21" i="347"/>
  <c r="S22" i="347"/>
  <c r="S23" i="347"/>
  <c r="S24" i="347"/>
  <c r="S25" i="347"/>
  <c r="S26" i="347"/>
  <c r="S27" i="347"/>
  <c r="S28" i="347"/>
  <c r="S29" i="347"/>
  <c r="S30" i="347"/>
  <c r="S31" i="347"/>
  <c r="S32" i="347"/>
  <c r="S33" i="347"/>
  <c r="S34" i="347"/>
  <c r="S35" i="347"/>
  <c r="S10" i="347"/>
  <c r="L55" i="307" l="1"/>
  <c r="H32" i="307"/>
  <c r="Q53" i="307"/>
  <c r="Q55" i="307"/>
  <c r="R32" i="307"/>
  <c r="Q61" i="307"/>
  <c r="R33" i="307"/>
  <c r="Q57" i="307"/>
  <c r="L57" i="307"/>
  <c r="L61" i="307"/>
  <c r="J21" i="340"/>
  <c r="J22" i="340"/>
  <c r="J23" i="340"/>
  <c r="J24" i="340"/>
  <c r="J25" i="340"/>
  <c r="J26" i="340"/>
  <c r="J27" i="340"/>
  <c r="J18" i="288"/>
  <c r="J19" i="288"/>
  <c r="J20" i="288"/>
  <c r="J21" i="288"/>
  <c r="J22" i="288"/>
  <c r="J23" i="288"/>
  <c r="J20" i="343"/>
  <c r="J21" i="343"/>
  <c r="J22" i="343"/>
  <c r="J23" i="343"/>
  <c r="J24" i="343"/>
  <c r="J25" i="343"/>
  <c r="J26" i="343"/>
  <c r="J27" i="343"/>
  <c r="B675" i="262" l="1"/>
  <c r="B674" i="262"/>
  <c r="B673" i="262"/>
  <c r="B672" i="262"/>
  <c r="B671" i="262"/>
  <c r="B670" i="262"/>
  <c r="B669" i="262"/>
  <c r="B668" i="262"/>
  <c r="B667" i="262"/>
  <c r="B666" i="262"/>
  <c r="B665" i="262"/>
  <c r="B664" i="262"/>
  <c r="B663" i="262"/>
  <c r="B662" i="262"/>
  <c r="B661" i="262"/>
  <c r="B660" i="262"/>
  <c r="B659" i="262"/>
  <c r="B658" i="262"/>
  <c r="B657" i="262"/>
  <c r="B656" i="262"/>
  <c r="B655" i="262"/>
  <c r="B654" i="262"/>
  <c r="B653" i="262"/>
  <c r="B652" i="262"/>
  <c r="B651" i="262"/>
  <c r="B650" i="262"/>
  <c r="B649" i="262"/>
  <c r="B648" i="262"/>
  <c r="B647" i="262"/>
  <c r="B646" i="262"/>
  <c r="B645" i="262"/>
  <c r="B644" i="262"/>
  <c r="B599" i="262"/>
  <c r="B598" i="262"/>
  <c r="B597" i="262"/>
  <c r="B596" i="262"/>
  <c r="B595" i="262"/>
  <c r="B594" i="262"/>
  <c r="B593" i="262"/>
  <c r="B592" i="262"/>
  <c r="B591" i="262"/>
  <c r="B590" i="262"/>
  <c r="B507" i="262"/>
  <c r="B500" i="262"/>
  <c r="B499" i="262"/>
  <c r="B498" i="262"/>
  <c r="B497" i="262"/>
  <c r="B496" i="262"/>
  <c r="B495" i="262"/>
  <c r="B494" i="262"/>
  <c r="B493" i="262"/>
  <c r="B492" i="262"/>
  <c r="B491" i="262"/>
  <c r="B490" i="262"/>
  <c r="B489" i="262"/>
  <c r="B488" i="262"/>
  <c r="B487" i="262"/>
  <c r="B486" i="262"/>
  <c r="B479" i="262"/>
  <c r="B478" i="262"/>
  <c r="B477" i="262"/>
  <c r="B476" i="262"/>
  <c r="B475" i="262"/>
  <c r="B474" i="262"/>
  <c r="B473" i="262"/>
  <c r="B472" i="262"/>
  <c r="B471" i="262"/>
  <c r="B470" i="262"/>
  <c r="B469" i="262"/>
  <c r="B468" i="262"/>
  <c r="B467" i="262"/>
  <c r="B466" i="262"/>
  <c r="B465" i="262"/>
  <c r="B458" i="262"/>
  <c r="B457" i="262"/>
  <c r="B456" i="262"/>
  <c r="B455" i="262"/>
  <c r="B454" i="262"/>
  <c r="B453" i="262"/>
  <c r="B452" i="262"/>
  <c r="B451" i="262"/>
  <c r="B450" i="262"/>
  <c r="B449" i="262"/>
  <c r="B448" i="262"/>
  <c r="B447" i="262"/>
  <c r="B446" i="262"/>
  <c r="B445" i="262"/>
  <c r="B444" i="262"/>
  <c r="B437" i="262"/>
  <c r="B436" i="262"/>
  <c r="B435" i="262"/>
  <c r="B434" i="262"/>
  <c r="B433" i="262"/>
  <c r="B432" i="262"/>
  <c r="B431" i="262"/>
  <c r="B430" i="262"/>
  <c r="B429" i="262"/>
  <c r="B428" i="262"/>
  <c r="B427" i="262"/>
  <c r="B426" i="262"/>
  <c r="B425" i="262"/>
  <c r="B424" i="262"/>
  <c r="B423" i="262"/>
  <c r="B416" i="262"/>
  <c r="B415" i="262"/>
  <c r="B414" i="262"/>
  <c r="B413" i="262"/>
  <c r="B412" i="262"/>
  <c r="B411" i="262"/>
  <c r="B410" i="262"/>
  <c r="B409" i="262"/>
  <c r="B408" i="262"/>
  <c r="B407" i="262"/>
  <c r="B406" i="262"/>
  <c r="B405" i="262"/>
  <c r="B404" i="262"/>
  <c r="B403" i="262"/>
  <c r="B402" i="262"/>
  <c r="B395" i="262"/>
  <c r="B394" i="262"/>
  <c r="B393" i="262"/>
  <c r="B392" i="262"/>
  <c r="B391" i="262"/>
  <c r="B390" i="262"/>
  <c r="B389" i="262"/>
  <c r="B388" i="262"/>
  <c r="B387" i="262"/>
  <c r="B386" i="262"/>
  <c r="B385" i="262"/>
  <c r="B384" i="262"/>
  <c r="B383" i="262"/>
  <c r="B382" i="262"/>
  <c r="B381" i="262"/>
  <c r="B374" i="262"/>
  <c r="B373" i="262"/>
  <c r="B372" i="262"/>
  <c r="B371" i="262"/>
  <c r="B370" i="262"/>
  <c r="B369" i="262"/>
  <c r="B368" i="262"/>
  <c r="B367" i="262"/>
  <c r="B366" i="262"/>
  <c r="B365" i="262"/>
  <c r="B364" i="262"/>
  <c r="B363" i="262"/>
  <c r="B362" i="262"/>
  <c r="B361" i="262"/>
  <c r="B360" i="262"/>
  <c r="B353" i="262"/>
  <c r="B352" i="262"/>
  <c r="B351" i="262"/>
  <c r="B350" i="262"/>
  <c r="B349" i="262"/>
  <c r="B348" i="262"/>
  <c r="B347" i="262"/>
  <c r="B346" i="262"/>
  <c r="B345" i="262"/>
  <c r="B344" i="262"/>
  <c r="B343" i="262"/>
  <c r="B342" i="262"/>
  <c r="B341" i="262"/>
  <c r="B340" i="262"/>
  <c r="B339" i="262"/>
  <c r="B332" i="262"/>
  <c r="B331" i="262"/>
  <c r="B330" i="262"/>
  <c r="B329" i="262"/>
  <c r="B328" i="262"/>
  <c r="B327" i="262"/>
  <c r="B326" i="262"/>
  <c r="B325" i="262"/>
  <c r="B324" i="262"/>
  <c r="B323" i="262"/>
  <c r="B322" i="262"/>
  <c r="B321" i="262"/>
  <c r="B320" i="262"/>
  <c r="B319" i="262"/>
  <c r="B318" i="262"/>
  <c r="B311" i="262"/>
  <c r="B310" i="262"/>
  <c r="B309" i="262"/>
  <c r="B308" i="262"/>
  <c r="B307" i="262"/>
  <c r="B306" i="262"/>
  <c r="B305" i="262"/>
  <c r="B304" i="262"/>
  <c r="B303" i="262"/>
  <c r="B302" i="262"/>
  <c r="B301" i="262"/>
  <c r="B300" i="262"/>
  <c r="B299" i="262"/>
  <c r="B298" i="262"/>
  <c r="B297" i="262"/>
  <c r="B290" i="262"/>
  <c r="B289" i="262"/>
  <c r="B288" i="262"/>
  <c r="B287" i="262"/>
  <c r="B286" i="262"/>
  <c r="B285" i="262"/>
  <c r="B284" i="262"/>
  <c r="B283" i="262"/>
  <c r="B282" i="262"/>
  <c r="B281" i="262"/>
  <c r="B280" i="262"/>
  <c r="B279" i="262"/>
  <c r="B278" i="262"/>
  <c r="B277" i="262"/>
  <c r="B276" i="262"/>
  <c r="B269" i="262"/>
  <c r="B268" i="262"/>
  <c r="B267" i="262"/>
  <c r="B266" i="262"/>
  <c r="B265" i="262"/>
  <c r="B264" i="262"/>
  <c r="B263" i="262"/>
  <c r="B262" i="262"/>
  <c r="B261" i="262"/>
  <c r="B260" i="262"/>
  <c r="B259" i="262"/>
  <c r="B258" i="262"/>
  <c r="B257" i="262"/>
  <c r="B256" i="262"/>
  <c r="B255" i="262"/>
  <c r="B248" i="262"/>
  <c r="B247" i="262"/>
  <c r="B246" i="262"/>
  <c r="B245" i="262"/>
  <c r="B244" i="262"/>
  <c r="B243" i="262"/>
  <c r="B242" i="262"/>
  <c r="B241" i="262"/>
  <c r="B240" i="262"/>
  <c r="B239" i="262"/>
  <c r="B238" i="262"/>
  <c r="B237" i="262"/>
  <c r="B236" i="262"/>
  <c r="B235" i="262"/>
  <c r="B234" i="262"/>
  <c r="B227" i="262"/>
  <c r="B226" i="262"/>
  <c r="B225" i="262"/>
  <c r="B224" i="262"/>
  <c r="B223" i="262"/>
  <c r="B222" i="262"/>
  <c r="B221" i="262"/>
  <c r="B220" i="262"/>
  <c r="B219" i="262"/>
  <c r="B218" i="262"/>
  <c r="B217" i="262"/>
  <c r="B216" i="262"/>
  <c r="B215" i="262"/>
  <c r="B214" i="262"/>
  <c r="B213" i="262"/>
  <c r="B206" i="262"/>
  <c r="B205" i="262"/>
  <c r="B204" i="262"/>
  <c r="B203" i="262"/>
  <c r="B202" i="262"/>
  <c r="B201" i="262"/>
  <c r="B200" i="262"/>
  <c r="B199" i="262"/>
  <c r="B198" i="262"/>
  <c r="B197" i="262"/>
  <c r="B196" i="262"/>
  <c r="B195" i="262"/>
  <c r="B194" i="262"/>
  <c r="B193" i="262"/>
  <c r="B192" i="262"/>
  <c r="B185" i="262"/>
  <c r="B184" i="262"/>
  <c r="B183" i="262"/>
  <c r="B182" i="262"/>
  <c r="B181" i="262"/>
  <c r="B180" i="262"/>
  <c r="B179" i="262"/>
  <c r="B178" i="262"/>
  <c r="B177" i="262"/>
  <c r="B176" i="262"/>
  <c r="B175" i="262"/>
  <c r="B174" i="262"/>
  <c r="B173" i="262"/>
  <c r="B172" i="262"/>
  <c r="B171" i="262"/>
  <c r="B164" i="262"/>
  <c r="B163" i="262"/>
  <c r="B162" i="262"/>
  <c r="B161" i="262"/>
  <c r="B160" i="262"/>
  <c r="B159" i="262"/>
  <c r="B158" i="262"/>
  <c r="B157" i="262"/>
  <c r="B156" i="262"/>
  <c r="B155" i="262"/>
  <c r="B154" i="262"/>
  <c r="B153" i="262"/>
  <c r="B152" i="262"/>
  <c r="B151" i="262"/>
  <c r="B150" i="262"/>
  <c r="B143" i="262"/>
  <c r="B142" i="262"/>
  <c r="B141" i="262"/>
  <c r="B140" i="262"/>
  <c r="B139" i="262"/>
  <c r="B138" i="262"/>
  <c r="B137" i="262"/>
  <c r="B136" i="262"/>
  <c r="B135" i="262"/>
  <c r="B134" i="262"/>
  <c r="B133" i="262"/>
  <c r="B132" i="262"/>
  <c r="B131" i="262"/>
  <c r="B130" i="262"/>
  <c r="B129" i="262"/>
  <c r="B122" i="262"/>
  <c r="B121" i="262"/>
  <c r="B120" i="262"/>
  <c r="B119" i="262"/>
  <c r="B118" i="262"/>
  <c r="B117" i="262"/>
  <c r="B116" i="262"/>
  <c r="B115" i="262"/>
  <c r="B114" i="262"/>
  <c r="B113" i="262"/>
  <c r="B112" i="262"/>
  <c r="B111" i="262"/>
  <c r="B110" i="262"/>
  <c r="B109" i="262"/>
  <c r="B108" i="262"/>
  <c r="B101" i="262"/>
  <c r="B100" i="262"/>
  <c r="B99" i="262"/>
  <c r="B98" i="262"/>
  <c r="B97" i="262"/>
  <c r="B96" i="262"/>
  <c r="B95" i="262"/>
  <c r="B94" i="262"/>
  <c r="B93" i="262"/>
  <c r="B92" i="262"/>
  <c r="B91" i="262"/>
  <c r="B90" i="262"/>
  <c r="B89" i="262"/>
  <c r="B88" i="262"/>
  <c r="B87" i="262"/>
  <c r="B80" i="262"/>
  <c r="B79" i="262"/>
  <c r="B78" i="262"/>
  <c r="B77" i="262"/>
  <c r="B76" i="262"/>
  <c r="B75" i="262"/>
  <c r="B74" i="262"/>
  <c r="B73" i="262"/>
  <c r="B72" i="262"/>
  <c r="B71" i="262"/>
  <c r="B70" i="262"/>
  <c r="B69" i="262"/>
  <c r="B68" i="262"/>
  <c r="B67" i="262"/>
  <c r="B66" i="262"/>
  <c r="B59" i="262"/>
  <c r="B58" i="262"/>
  <c r="B57" i="262"/>
  <c r="B56" i="262"/>
  <c r="B55" i="262"/>
  <c r="B54" i="262"/>
  <c r="B53" i="262"/>
  <c r="B52" i="262"/>
  <c r="B51" i="262"/>
  <c r="B50" i="262"/>
  <c r="B49" i="262"/>
  <c r="B48" i="262"/>
  <c r="B47" i="262"/>
  <c r="B46" i="262"/>
  <c r="B45" i="262"/>
  <c r="B38" i="262"/>
  <c r="B37" i="262"/>
  <c r="B36" i="262"/>
  <c r="B35" i="262"/>
  <c r="B34" i="262"/>
  <c r="B33" i="262"/>
  <c r="B32" i="262"/>
  <c r="B31" i="262"/>
  <c r="B30" i="262"/>
  <c r="B29" i="262"/>
  <c r="B28" i="262"/>
  <c r="B27" i="262"/>
  <c r="B26" i="262"/>
  <c r="B25" i="262"/>
  <c r="B17" i="262"/>
  <c r="B13" i="262"/>
  <c r="B14" i="262"/>
  <c r="B10" i="262"/>
  <c r="G31" i="307"/>
  <c r="H31" i="307"/>
  <c r="P4" i="347" l="1"/>
  <c r="P3" i="347"/>
  <c r="H3" i="347"/>
  <c r="D3" i="347"/>
  <c r="M3" i="345"/>
  <c r="D3" i="345"/>
  <c r="Y3" i="344"/>
  <c r="BC3" i="344"/>
  <c r="BC4" i="344"/>
  <c r="E3" i="344"/>
  <c r="M3" i="343"/>
  <c r="M4" i="343"/>
  <c r="G3" i="343"/>
  <c r="D3" i="343"/>
  <c r="R5" i="347" l="1"/>
  <c r="D4" i="347"/>
  <c r="A2" i="347"/>
  <c r="A1" i="347"/>
  <c r="N23" i="345"/>
  <c r="O23" i="345" s="1"/>
  <c r="N22" i="345"/>
  <c r="O22" i="345" s="1"/>
  <c r="N21" i="345"/>
  <c r="O21" i="345" s="1"/>
  <c r="N20" i="345"/>
  <c r="O20" i="345" s="1"/>
  <c r="N19" i="345"/>
  <c r="O19" i="345" s="1"/>
  <c r="N18" i="345"/>
  <c r="O18" i="345" s="1"/>
  <c r="N17" i="345"/>
  <c r="O17" i="345" s="1"/>
  <c r="N16" i="345"/>
  <c r="O16" i="345" s="1"/>
  <c r="N15" i="345"/>
  <c r="O15" i="345" s="1"/>
  <c r="N5" i="345"/>
  <c r="A1" i="345"/>
  <c r="BO5" i="344"/>
  <c r="E4" i="344"/>
  <c r="A2" i="344"/>
  <c r="A1" i="344"/>
  <c r="N27" i="343"/>
  <c r="O27" i="343" s="1"/>
  <c r="N26" i="343"/>
  <c r="O26" i="343" s="1"/>
  <c r="N25" i="343"/>
  <c r="O25" i="343" s="1"/>
  <c r="N24" i="343"/>
  <c r="O24" i="343" s="1"/>
  <c r="N23" i="343"/>
  <c r="O23" i="343" s="1"/>
  <c r="N22" i="343"/>
  <c r="O22" i="343" s="1"/>
  <c r="N21" i="343"/>
  <c r="O21" i="343" s="1"/>
  <c r="N20" i="343"/>
  <c r="O20" i="343" s="1"/>
  <c r="N5" i="343"/>
  <c r="D4" i="343"/>
  <c r="A1" i="343"/>
  <c r="B555" i="262" l="1"/>
  <c r="B554" i="262"/>
  <c r="B553" i="262"/>
  <c r="B552" i="262"/>
  <c r="B551" i="262"/>
  <c r="B550" i="262"/>
  <c r="B549" i="262"/>
  <c r="B548" i="262"/>
  <c r="B547" i="262"/>
  <c r="B546" i="262"/>
  <c r="B7" i="262"/>
  <c r="E31" i="307" l="1"/>
  <c r="C31" i="307"/>
  <c r="G9" i="307"/>
  <c r="E9" i="307"/>
  <c r="K59" i="307"/>
  <c r="S26" i="321"/>
  <c r="S27" i="321"/>
  <c r="S28" i="321"/>
  <c r="S29" i="321"/>
  <c r="S30" i="321"/>
  <c r="S31" i="321"/>
  <c r="S32" i="321"/>
  <c r="S33" i="321"/>
  <c r="S34" i="321"/>
  <c r="S35" i="321"/>
  <c r="K55" i="307"/>
  <c r="F8" i="307"/>
  <c r="F11" i="307"/>
  <c r="F10" i="307"/>
  <c r="D61" i="307"/>
  <c r="T21" i="342"/>
  <c r="T22" i="342"/>
  <c r="T23" i="342"/>
  <c r="T24" i="342"/>
  <c r="T25" i="342"/>
  <c r="T26" i="342"/>
  <c r="T27" i="342"/>
  <c r="T28" i="342"/>
  <c r="T29" i="342"/>
  <c r="T30" i="342"/>
  <c r="T31" i="342"/>
  <c r="T32" i="342"/>
  <c r="T33" i="342"/>
  <c r="T34" i="342"/>
  <c r="T35" i="342"/>
  <c r="O3" i="321"/>
  <c r="D3" i="321"/>
  <c r="R5" i="342"/>
  <c r="P3" i="342"/>
  <c r="A2" i="342"/>
  <c r="A1" i="342"/>
  <c r="D59" i="307" l="1"/>
  <c r="D53" i="307"/>
  <c r="D57" i="307"/>
  <c r="D55" i="307"/>
  <c r="K61" i="307"/>
  <c r="K57" i="307"/>
  <c r="K53" i="307"/>
  <c r="F31" i="307"/>
  <c r="F9" i="307"/>
  <c r="S10" i="309"/>
  <c r="N10" i="307" s="1"/>
  <c r="S11" i="309"/>
  <c r="S17" i="309"/>
  <c r="S18" i="309"/>
  <c r="S19" i="309"/>
  <c r="S20" i="309"/>
  <c r="S21" i="309"/>
  <c r="S22" i="309"/>
  <c r="S23" i="309"/>
  <c r="S24" i="309"/>
  <c r="S25" i="309"/>
  <c r="S26" i="309"/>
  <c r="S27" i="309"/>
  <c r="S28" i="309"/>
  <c r="S29" i="309"/>
  <c r="S30" i="309"/>
  <c r="S31" i="309"/>
  <c r="S32" i="309"/>
  <c r="S33" i="309"/>
  <c r="S34" i="309"/>
  <c r="S35" i="309"/>
  <c r="S8" i="309"/>
  <c r="N8" i="307" s="1"/>
  <c r="Q8" i="322"/>
  <c r="H8" i="307" s="1"/>
  <c r="Q18" i="322"/>
  <c r="Q19" i="322"/>
  <c r="Q20" i="322"/>
  <c r="Q21" i="322"/>
  <c r="Q22" i="322"/>
  <c r="Q23" i="322"/>
  <c r="Q24" i="322"/>
  <c r="Q25" i="322"/>
  <c r="Q26" i="322"/>
  <c r="Q27" i="322"/>
  <c r="Q28" i="322"/>
  <c r="Q29" i="322"/>
  <c r="Q30" i="322"/>
  <c r="Q31" i="322"/>
  <c r="Q32" i="322"/>
  <c r="Q33" i="322"/>
  <c r="Q13" i="322"/>
  <c r="Q8" i="284"/>
  <c r="Q15" i="284"/>
  <c r="D34" i="307" s="1"/>
  <c r="Q12" i="284"/>
  <c r="D33" i="307" s="1"/>
  <c r="Q20" i="284"/>
  <c r="Q21" i="284"/>
  <c r="Q22" i="284"/>
  <c r="Q23" i="284"/>
  <c r="Q24" i="284"/>
  <c r="Q25" i="284"/>
  <c r="Q26" i="284"/>
  <c r="Q27" i="284"/>
  <c r="Q28" i="284"/>
  <c r="Q29" i="284"/>
  <c r="Q30" i="284"/>
  <c r="Q31" i="284"/>
  <c r="Q32" i="284"/>
  <c r="Q33" i="284"/>
  <c r="Q34" i="284"/>
  <c r="Q35" i="284"/>
  <c r="Q14" i="284"/>
  <c r="D32" i="307" s="1"/>
  <c r="C61" i="307"/>
  <c r="S19" i="285"/>
  <c r="S20" i="285"/>
  <c r="S22" i="285"/>
  <c r="S23" i="285"/>
  <c r="S24" i="285"/>
  <c r="S25" i="285"/>
  <c r="S26" i="285"/>
  <c r="S27" i="285"/>
  <c r="S28" i="285"/>
  <c r="S29" i="285"/>
  <c r="S30" i="285"/>
  <c r="S31" i="285"/>
  <c r="S32" i="285"/>
  <c r="S33" i="285"/>
  <c r="S34" i="285"/>
  <c r="S35" i="285"/>
  <c r="C53" i="307"/>
  <c r="C57" i="307" l="1"/>
  <c r="D11" i="307"/>
  <c r="C55" i="307"/>
  <c r="D10" i="307"/>
  <c r="C59" i="307"/>
  <c r="D8" i="307"/>
  <c r="J57" i="307"/>
  <c r="J53" i="307"/>
  <c r="D31" i="307"/>
  <c r="J59" i="307"/>
  <c r="J55" i="307"/>
  <c r="J61" i="307"/>
  <c r="H55" i="307"/>
  <c r="N9" i="307"/>
  <c r="H53" i="307"/>
  <c r="H59" i="307"/>
  <c r="H61" i="307"/>
  <c r="H57" i="307"/>
  <c r="E59" i="307"/>
  <c r="E61" i="307"/>
  <c r="E53" i="307"/>
  <c r="E57" i="307"/>
  <c r="E55" i="307"/>
  <c r="H9" i="307"/>
  <c r="B643" i="262"/>
  <c r="B642" i="262"/>
  <c r="B641" i="262"/>
  <c r="B640" i="262"/>
  <c r="B639" i="262"/>
  <c r="B638" i="262"/>
  <c r="B637" i="262"/>
  <c r="B636" i="262"/>
  <c r="B635" i="262"/>
  <c r="B634" i="262"/>
  <c r="B633" i="262"/>
  <c r="B632" i="262"/>
  <c r="B631" i="262"/>
  <c r="B630" i="262"/>
  <c r="B629" i="262"/>
  <c r="B628" i="262"/>
  <c r="B627" i="262"/>
  <c r="B626" i="262"/>
  <c r="B625" i="262"/>
  <c r="B624" i="262"/>
  <c r="B623" i="262"/>
  <c r="B622" i="262"/>
  <c r="B621" i="262"/>
  <c r="B620" i="262"/>
  <c r="B619" i="262"/>
  <c r="B618" i="262"/>
  <c r="B617" i="262"/>
  <c r="B616" i="262"/>
  <c r="B615" i="262"/>
  <c r="B614" i="262"/>
  <c r="B613" i="262"/>
  <c r="B612" i="262"/>
  <c r="B611" i="262"/>
  <c r="B610" i="262"/>
  <c r="B609" i="262"/>
  <c r="B608" i="262"/>
  <c r="B607" i="262"/>
  <c r="B606" i="262"/>
  <c r="B605" i="262"/>
  <c r="B604" i="262"/>
  <c r="B603" i="262"/>
  <c r="B602" i="262"/>
  <c r="B601" i="262"/>
  <c r="B600" i="262"/>
  <c r="B589" i="262"/>
  <c r="B588" i="262"/>
  <c r="B587" i="262"/>
  <c r="B586" i="262"/>
  <c r="B585" i="262"/>
  <c r="B584" i="262"/>
  <c r="B583" i="262"/>
  <c r="B582" i="262"/>
  <c r="B581" i="262"/>
  <c r="B580" i="262"/>
  <c r="B579" i="262"/>
  <c r="B578" i="262"/>
  <c r="B577" i="262"/>
  <c r="B576" i="262"/>
  <c r="B575" i="262"/>
  <c r="B574" i="262"/>
  <c r="B573" i="262"/>
  <c r="B572" i="262"/>
  <c r="B571" i="262"/>
  <c r="B570" i="262"/>
  <c r="B569" i="262"/>
  <c r="B568" i="262"/>
  <c r="B567" i="262"/>
  <c r="B566" i="262"/>
  <c r="B565" i="262"/>
  <c r="B564" i="262"/>
  <c r="B563" i="262"/>
  <c r="B562" i="262"/>
  <c r="B561" i="262"/>
  <c r="B560" i="262"/>
  <c r="B559" i="262"/>
  <c r="B558" i="262"/>
  <c r="B557" i="262"/>
  <c r="B556" i="262"/>
  <c r="B545" i="262"/>
  <c r="B544" i="262"/>
  <c r="B543" i="262"/>
  <c r="B532" i="262"/>
  <c r="B531" i="262"/>
  <c r="B530" i="262"/>
  <c r="B529" i="262"/>
  <c r="B528" i="262"/>
  <c r="B527" i="262"/>
  <c r="B526" i="262"/>
  <c r="B525" i="262"/>
  <c r="B524" i="262"/>
  <c r="B523" i="262"/>
  <c r="B516" i="262"/>
  <c r="B515" i="262"/>
  <c r="B514" i="262"/>
  <c r="B513" i="262"/>
  <c r="B512" i="262"/>
  <c r="B511" i="262"/>
  <c r="B510" i="262"/>
  <c r="B509" i="262"/>
  <c r="B508" i="262"/>
  <c r="Q31" i="307" l="1"/>
  <c r="R31" i="307"/>
  <c r="C9" i="307"/>
  <c r="D9" i="307"/>
  <c r="D3" i="329"/>
  <c r="H3" i="329"/>
  <c r="N3" i="329"/>
  <c r="N4" i="329"/>
  <c r="M3" i="288"/>
  <c r="N3" i="284"/>
  <c r="BC3" i="287"/>
  <c r="D3" i="340"/>
  <c r="G3" i="340"/>
  <c r="M3" i="340"/>
  <c r="M4" i="340"/>
  <c r="P4" i="285"/>
  <c r="P3" i="285"/>
  <c r="B12" i="262"/>
  <c r="B15" i="262"/>
  <c r="B16" i="262"/>
  <c r="B11" i="262"/>
  <c r="M5" i="307" l="1"/>
  <c r="N27" i="340"/>
  <c r="O27" i="340" s="1"/>
  <c r="N26" i="340"/>
  <c r="O26" i="340" s="1"/>
  <c r="N25" i="340"/>
  <c r="O25" i="340" s="1"/>
  <c r="N24" i="340"/>
  <c r="O24" i="340" s="1"/>
  <c r="N23" i="340"/>
  <c r="O23" i="340" s="1"/>
  <c r="N22" i="340"/>
  <c r="O22" i="340" s="1"/>
  <c r="N21" i="340"/>
  <c r="O21" i="340" s="1"/>
  <c r="N5" i="340"/>
  <c r="D4" i="340"/>
  <c r="A1" i="340"/>
  <c r="R5" i="285"/>
  <c r="P3" i="309" l="1"/>
  <c r="N3" i="322"/>
  <c r="I2" i="304" l="1"/>
  <c r="B24" i="262" l="1"/>
  <c r="H3" i="284" l="1"/>
  <c r="Y3" i="287"/>
  <c r="G3" i="288"/>
  <c r="H3" i="322"/>
  <c r="H3" i="285"/>
  <c r="A3" i="304"/>
  <c r="B5" i="262"/>
  <c r="B6" i="262"/>
  <c r="B8" i="262"/>
  <c r="B9" i="262"/>
  <c r="B4" i="262"/>
  <c r="N19" i="288"/>
  <c r="O19" i="288" s="1"/>
  <c r="N21" i="288"/>
  <c r="O21" i="288" s="1"/>
  <c r="N20" i="288"/>
  <c r="O20" i="288" s="1"/>
  <c r="N22" i="288"/>
  <c r="O22" i="288" s="1"/>
  <c r="N18" i="288"/>
  <c r="O18" i="288" s="1"/>
  <c r="N23" i="288"/>
  <c r="O23" i="288" s="1"/>
  <c r="A28" i="307"/>
  <c r="A26" i="307"/>
  <c r="A25" i="307"/>
  <c r="N4" i="322"/>
  <c r="D3" i="322"/>
  <c r="Q5" i="329"/>
  <c r="D4" i="329"/>
  <c r="A2" i="329"/>
  <c r="A1" i="329"/>
  <c r="P5" i="322"/>
  <c r="D4" i="322"/>
  <c r="A2" i="322"/>
  <c r="A1" i="322"/>
  <c r="Q5" i="321"/>
  <c r="A2" i="321"/>
  <c r="A1" i="321"/>
  <c r="L108" i="268"/>
  <c r="F359" i="268"/>
  <c r="F355" i="268"/>
  <c r="F353" i="268"/>
  <c r="F371" i="268"/>
  <c r="F370" i="268"/>
  <c r="F241" i="268"/>
  <c r="F243" i="268"/>
  <c r="F250" i="268"/>
  <c r="F245" i="268"/>
  <c r="F251" i="268"/>
  <c r="C207" i="268"/>
  <c r="D207" i="268"/>
  <c r="E207" i="268"/>
  <c r="F207" i="268"/>
  <c r="G207" i="268"/>
  <c r="C208" i="268"/>
  <c r="D208" i="268"/>
  <c r="E208" i="268"/>
  <c r="F208" i="268"/>
  <c r="G208" i="268"/>
  <c r="C209" i="268"/>
  <c r="D209" i="268"/>
  <c r="E209" i="268"/>
  <c r="F209" i="268"/>
  <c r="G209" i="268"/>
  <c r="C210" i="268"/>
  <c r="D210" i="268"/>
  <c r="E210" i="268"/>
  <c r="F210" i="268"/>
  <c r="G210" i="268"/>
  <c r="C211" i="268"/>
  <c r="D211" i="268"/>
  <c r="E211" i="268"/>
  <c r="F211" i="268"/>
  <c r="G211" i="268"/>
  <c r="C212" i="268"/>
  <c r="D212" i="268"/>
  <c r="E212" i="268"/>
  <c r="F212" i="268"/>
  <c r="G212" i="268"/>
  <c r="C213" i="268"/>
  <c r="D213" i="268"/>
  <c r="E213" i="268"/>
  <c r="F213" i="268"/>
  <c r="G213" i="268"/>
  <c r="C214" i="268"/>
  <c r="D214" i="268"/>
  <c r="E214" i="268"/>
  <c r="F214" i="268"/>
  <c r="G214" i="268"/>
  <c r="C215" i="268"/>
  <c r="D215" i="268"/>
  <c r="E215" i="268"/>
  <c r="F215" i="268"/>
  <c r="G215" i="268"/>
  <c r="C216" i="268"/>
  <c r="D216" i="268"/>
  <c r="E216" i="268"/>
  <c r="F216" i="268"/>
  <c r="G216" i="268"/>
  <c r="C217" i="268"/>
  <c r="D217" i="268"/>
  <c r="E217" i="268"/>
  <c r="F217" i="268"/>
  <c r="G217" i="268"/>
  <c r="C218" i="268"/>
  <c r="D218" i="268"/>
  <c r="E218" i="268"/>
  <c r="F218" i="268"/>
  <c r="G218" i="268"/>
  <c r="C219" i="268"/>
  <c r="D219" i="268"/>
  <c r="E219" i="268"/>
  <c r="F219" i="268"/>
  <c r="G219" i="268"/>
  <c r="C220" i="268"/>
  <c r="D220" i="268"/>
  <c r="E220" i="268"/>
  <c r="F220" i="268"/>
  <c r="G220" i="268"/>
  <c r="C221" i="268"/>
  <c r="D221" i="268"/>
  <c r="E221" i="268"/>
  <c r="F221" i="268"/>
  <c r="G221" i="268"/>
  <c r="C222" i="268"/>
  <c r="D222" i="268"/>
  <c r="E222" i="268"/>
  <c r="F222" i="268"/>
  <c r="G222" i="268"/>
  <c r="C223" i="268"/>
  <c r="D223" i="268"/>
  <c r="E223" i="268"/>
  <c r="F223" i="268"/>
  <c r="G223" i="268"/>
  <c r="C224" i="268"/>
  <c r="D224" i="268"/>
  <c r="E224" i="268"/>
  <c r="F224" i="268"/>
  <c r="G224" i="268"/>
  <c r="C225" i="268"/>
  <c r="D225" i="268"/>
  <c r="E225" i="268"/>
  <c r="F225" i="268"/>
  <c r="G225" i="268"/>
  <c r="C226" i="268"/>
  <c r="D226" i="268"/>
  <c r="E226" i="268"/>
  <c r="F226" i="268"/>
  <c r="G226" i="268"/>
  <c r="C227" i="268"/>
  <c r="D227" i="268"/>
  <c r="E227" i="268"/>
  <c r="F227" i="268"/>
  <c r="G227" i="268"/>
  <c r="C228" i="268"/>
  <c r="D228" i="268"/>
  <c r="E228" i="268"/>
  <c r="F228" i="268"/>
  <c r="G228" i="268"/>
  <c r="C229" i="268"/>
  <c r="D229" i="268"/>
  <c r="E229" i="268"/>
  <c r="F229" i="268"/>
  <c r="G229" i="268"/>
  <c r="C230" i="268"/>
  <c r="D230" i="268"/>
  <c r="E230" i="268"/>
  <c r="F230" i="268"/>
  <c r="G230" i="268"/>
  <c r="C231" i="268"/>
  <c r="D231" i="268"/>
  <c r="E231" i="268"/>
  <c r="F231" i="268"/>
  <c r="G231" i="268"/>
  <c r="G206" i="268"/>
  <c r="F206" i="268"/>
  <c r="E206" i="268"/>
  <c r="D206" i="268"/>
  <c r="C206" i="268"/>
  <c r="J231" i="268"/>
  <c r="J230" i="268"/>
  <c r="J229" i="268"/>
  <c r="J228" i="268"/>
  <c r="J227" i="268"/>
  <c r="J226" i="268"/>
  <c r="J225" i="268"/>
  <c r="J224" i="268"/>
  <c r="J223" i="268"/>
  <c r="J222" i="268"/>
  <c r="J221" i="268"/>
  <c r="J220" i="268"/>
  <c r="J219" i="268"/>
  <c r="J218" i="268"/>
  <c r="J217" i="268"/>
  <c r="J216" i="268"/>
  <c r="J215" i="268"/>
  <c r="J214" i="268"/>
  <c r="J213" i="268"/>
  <c r="J212" i="268"/>
  <c r="J211" i="268"/>
  <c r="J210" i="268"/>
  <c r="J209" i="268"/>
  <c r="J208" i="268"/>
  <c r="J207" i="268"/>
  <c r="J206" i="268"/>
  <c r="J132" i="268"/>
  <c r="G132" i="268"/>
  <c r="F132" i="268"/>
  <c r="E132" i="268"/>
  <c r="D132" i="268"/>
  <c r="C132" i="268"/>
  <c r="J131" i="268"/>
  <c r="G131" i="268"/>
  <c r="F131" i="268"/>
  <c r="E131" i="268"/>
  <c r="D131" i="268"/>
  <c r="C131" i="268"/>
  <c r="J130" i="268"/>
  <c r="G130" i="268"/>
  <c r="F130" i="268"/>
  <c r="E130" i="268"/>
  <c r="D130" i="268"/>
  <c r="C130" i="268"/>
  <c r="J129" i="268"/>
  <c r="G129" i="268"/>
  <c r="F129" i="268"/>
  <c r="E129" i="268"/>
  <c r="D129" i="268"/>
  <c r="C129" i="268"/>
  <c r="J128" i="268"/>
  <c r="G128" i="268"/>
  <c r="F128" i="268"/>
  <c r="E128" i="268"/>
  <c r="D128" i="268"/>
  <c r="C128" i="268"/>
  <c r="J127" i="268"/>
  <c r="G127" i="268"/>
  <c r="F127" i="268"/>
  <c r="E127" i="268"/>
  <c r="D127" i="268"/>
  <c r="C127" i="268"/>
  <c r="C94" i="268"/>
  <c r="D94" i="268"/>
  <c r="E94" i="268"/>
  <c r="F94" i="268"/>
  <c r="G94" i="268"/>
  <c r="C95" i="268"/>
  <c r="D95" i="268"/>
  <c r="E95" i="268"/>
  <c r="F95" i="268"/>
  <c r="G95" i="268"/>
  <c r="C96" i="268"/>
  <c r="D96" i="268"/>
  <c r="E96" i="268"/>
  <c r="F96" i="268"/>
  <c r="G96" i="268"/>
  <c r="C97" i="268"/>
  <c r="D97" i="268"/>
  <c r="E97" i="268"/>
  <c r="F97" i="268"/>
  <c r="G97" i="268"/>
  <c r="C98" i="268"/>
  <c r="D98" i="268"/>
  <c r="E98" i="268"/>
  <c r="F98" i="268"/>
  <c r="G98" i="268"/>
  <c r="C99" i="268"/>
  <c r="D99" i="268"/>
  <c r="E99" i="268"/>
  <c r="F99" i="268"/>
  <c r="G99" i="268"/>
  <c r="C100" i="268"/>
  <c r="D100" i="268"/>
  <c r="E100" i="268"/>
  <c r="F100" i="268"/>
  <c r="G100" i="268"/>
  <c r="C101" i="268"/>
  <c r="D101" i="268"/>
  <c r="E101" i="268"/>
  <c r="F101" i="268"/>
  <c r="G101" i="268"/>
  <c r="C102" i="268"/>
  <c r="D102" i="268"/>
  <c r="E102" i="268"/>
  <c r="F102" i="268"/>
  <c r="G102" i="268"/>
  <c r="C103" i="268"/>
  <c r="D103" i="268"/>
  <c r="E103" i="268"/>
  <c r="F103" i="268"/>
  <c r="G103" i="268"/>
  <c r="C104" i="268"/>
  <c r="D104" i="268"/>
  <c r="E104" i="268"/>
  <c r="F104" i="268"/>
  <c r="G104" i="268"/>
  <c r="C105" i="268"/>
  <c r="D105" i="268"/>
  <c r="E105" i="268"/>
  <c r="F105" i="268"/>
  <c r="G105" i="268"/>
  <c r="C106" i="268"/>
  <c r="D106" i="268"/>
  <c r="E106" i="268"/>
  <c r="F106" i="268"/>
  <c r="G106" i="268"/>
  <c r="C107" i="268"/>
  <c r="D107" i="268"/>
  <c r="E107" i="268"/>
  <c r="F107" i="268"/>
  <c r="G107" i="268"/>
  <c r="C108" i="268"/>
  <c r="D108" i="268"/>
  <c r="E108" i="268"/>
  <c r="F108" i="268"/>
  <c r="G108" i="268"/>
  <c r="C109" i="268"/>
  <c r="D109" i="268"/>
  <c r="E109" i="268"/>
  <c r="F109" i="268"/>
  <c r="G109" i="268"/>
  <c r="C110" i="268"/>
  <c r="D110" i="268"/>
  <c r="E110" i="268"/>
  <c r="F110" i="268"/>
  <c r="G110" i="268"/>
  <c r="C111" i="268"/>
  <c r="D111" i="268"/>
  <c r="E111" i="268"/>
  <c r="F111" i="268"/>
  <c r="G111" i="268"/>
  <c r="C112" i="268"/>
  <c r="D112" i="268"/>
  <c r="E112" i="268"/>
  <c r="F112" i="268"/>
  <c r="G112" i="268"/>
  <c r="C113" i="268"/>
  <c r="D113" i="268"/>
  <c r="E113" i="268"/>
  <c r="F113" i="268"/>
  <c r="G113" i="268"/>
  <c r="C114" i="268"/>
  <c r="D114" i="268"/>
  <c r="E114" i="268"/>
  <c r="F114" i="268"/>
  <c r="G114" i="268"/>
  <c r="C115" i="268"/>
  <c r="D115" i="268"/>
  <c r="E115" i="268"/>
  <c r="F115" i="268"/>
  <c r="G115" i="268"/>
  <c r="C116" i="268"/>
  <c r="D116" i="268"/>
  <c r="E116" i="268"/>
  <c r="F116" i="268"/>
  <c r="G116" i="268"/>
  <c r="C117" i="268"/>
  <c r="D117" i="268"/>
  <c r="E117" i="268"/>
  <c r="F117" i="268"/>
  <c r="G117" i="268"/>
  <c r="C118" i="268"/>
  <c r="D118" i="268"/>
  <c r="E118" i="268"/>
  <c r="F118" i="268"/>
  <c r="G118" i="268"/>
  <c r="C119" i="268"/>
  <c r="D119" i="268"/>
  <c r="E119" i="268"/>
  <c r="F119" i="268"/>
  <c r="G119" i="268"/>
  <c r="C120" i="268"/>
  <c r="D120" i="268"/>
  <c r="E120" i="268"/>
  <c r="F120" i="268"/>
  <c r="G120" i="268"/>
  <c r="C121" i="268"/>
  <c r="D121" i="268"/>
  <c r="E121" i="268"/>
  <c r="F121" i="268"/>
  <c r="G121" i="268"/>
  <c r="C122" i="268"/>
  <c r="D122" i="268"/>
  <c r="E122" i="268"/>
  <c r="F122" i="268"/>
  <c r="G122" i="268"/>
  <c r="C123" i="268"/>
  <c r="D123" i="268"/>
  <c r="E123" i="268"/>
  <c r="F123" i="268"/>
  <c r="G123" i="268"/>
  <c r="C124" i="268"/>
  <c r="D124" i="268"/>
  <c r="E124" i="268"/>
  <c r="F124" i="268"/>
  <c r="G124" i="268"/>
  <c r="C125" i="268"/>
  <c r="D125" i="268"/>
  <c r="E125" i="268"/>
  <c r="F125" i="268"/>
  <c r="G125" i="268"/>
  <c r="C126" i="268"/>
  <c r="D126" i="268"/>
  <c r="E126" i="268"/>
  <c r="F126" i="268"/>
  <c r="G126" i="268"/>
  <c r="G93" i="268"/>
  <c r="F93" i="268"/>
  <c r="E93" i="268"/>
  <c r="D93" i="268"/>
  <c r="C93" i="268"/>
  <c r="J126" i="268"/>
  <c r="J125" i="268"/>
  <c r="J124" i="268"/>
  <c r="J123" i="268"/>
  <c r="J122" i="268"/>
  <c r="J121" i="268"/>
  <c r="J120" i="268"/>
  <c r="J119" i="268"/>
  <c r="J118" i="268"/>
  <c r="J117" i="268"/>
  <c r="J116" i="268"/>
  <c r="J115" i="268"/>
  <c r="J114" i="268"/>
  <c r="J113" i="268"/>
  <c r="J112" i="268"/>
  <c r="J111" i="268"/>
  <c r="J110" i="268"/>
  <c r="J109" i="268"/>
  <c r="J108" i="268"/>
  <c r="J107" i="268"/>
  <c r="J106" i="268"/>
  <c r="J105" i="268"/>
  <c r="J104" i="268"/>
  <c r="J103" i="268"/>
  <c r="J102" i="268"/>
  <c r="J101" i="268"/>
  <c r="J100" i="268"/>
  <c r="J99" i="268"/>
  <c r="J98" i="268"/>
  <c r="J97" i="268"/>
  <c r="J96" i="268"/>
  <c r="J95" i="268"/>
  <c r="J94" i="268"/>
  <c r="J93" i="268"/>
  <c r="C189" i="268"/>
  <c r="D189" i="268"/>
  <c r="E189" i="268"/>
  <c r="F189" i="268"/>
  <c r="G189" i="268"/>
  <c r="C190" i="268"/>
  <c r="D190" i="268"/>
  <c r="E190" i="268"/>
  <c r="F190" i="268"/>
  <c r="G190" i="268"/>
  <c r="C191" i="268"/>
  <c r="D191" i="268"/>
  <c r="E191" i="268"/>
  <c r="F191" i="268"/>
  <c r="G191" i="268"/>
  <c r="C192" i="268"/>
  <c r="D192" i="268"/>
  <c r="E192" i="268"/>
  <c r="F192" i="268"/>
  <c r="G192" i="268"/>
  <c r="C193" i="268"/>
  <c r="D193" i="268"/>
  <c r="E193" i="268"/>
  <c r="F193" i="268"/>
  <c r="G193" i="268"/>
  <c r="C194" i="268"/>
  <c r="D194" i="268"/>
  <c r="E194" i="268"/>
  <c r="F194" i="268"/>
  <c r="G194" i="268"/>
  <c r="C195" i="268"/>
  <c r="D195" i="268"/>
  <c r="E195" i="268"/>
  <c r="F195" i="268"/>
  <c r="G195" i="268"/>
  <c r="C196" i="268"/>
  <c r="D196" i="268"/>
  <c r="E196" i="268"/>
  <c r="F196" i="268"/>
  <c r="G196" i="268"/>
  <c r="C197" i="268"/>
  <c r="D197" i="268"/>
  <c r="E197" i="268"/>
  <c r="F197" i="268"/>
  <c r="G197" i="268"/>
  <c r="C198" i="268"/>
  <c r="D198" i="268"/>
  <c r="E198" i="268"/>
  <c r="F198" i="268"/>
  <c r="G198" i="268"/>
  <c r="C199" i="268"/>
  <c r="D199" i="268"/>
  <c r="E199" i="268"/>
  <c r="F199" i="268"/>
  <c r="G199" i="268"/>
  <c r="C200" i="268"/>
  <c r="D200" i="268"/>
  <c r="E200" i="268"/>
  <c r="F200" i="268"/>
  <c r="G200" i="268"/>
  <c r="C201" i="268"/>
  <c r="D201" i="268"/>
  <c r="E201" i="268"/>
  <c r="F201" i="268"/>
  <c r="G201" i="268"/>
  <c r="C202" i="268"/>
  <c r="D202" i="268"/>
  <c r="E202" i="268"/>
  <c r="F202" i="268"/>
  <c r="G202" i="268"/>
  <c r="C203" i="268"/>
  <c r="D203" i="268"/>
  <c r="E203" i="268"/>
  <c r="F203" i="268"/>
  <c r="G203" i="268"/>
  <c r="C204" i="268"/>
  <c r="D204" i="268"/>
  <c r="E204" i="268"/>
  <c r="F204" i="268"/>
  <c r="G204" i="268"/>
  <c r="C205" i="268"/>
  <c r="D205" i="268"/>
  <c r="E205" i="268"/>
  <c r="F205" i="268"/>
  <c r="G205" i="268"/>
  <c r="G188" i="268"/>
  <c r="F188" i="268"/>
  <c r="E188" i="268"/>
  <c r="D188" i="268"/>
  <c r="C188" i="268"/>
  <c r="J205" i="268"/>
  <c r="J204" i="268"/>
  <c r="J203" i="268"/>
  <c r="J202" i="268"/>
  <c r="J201" i="268"/>
  <c r="J200" i="268"/>
  <c r="J199" i="268"/>
  <c r="J198" i="268"/>
  <c r="J197" i="268"/>
  <c r="J196" i="268"/>
  <c r="J195" i="268"/>
  <c r="J194" i="268"/>
  <c r="J193" i="268"/>
  <c r="J192" i="268"/>
  <c r="J191" i="268"/>
  <c r="J190" i="268"/>
  <c r="J189" i="268"/>
  <c r="J188" i="268"/>
  <c r="I233" i="268"/>
  <c r="I234" i="268"/>
  <c r="I235" i="268"/>
  <c r="I236" i="268"/>
  <c r="I237" i="268"/>
  <c r="I238" i="268"/>
  <c r="I239" i="268"/>
  <c r="I240" i="268"/>
  <c r="I241" i="268"/>
  <c r="G233" i="268"/>
  <c r="F234" i="268"/>
  <c r="G234" i="268"/>
  <c r="G235" i="268"/>
  <c r="F236" i="268"/>
  <c r="G236" i="268"/>
  <c r="G237" i="268"/>
  <c r="F238" i="268"/>
  <c r="G238" i="268"/>
  <c r="G239" i="268"/>
  <c r="F240" i="268"/>
  <c r="G240" i="268"/>
  <c r="G241" i="268"/>
  <c r="I232" i="268"/>
  <c r="G232" i="268"/>
  <c r="F232" i="268"/>
  <c r="J241" i="268"/>
  <c r="J240" i="268"/>
  <c r="J239" i="268"/>
  <c r="J238" i="268"/>
  <c r="J237" i="268"/>
  <c r="J236" i="268"/>
  <c r="J235" i="268"/>
  <c r="J234" i="268"/>
  <c r="J233" i="268"/>
  <c r="J232" i="268"/>
  <c r="C134" i="268"/>
  <c r="D134" i="268"/>
  <c r="E134" i="268"/>
  <c r="F134" i="268"/>
  <c r="G134" i="268"/>
  <c r="C135" i="268"/>
  <c r="D135" i="268"/>
  <c r="E135" i="268"/>
  <c r="F135" i="268"/>
  <c r="G135" i="268"/>
  <c r="C136" i="268"/>
  <c r="D136" i="268"/>
  <c r="E136" i="268"/>
  <c r="F136" i="268"/>
  <c r="G136" i="268"/>
  <c r="C137" i="268"/>
  <c r="D137" i="268"/>
  <c r="E137" i="268"/>
  <c r="F137" i="268"/>
  <c r="G137" i="268"/>
  <c r="C138" i="268"/>
  <c r="D138" i="268"/>
  <c r="E138" i="268"/>
  <c r="F138" i="268"/>
  <c r="G138" i="268"/>
  <c r="C139" i="268"/>
  <c r="D139" i="268"/>
  <c r="E139" i="268"/>
  <c r="F139" i="268"/>
  <c r="G139" i="268"/>
  <c r="C140" i="268"/>
  <c r="D140" i="268"/>
  <c r="E140" i="268"/>
  <c r="F140" i="268"/>
  <c r="G140" i="268"/>
  <c r="C141" i="268"/>
  <c r="D141" i="268"/>
  <c r="E141" i="268"/>
  <c r="F141" i="268"/>
  <c r="G141" i="268"/>
  <c r="C142" i="268"/>
  <c r="D142" i="268"/>
  <c r="E142" i="268"/>
  <c r="F142" i="268"/>
  <c r="G142" i="268"/>
  <c r="C143" i="268"/>
  <c r="D143" i="268"/>
  <c r="E143" i="268"/>
  <c r="F143" i="268"/>
  <c r="G143" i="268"/>
  <c r="C144" i="268"/>
  <c r="D144" i="268"/>
  <c r="E144" i="268"/>
  <c r="F144" i="268"/>
  <c r="G144" i="268"/>
  <c r="C145" i="268"/>
  <c r="D145" i="268"/>
  <c r="E145" i="268"/>
  <c r="F145" i="268"/>
  <c r="G145" i="268"/>
  <c r="C146" i="268"/>
  <c r="D146" i="268"/>
  <c r="E146" i="268"/>
  <c r="F146" i="268"/>
  <c r="G146" i="268"/>
  <c r="C147" i="268"/>
  <c r="D147" i="268"/>
  <c r="E147" i="268"/>
  <c r="F147" i="268"/>
  <c r="G147" i="268"/>
  <c r="C148" i="268"/>
  <c r="D148" i="268"/>
  <c r="E148" i="268"/>
  <c r="F148" i="268"/>
  <c r="G148" i="268"/>
  <c r="C149" i="268"/>
  <c r="D149" i="268"/>
  <c r="E149" i="268"/>
  <c r="F149" i="268"/>
  <c r="G149" i="268"/>
  <c r="C150" i="268"/>
  <c r="D150" i="268"/>
  <c r="E150" i="268"/>
  <c r="F150" i="268"/>
  <c r="G150" i="268"/>
  <c r="C151" i="268"/>
  <c r="D151" i="268"/>
  <c r="E151" i="268"/>
  <c r="F151" i="268"/>
  <c r="G151" i="268"/>
  <c r="C152" i="268"/>
  <c r="D152" i="268"/>
  <c r="E152" i="268"/>
  <c r="F152" i="268"/>
  <c r="G152" i="268"/>
  <c r="C153" i="268"/>
  <c r="D153" i="268"/>
  <c r="E153" i="268"/>
  <c r="F153" i="268"/>
  <c r="G153" i="268"/>
  <c r="C154" i="268"/>
  <c r="D154" i="268"/>
  <c r="E154" i="268"/>
  <c r="F154" i="268"/>
  <c r="G154" i="268"/>
  <c r="C155" i="268"/>
  <c r="D155" i="268"/>
  <c r="E155" i="268"/>
  <c r="F155" i="268"/>
  <c r="G155" i="268"/>
  <c r="C156" i="268"/>
  <c r="D156" i="268"/>
  <c r="E156" i="268"/>
  <c r="F156" i="268"/>
  <c r="G156" i="268"/>
  <c r="C157" i="268"/>
  <c r="D157" i="268"/>
  <c r="E157" i="268"/>
  <c r="F157" i="268"/>
  <c r="G157" i="268"/>
  <c r="C158" i="268"/>
  <c r="D158" i="268"/>
  <c r="E158" i="268"/>
  <c r="F158" i="268"/>
  <c r="G158" i="268"/>
  <c r="C159" i="268"/>
  <c r="D159" i="268"/>
  <c r="E159" i="268"/>
  <c r="F159" i="268"/>
  <c r="G159" i="268"/>
  <c r="G133" i="268"/>
  <c r="F133" i="268"/>
  <c r="E133" i="268"/>
  <c r="D133" i="268"/>
  <c r="C133" i="268"/>
  <c r="J159" i="268"/>
  <c r="J158" i="268"/>
  <c r="J157" i="268"/>
  <c r="J156" i="268"/>
  <c r="J155" i="268"/>
  <c r="J154" i="268"/>
  <c r="J153" i="268"/>
  <c r="J152" i="268"/>
  <c r="J151" i="268"/>
  <c r="J150" i="268"/>
  <c r="J149" i="268"/>
  <c r="J148" i="268"/>
  <c r="J147" i="268"/>
  <c r="J146" i="268"/>
  <c r="J145" i="268"/>
  <c r="J144" i="268"/>
  <c r="J143" i="268"/>
  <c r="J142" i="268"/>
  <c r="J141" i="268"/>
  <c r="J140" i="268"/>
  <c r="J139" i="268"/>
  <c r="J138" i="268"/>
  <c r="J137" i="268"/>
  <c r="J136" i="268"/>
  <c r="J135" i="268"/>
  <c r="J134" i="268"/>
  <c r="J133" i="268"/>
  <c r="L198" i="268"/>
  <c r="L235" i="268"/>
  <c r="L133" i="268"/>
  <c r="L218" i="268"/>
  <c r="L100" i="268"/>
  <c r="C291" i="268"/>
  <c r="D291" i="268"/>
  <c r="E291" i="268"/>
  <c r="F291" i="268"/>
  <c r="G291" i="268"/>
  <c r="C292" i="268"/>
  <c r="D292" i="268"/>
  <c r="E292" i="268"/>
  <c r="F292" i="268"/>
  <c r="G292" i="268"/>
  <c r="C293" i="268"/>
  <c r="D293" i="268"/>
  <c r="E293" i="268"/>
  <c r="F293" i="268"/>
  <c r="G293" i="268"/>
  <c r="C294" i="268"/>
  <c r="D294" i="268"/>
  <c r="E294" i="268"/>
  <c r="F294" i="268"/>
  <c r="G294" i="268"/>
  <c r="C295" i="268"/>
  <c r="D295" i="268"/>
  <c r="E295" i="268"/>
  <c r="F295" i="268"/>
  <c r="G295" i="268"/>
  <c r="C296" i="268"/>
  <c r="D296" i="268"/>
  <c r="E296" i="268"/>
  <c r="F296" i="268"/>
  <c r="G296" i="268"/>
  <c r="C297" i="268"/>
  <c r="D297" i="268"/>
  <c r="E297" i="268"/>
  <c r="F297" i="268"/>
  <c r="G297" i="268"/>
  <c r="C298" i="268"/>
  <c r="D298" i="268"/>
  <c r="E298" i="268"/>
  <c r="F298" i="268"/>
  <c r="G298" i="268"/>
  <c r="C299" i="268"/>
  <c r="D299" i="268"/>
  <c r="E299" i="268"/>
  <c r="F299" i="268"/>
  <c r="G299" i="268"/>
  <c r="C300" i="268"/>
  <c r="D300" i="268"/>
  <c r="E300" i="268"/>
  <c r="F300" i="268"/>
  <c r="G300" i="268"/>
  <c r="C301" i="268"/>
  <c r="D301" i="268"/>
  <c r="E301" i="268"/>
  <c r="F301" i="268"/>
  <c r="G301" i="268"/>
  <c r="C302" i="268"/>
  <c r="D302" i="268"/>
  <c r="E302" i="268"/>
  <c r="F302" i="268"/>
  <c r="G302" i="268"/>
  <c r="C303" i="268"/>
  <c r="D303" i="268"/>
  <c r="E303" i="268"/>
  <c r="F303" i="268"/>
  <c r="G303" i="268"/>
  <c r="C304" i="268"/>
  <c r="D304" i="268"/>
  <c r="E304" i="268"/>
  <c r="F304" i="268"/>
  <c r="G304" i="268"/>
  <c r="C305" i="268"/>
  <c r="D305" i="268"/>
  <c r="E305" i="268"/>
  <c r="F305" i="268"/>
  <c r="G305" i="268"/>
  <c r="C306" i="268"/>
  <c r="D306" i="268"/>
  <c r="E306" i="268"/>
  <c r="F306" i="268"/>
  <c r="G306" i="268"/>
  <c r="C307" i="268"/>
  <c r="D307" i="268"/>
  <c r="E307" i="268"/>
  <c r="F307" i="268"/>
  <c r="G307" i="268"/>
  <c r="C308" i="268"/>
  <c r="D308" i="268"/>
  <c r="E308" i="268"/>
  <c r="F308" i="268"/>
  <c r="G308" i="268"/>
  <c r="C309" i="268"/>
  <c r="D309" i="268"/>
  <c r="E309" i="268"/>
  <c r="F309" i="268"/>
  <c r="G309" i="268"/>
  <c r="C310" i="268"/>
  <c r="D310" i="268"/>
  <c r="E310" i="268"/>
  <c r="F310" i="268"/>
  <c r="G310" i="268"/>
  <c r="C311" i="268"/>
  <c r="D311" i="268"/>
  <c r="E311" i="268"/>
  <c r="F311" i="268"/>
  <c r="G311" i="268"/>
  <c r="C312" i="268"/>
  <c r="D312" i="268"/>
  <c r="E312" i="268"/>
  <c r="F312" i="268"/>
  <c r="G312" i="268"/>
  <c r="C313" i="268"/>
  <c r="D313" i="268"/>
  <c r="E313" i="268"/>
  <c r="F313" i="268"/>
  <c r="G313" i="268"/>
  <c r="C314" i="268"/>
  <c r="D314" i="268"/>
  <c r="E314" i="268"/>
  <c r="F314" i="268"/>
  <c r="G314" i="268"/>
  <c r="C315" i="268"/>
  <c r="D315" i="268"/>
  <c r="E315" i="268"/>
  <c r="F315" i="268"/>
  <c r="G315" i="268"/>
  <c r="C316" i="268"/>
  <c r="D316" i="268"/>
  <c r="E316" i="268"/>
  <c r="F316" i="268"/>
  <c r="G316" i="268"/>
  <c r="C317" i="268"/>
  <c r="D317" i="268"/>
  <c r="E317" i="268"/>
  <c r="F317" i="268"/>
  <c r="G317" i="268"/>
  <c r="G290" i="268"/>
  <c r="F290" i="268"/>
  <c r="E290" i="268"/>
  <c r="D290" i="268"/>
  <c r="C290" i="268"/>
  <c r="C263" i="268"/>
  <c r="D263" i="268"/>
  <c r="E263" i="268"/>
  <c r="F263" i="268"/>
  <c r="G263" i="268"/>
  <c r="C264" i="268"/>
  <c r="D264" i="268"/>
  <c r="E264" i="268"/>
  <c r="F264" i="268"/>
  <c r="G264" i="268"/>
  <c r="C265" i="268"/>
  <c r="D265" i="268"/>
  <c r="E265" i="268"/>
  <c r="F265" i="268"/>
  <c r="G265" i="268"/>
  <c r="C266" i="268"/>
  <c r="D266" i="268"/>
  <c r="E266" i="268"/>
  <c r="F266" i="268"/>
  <c r="G266" i="268"/>
  <c r="C267" i="268"/>
  <c r="D267" i="268"/>
  <c r="E267" i="268"/>
  <c r="F267" i="268"/>
  <c r="G267" i="268"/>
  <c r="C268" i="268"/>
  <c r="D268" i="268"/>
  <c r="E268" i="268"/>
  <c r="F268" i="268"/>
  <c r="G268" i="268"/>
  <c r="C269" i="268"/>
  <c r="D269" i="268"/>
  <c r="E269" i="268"/>
  <c r="F269" i="268"/>
  <c r="G269" i="268"/>
  <c r="C270" i="268"/>
  <c r="D270" i="268"/>
  <c r="E270" i="268"/>
  <c r="F270" i="268"/>
  <c r="G270" i="268"/>
  <c r="C271" i="268"/>
  <c r="D271" i="268"/>
  <c r="E271" i="268"/>
  <c r="F271" i="268"/>
  <c r="G271" i="268"/>
  <c r="C272" i="268"/>
  <c r="D272" i="268"/>
  <c r="E272" i="268"/>
  <c r="F272" i="268"/>
  <c r="G272" i="268"/>
  <c r="C273" i="268"/>
  <c r="D273" i="268"/>
  <c r="E273" i="268"/>
  <c r="F273" i="268"/>
  <c r="G273" i="268"/>
  <c r="C274" i="268"/>
  <c r="D274" i="268"/>
  <c r="E274" i="268"/>
  <c r="F274" i="268"/>
  <c r="G274" i="268"/>
  <c r="C275" i="268"/>
  <c r="D275" i="268"/>
  <c r="E275" i="268"/>
  <c r="F275" i="268"/>
  <c r="G275" i="268"/>
  <c r="C276" i="268"/>
  <c r="D276" i="268"/>
  <c r="E276" i="268"/>
  <c r="F276" i="268"/>
  <c r="G276" i="268"/>
  <c r="C277" i="268"/>
  <c r="D277" i="268"/>
  <c r="E277" i="268"/>
  <c r="F277" i="268"/>
  <c r="G277" i="268"/>
  <c r="C278" i="268"/>
  <c r="D278" i="268"/>
  <c r="E278" i="268"/>
  <c r="F278" i="268"/>
  <c r="G278" i="268"/>
  <c r="C279" i="268"/>
  <c r="D279" i="268"/>
  <c r="E279" i="268"/>
  <c r="F279" i="268"/>
  <c r="G279" i="268"/>
  <c r="C280" i="268"/>
  <c r="D280" i="268"/>
  <c r="E280" i="268"/>
  <c r="F280" i="268"/>
  <c r="G280" i="268"/>
  <c r="C281" i="268"/>
  <c r="D281" i="268"/>
  <c r="E281" i="268"/>
  <c r="F281" i="268"/>
  <c r="G281" i="268"/>
  <c r="C282" i="268"/>
  <c r="D282" i="268"/>
  <c r="E282" i="268"/>
  <c r="F282" i="268"/>
  <c r="G282" i="268"/>
  <c r="C283" i="268"/>
  <c r="D283" i="268"/>
  <c r="E283" i="268"/>
  <c r="F283" i="268"/>
  <c r="G283" i="268"/>
  <c r="C284" i="268"/>
  <c r="D284" i="268"/>
  <c r="E284" i="268"/>
  <c r="F284" i="268"/>
  <c r="G284" i="268"/>
  <c r="C285" i="268"/>
  <c r="D285" i="268"/>
  <c r="E285" i="268"/>
  <c r="F285" i="268"/>
  <c r="G285" i="268"/>
  <c r="C286" i="268"/>
  <c r="D286" i="268"/>
  <c r="E286" i="268"/>
  <c r="F286" i="268"/>
  <c r="G286" i="268"/>
  <c r="C287" i="268"/>
  <c r="D287" i="268"/>
  <c r="E287" i="268"/>
  <c r="F287" i="268"/>
  <c r="G287" i="268"/>
  <c r="C288" i="268"/>
  <c r="D288" i="268"/>
  <c r="E288" i="268"/>
  <c r="F288" i="268"/>
  <c r="G288" i="268"/>
  <c r="C289" i="268"/>
  <c r="D289" i="268"/>
  <c r="E289" i="268"/>
  <c r="F289" i="268"/>
  <c r="G289" i="268"/>
  <c r="G262" i="268"/>
  <c r="F262" i="268"/>
  <c r="E262" i="268"/>
  <c r="D262" i="268"/>
  <c r="C262" i="268"/>
  <c r="I353" i="268"/>
  <c r="I354" i="268"/>
  <c r="I355" i="268"/>
  <c r="I356" i="268"/>
  <c r="I357" i="268"/>
  <c r="I358" i="268"/>
  <c r="I359" i="268"/>
  <c r="I360" i="268"/>
  <c r="I361" i="268"/>
  <c r="I352" i="268"/>
  <c r="I363" i="268"/>
  <c r="I364" i="268"/>
  <c r="I365" i="268"/>
  <c r="I366" i="268"/>
  <c r="I367" i="268"/>
  <c r="I368" i="268"/>
  <c r="I369" i="268"/>
  <c r="I370" i="268"/>
  <c r="I371" i="268"/>
  <c r="I362" i="268"/>
  <c r="I243" i="268"/>
  <c r="I244" i="268"/>
  <c r="I245" i="268"/>
  <c r="I246" i="268"/>
  <c r="I247" i="268"/>
  <c r="I248" i="268"/>
  <c r="I249" i="268"/>
  <c r="I250" i="268"/>
  <c r="I251" i="268"/>
  <c r="I242" i="268"/>
  <c r="A1" i="288"/>
  <c r="A1" i="298"/>
  <c r="J261" i="268"/>
  <c r="J260" i="268"/>
  <c r="J259" i="268"/>
  <c r="J258" i="268"/>
  <c r="J257" i="268"/>
  <c r="J256" i="268"/>
  <c r="J255" i="268"/>
  <c r="J254" i="268"/>
  <c r="J253" i="268"/>
  <c r="F253" i="268"/>
  <c r="G253" i="268"/>
  <c r="F254" i="268"/>
  <c r="G254" i="268"/>
  <c r="F255" i="268"/>
  <c r="G255" i="268"/>
  <c r="F256" i="268"/>
  <c r="G256" i="268"/>
  <c r="F257" i="268"/>
  <c r="G257" i="268"/>
  <c r="F258" i="268"/>
  <c r="G258" i="268"/>
  <c r="F259" i="268"/>
  <c r="G259" i="268"/>
  <c r="F260" i="268"/>
  <c r="G260" i="268"/>
  <c r="F261" i="268"/>
  <c r="G261" i="268"/>
  <c r="G252" i="268"/>
  <c r="F252" i="268"/>
  <c r="J252" i="268"/>
  <c r="J317" i="268"/>
  <c r="J316" i="268"/>
  <c r="J315" i="268"/>
  <c r="J314" i="268"/>
  <c r="J313" i="268"/>
  <c r="J312" i="268"/>
  <c r="J311" i="268"/>
  <c r="J310" i="268"/>
  <c r="J309" i="268"/>
  <c r="J308" i="268"/>
  <c r="J307" i="268"/>
  <c r="J306" i="268"/>
  <c r="J305" i="268"/>
  <c r="J304" i="268"/>
  <c r="J303" i="268"/>
  <c r="J302" i="268"/>
  <c r="J301" i="268"/>
  <c r="J300" i="268"/>
  <c r="J299" i="268"/>
  <c r="J298" i="268"/>
  <c r="J297" i="268"/>
  <c r="J296" i="268"/>
  <c r="J295" i="268"/>
  <c r="J294" i="268"/>
  <c r="J293" i="268"/>
  <c r="J292" i="268"/>
  <c r="J291" i="268"/>
  <c r="J290" i="268"/>
  <c r="J289" i="268"/>
  <c r="J288" i="268"/>
  <c r="J287" i="268"/>
  <c r="J286" i="268"/>
  <c r="J285" i="268"/>
  <c r="J284" i="268"/>
  <c r="J283" i="268"/>
  <c r="J282" i="268"/>
  <c r="J281" i="268"/>
  <c r="J280" i="268"/>
  <c r="J279" i="268"/>
  <c r="J278" i="268"/>
  <c r="J277" i="268"/>
  <c r="J276" i="268"/>
  <c r="J275" i="268"/>
  <c r="J274" i="268"/>
  <c r="J273" i="268"/>
  <c r="J272" i="268"/>
  <c r="J271" i="268"/>
  <c r="J270" i="268"/>
  <c r="J269" i="268"/>
  <c r="J268" i="268"/>
  <c r="J267" i="268"/>
  <c r="J266" i="268"/>
  <c r="J265" i="268"/>
  <c r="J264" i="268"/>
  <c r="J263" i="268"/>
  <c r="J262" i="268"/>
  <c r="BC4" i="287"/>
  <c r="L391" i="268" s="1"/>
  <c r="E3" i="287"/>
  <c r="L315" i="268"/>
  <c r="L179" i="268"/>
  <c r="L267" i="268"/>
  <c r="L257" i="268"/>
  <c r="G353" i="268"/>
  <c r="G354" i="268"/>
  <c r="G355" i="268"/>
  <c r="G356" i="268"/>
  <c r="G357" i="268"/>
  <c r="G358" i="268"/>
  <c r="G359" i="268"/>
  <c r="G360" i="268"/>
  <c r="G361" i="268"/>
  <c r="G352" i="268"/>
  <c r="G363" i="268"/>
  <c r="G364" i="268"/>
  <c r="G365" i="268"/>
  <c r="G366" i="268"/>
  <c r="G367" i="268"/>
  <c r="G368" i="268"/>
  <c r="G369" i="268"/>
  <c r="G370" i="268"/>
  <c r="G371" i="268"/>
  <c r="G362" i="268"/>
  <c r="G161" i="268"/>
  <c r="G162" i="268"/>
  <c r="G163" i="268"/>
  <c r="G164" i="268"/>
  <c r="G165" i="268"/>
  <c r="C166" i="268"/>
  <c r="D166" i="268"/>
  <c r="E166" i="268"/>
  <c r="F166" i="268"/>
  <c r="G166" i="268"/>
  <c r="C167" i="268"/>
  <c r="D167" i="268"/>
  <c r="E167" i="268"/>
  <c r="F167" i="268"/>
  <c r="G167" i="268"/>
  <c r="C168" i="268"/>
  <c r="D168" i="268"/>
  <c r="E168" i="268"/>
  <c r="F168" i="268"/>
  <c r="G168" i="268"/>
  <c r="C169" i="268"/>
  <c r="D169" i="268"/>
  <c r="E169" i="268"/>
  <c r="F169" i="268"/>
  <c r="G169" i="268"/>
  <c r="G170" i="268"/>
  <c r="G171" i="268"/>
  <c r="G172" i="268"/>
  <c r="G173" i="268"/>
  <c r="G174" i="268"/>
  <c r="G175" i="268"/>
  <c r="C176" i="268"/>
  <c r="D176" i="268"/>
  <c r="E176" i="268"/>
  <c r="F176" i="268"/>
  <c r="G176" i="268"/>
  <c r="C177" i="268"/>
  <c r="D177" i="268"/>
  <c r="E177" i="268"/>
  <c r="F177" i="268"/>
  <c r="G177" i="268"/>
  <c r="C178" i="268"/>
  <c r="D178" i="268"/>
  <c r="E178" i="268"/>
  <c r="F178" i="268"/>
  <c r="G178" i="268"/>
  <c r="C179" i="268"/>
  <c r="D179" i="268"/>
  <c r="E179" i="268"/>
  <c r="F179" i="268"/>
  <c r="G179" i="268"/>
  <c r="C180" i="268"/>
  <c r="D180" i="268"/>
  <c r="E180" i="268"/>
  <c r="F180" i="268"/>
  <c r="G180" i="268"/>
  <c r="C181" i="268"/>
  <c r="D181" i="268"/>
  <c r="E181" i="268"/>
  <c r="F181" i="268"/>
  <c r="G181" i="268"/>
  <c r="C182" i="268"/>
  <c r="D182" i="268"/>
  <c r="E182" i="268"/>
  <c r="F182" i="268"/>
  <c r="G182" i="268"/>
  <c r="C183" i="268"/>
  <c r="D183" i="268"/>
  <c r="E183" i="268"/>
  <c r="F183" i="268"/>
  <c r="G183" i="268"/>
  <c r="C184" i="268"/>
  <c r="D184" i="268"/>
  <c r="E184" i="268"/>
  <c r="F184" i="268"/>
  <c r="G184" i="268"/>
  <c r="C185" i="268"/>
  <c r="D185" i="268"/>
  <c r="E185" i="268"/>
  <c r="F185" i="268"/>
  <c r="G185" i="268"/>
  <c r="C186" i="268"/>
  <c r="D186" i="268"/>
  <c r="E186" i="268"/>
  <c r="F186" i="268"/>
  <c r="G186" i="268"/>
  <c r="C187" i="268"/>
  <c r="D187" i="268"/>
  <c r="E187" i="268"/>
  <c r="F187" i="268"/>
  <c r="G187" i="268"/>
  <c r="G160" i="268"/>
  <c r="C60" i="268"/>
  <c r="D60" i="268"/>
  <c r="E60" i="268"/>
  <c r="F60" i="268"/>
  <c r="G60" i="268"/>
  <c r="C61" i="268"/>
  <c r="D61" i="268"/>
  <c r="E61" i="268"/>
  <c r="F61" i="268"/>
  <c r="G61" i="268"/>
  <c r="C62" i="268"/>
  <c r="D62" i="268"/>
  <c r="E62" i="268"/>
  <c r="F62" i="268"/>
  <c r="G62" i="268"/>
  <c r="C63" i="268"/>
  <c r="D63" i="268"/>
  <c r="E63" i="268"/>
  <c r="F63" i="268"/>
  <c r="G63" i="268"/>
  <c r="C64" i="268"/>
  <c r="D64" i="268"/>
  <c r="E64" i="268"/>
  <c r="F64" i="268"/>
  <c r="G64" i="268"/>
  <c r="C65" i="268"/>
  <c r="D65" i="268"/>
  <c r="E65" i="268"/>
  <c r="F65" i="268"/>
  <c r="G65" i="268"/>
  <c r="C66" i="268"/>
  <c r="D66" i="268"/>
  <c r="E66" i="268"/>
  <c r="F66" i="268"/>
  <c r="G66" i="268"/>
  <c r="C67" i="268"/>
  <c r="D67" i="268"/>
  <c r="E67" i="268"/>
  <c r="F67" i="268"/>
  <c r="G67" i="268"/>
  <c r="C68" i="268"/>
  <c r="D68" i="268"/>
  <c r="E68" i="268"/>
  <c r="F68" i="268"/>
  <c r="G68" i="268"/>
  <c r="C69" i="268"/>
  <c r="D69" i="268"/>
  <c r="E69" i="268"/>
  <c r="F69" i="268"/>
  <c r="G69" i="268"/>
  <c r="C70" i="268"/>
  <c r="D70" i="268"/>
  <c r="E70" i="268"/>
  <c r="F70" i="268"/>
  <c r="G70" i="268"/>
  <c r="C71" i="268"/>
  <c r="D71" i="268"/>
  <c r="E71" i="268"/>
  <c r="F71" i="268"/>
  <c r="G71" i="268"/>
  <c r="C72" i="268"/>
  <c r="D72" i="268"/>
  <c r="E72" i="268"/>
  <c r="F72" i="268"/>
  <c r="G72" i="268"/>
  <c r="C73" i="268"/>
  <c r="D73" i="268"/>
  <c r="E73" i="268"/>
  <c r="F73" i="268"/>
  <c r="G73" i="268"/>
  <c r="C74" i="268"/>
  <c r="D74" i="268"/>
  <c r="E74" i="268"/>
  <c r="F74" i="268"/>
  <c r="G74" i="268"/>
  <c r="C75" i="268"/>
  <c r="D75" i="268"/>
  <c r="E75" i="268"/>
  <c r="F75" i="268"/>
  <c r="G75" i="268"/>
  <c r="C76" i="268"/>
  <c r="D76" i="268"/>
  <c r="E76" i="268"/>
  <c r="F76" i="268"/>
  <c r="G76" i="268"/>
  <c r="C77" i="268"/>
  <c r="D77" i="268"/>
  <c r="E77" i="268"/>
  <c r="F77" i="268"/>
  <c r="G77" i="268"/>
  <c r="C78" i="268"/>
  <c r="D78" i="268"/>
  <c r="E78" i="268"/>
  <c r="F78" i="268"/>
  <c r="G78" i="268"/>
  <c r="C79" i="268"/>
  <c r="D79" i="268"/>
  <c r="E79" i="268"/>
  <c r="F79" i="268"/>
  <c r="G79" i="268"/>
  <c r="C80" i="268"/>
  <c r="D80" i="268"/>
  <c r="E80" i="268"/>
  <c r="F80" i="268"/>
  <c r="G80" i="268"/>
  <c r="C81" i="268"/>
  <c r="D81" i="268"/>
  <c r="E81" i="268"/>
  <c r="F81" i="268"/>
  <c r="G81" i="268"/>
  <c r="C82" i="268"/>
  <c r="D82" i="268"/>
  <c r="E82" i="268"/>
  <c r="F82" i="268"/>
  <c r="G82" i="268"/>
  <c r="C83" i="268"/>
  <c r="D83" i="268"/>
  <c r="E83" i="268"/>
  <c r="F83" i="268"/>
  <c r="G83" i="268"/>
  <c r="C84" i="268"/>
  <c r="D84" i="268"/>
  <c r="E84" i="268"/>
  <c r="F84" i="268"/>
  <c r="G84" i="268"/>
  <c r="C85" i="268"/>
  <c r="D85" i="268"/>
  <c r="E85" i="268"/>
  <c r="F85" i="268"/>
  <c r="G85" i="268"/>
  <c r="C86" i="268"/>
  <c r="D86" i="268"/>
  <c r="E86" i="268"/>
  <c r="F86" i="268"/>
  <c r="G86" i="268"/>
  <c r="C87" i="268"/>
  <c r="D87" i="268"/>
  <c r="E87" i="268"/>
  <c r="F87" i="268"/>
  <c r="G87" i="268"/>
  <c r="C88" i="268"/>
  <c r="D88" i="268"/>
  <c r="E88" i="268"/>
  <c r="F88" i="268"/>
  <c r="G88" i="268"/>
  <c r="C89" i="268"/>
  <c r="D89" i="268"/>
  <c r="E89" i="268"/>
  <c r="F89" i="268"/>
  <c r="G89" i="268"/>
  <c r="C90" i="268"/>
  <c r="D90" i="268"/>
  <c r="E90" i="268"/>
  <c r="F90" i="268"/>
  <c r="G90" i="268"/>
  <c r="C91" i="268"/>
  <c r="D91" i="268"/>
  <c r="E91" i="268"/>
  <c r="F91" i="268"/>
  <c r="G91" i="268"/>
  <c r="C92" i="268"/>
  <c r="D92" i="268"/>
  <c r="E92" i="268"/>
  <c r="F92" i="268"/>
  <c r="G92" i="268"/>
  <c r="G59" i="268"/>
  <c r="F59" i="268"/>
  <c r="E59" i="268"/>
  <c r="D59" i="268"/>
  <c r="C59" i="268"/>
  <c r="C32" i="268"/>
  <c r="D32" i="268"/>
  <c r="E32" i="268"/>
  <c r="F32" i="268"/>
  <c r="G32" i="268"/>
  <c r="C33" i="268"/>
  <c r="D33" i="268"/>
  <c r="E33" i="268"/>
  <c r="F33" i="268"/>
  <c r="G33" i="268"/>
  <c r="C34" i="268"/>
  <c r="D34" i="268"/>
  <c r="E34" i="268"/>
  <c r="F34" i="268"/>
  <c r="G34" i="268"/>
  <c r="C35" i="268"/>
  <c r="D35" i="268"/>
  <c r="E35" i="268"/>
  <c r="F35" i="268"/>
  <c r="G35" i="268"/>
  <c r="C36" i="268"/>
  <c r="D36" i="268"/>
  <c r="E36" i="268"/>
  <c r="F36" i="268"/>
  <c r="G36" i="268"/>
  <c r="C37" i="268"/>
  <c r="D37" i="268"/>
  <c r="E37" i="268"/>
  <c r="F37" i="268"/>
  <c r="G37" i="268"/>
  <c r="C38" i="268"/>
  <c r="D38" i="268"/>
  <c r="E38" i="268"/>
  <c r="F38" i="268"/>
  <c r="G38" i="268"/>
  <c r="C39" i="268"/>
  <c r="D39" i="268"/>
  <c r="E39" i="268"/>
  <c r="F39" i="268"/>
  <c r="G39" i="268"/>
  <c r="C40" i="268"/>
  <c r="D40" i="268"/>
  <c r="E40" i="268"/>
  <c r="F40" i="268"/>
  <c r="G40" i="268"/>
  <c r="C41" i="268"/>
  <c r="D41" i="268"/>
  <c r="E41" i="268"/>
  <c r="F41" i="268"/>
  <c r="G41" i="268"/>
  <c r="C42" i="268"/>
  <c r="D42" i="268"/>
  <c r="E42" i="268"/>
  <c r="F42" i="268"/>
  <c r="G42" i="268"/>
  <c r="C43" i="268"/>
  <c r="D43" i="268"/>
  <c r="E43" i="268"/>
  <c r="F43" i="268"/>
  <c r="G43" i="268"/>
  <c r="C44" i="268"/>
  <c r="D44" i="268"/>
  <c r="E44" i="268"/>
  <c r="F44" i="268"/>
  <c r="G44" i="268"/>
  <c r="C45" i="268"/>
  <c r="D45" i="268"/>
  <c r="E45" i="268"/>
  <c r="F45" i="268"/>
  <c r="G45" i="268"/>
  <c r="C46" i="268"/>
  <c r="D46" i="268"/>
  <c r="E46" i="268"/>
  <c r="F46" i="268"/>
  <c r="G46" i="268"/>
  <c r="C47" i="268"/>
  <c r="D47" i="268"/>
  <c r="E47" i="268"/>
  <c r="F47" i="268"/>
  <c r="G47" i="268"/>
  <c r="C48" i="268"/>
  <c r="D48" i="268"/>
  <c r="E48" i="268"/>
  <c r="F48" i="268"/>
  <c r="G48" i="268"/>
  <c r="C49" i="268"/>
  <c r="D49" i="268"/>
  <c r="E49" i="268"/>
  <c r="F49" i="268"/>
  <c r="G49" i="268"/>
  <c r="C50" i="268"/>
  <c r="D50" i="268"/>
  <c r="E50" i="268"/>
  <c r="F50" i="268"/>
  <c r="G50" i="268"/>
  <c r="C51" i="268"/>
  <c r="D51" i="268"/>
  <c r="E51" i="268"/>
  <c r="F51" i="268"/>
  <c r="G51" i="268"/>
  <c r="C52" i="268"/>
  <c r="D52" i="268"/>
  <c r="E52" i="268"/>
  <c r="F52" i="268"/>
  <c r="G52" i="268"/>
  <c r="C53" i="268"/>
  <c r="D53" i="268"/>
  <c r="E53" i="268"/>
  <c r="F53" i="268"/>
  <c r="G53" i="268"/>
  <c r="C54" i="268"/>
  <c r="D54" i="268"/>
  <c r="E54" i="268"/>
  <c r="F54" i="268"/>
  <c r="G54" i="268"/>
  <c r="C55" i="268"/>
  <c r="D55" i="268"/>
  <c r="E55" i="268"/>
  <c r="F55" i="268"/>
  <c r="G55" i="268"/>
  <c r="C56" i="268"/>
  <c r="D56" i="268"/>
  <c r="E56" i="268"/>
  <c r="F56" i="268"/>
  <c r="G56" i="268"/>
  <c r="C57" i="268"/>
  <c r="D57" i="268"/>
  <c r="E57" i="268"/>
  <c r="F57" i="268"/>
  <c r="G57" i="268"/>
  <c r="C58" i="268"/>
  <c r="D58" i="268"/>
  <c r="E58" i="268"/>
  <c r="F58" i="268"/>
  <c r="G58" i="268"/>
  <c r="G31" i="268"/>
  <c r="F31" i="268"/>
  <c r="E31" i="268"/>
  <c r="D31" i="268"/>
  <c r="C31" i="268"/>
  <c r="J31" i="268"/>
  <c r="J32" i="268"/>
  <c r="J33" i="268"/>
  <c r="J34" i="268"/>
  <c r="J35" i="268"/>
  <c r="J36" i="268"/>
  <c r="J37" i="268"/>
  <c r="J38" i="268"/>
  <c r="J39" i="268"/>
  <c r="J40" i="268"/>
  <c r="J41" i="268"/>
  <c r="J42" i="268"/>
  <c r="J43" i="268"/>
  <c r="J44" i="268"/>
  <c r="J45" i="268"/>
  <c r="J46" i="268"/>
  <c r="J47" i="268"/>
  <c r="J48" i="268"/>
  <c r="J49" i="268"/>
  <c r="J50" i="268"/>
  <c r="J51" i="268"/>
  <c r="J52" i="268"/>
  <c r="J53" i="268"/>
  <c r="J54" i="268"/>
  <c r="J55" i="268"/>
  <c r="J56" i="268"/>
  <c r="J57" i="268"/>
  <c r="J58" i="268"/>
  <c r="J59" i="268"/>
  <c r="J60" i="268"/>
  <c r="J61" i="268"/>
  <c r="J62" i="268"/>
  <c r="J63" i="268"/>
  <c r="J64" i="268"/>
  <c r="J65" i="268"/>
  <c r="J66" i="268"/>
  <c r="J67" i="268"/>
  <c r="J68" i="268"/>
  <c r="J69" i="268"/>
  <c r="J70" i="268"/>
  <c r="J71" i="268"/>
  <c r="J72" i="268"/>
  <c r="J73" i="268"/>
  <c r="J74" i="268"/>
  <c r="J75" i="268"/>
  <c r="J76" i="268"/>
  <c r="J77" i="268"/>
  <c r="J78" i="268"/>
  <c r="J79" i="268"/>
  <c r="J80" i="268"/>
  <c r="J81" i="268"/>
  <c r="J82" i="268"/>
  <c r="J83" i="268"/>
  <c r="J84" i="268"/>
  <c r="J85" i="268"/>
  <c r="J86" i="268"/>
  <c r="J87" i="268"/>
  <c r="J88" i="268"/>
  <c r="J89" i="268"/>
  <c r="J90" i="268"/>
  <c r="J91" i="268"/>
  <c r="J92" i="268"/>
  <c r="J160" i="268"/>
  <c r="J161" i="268"/>
  <c r="J162" i="268"/>
  <c r="J163" i="268"/>
  <c r="J164" i="268"/>
  <c r="J165" i="268"/>
  <c r="J166" i="268"/>
  <c r="J167" i="268"/>
  <c r="J168" i="268"/>
  <c r="J169" i="268"/>
  <c r="J170" i="268"/>
  <c r="J171" i="268"/>
  <c r="J172" i="268"/>
  <c r="J173" i="268"/>
  <c r="J174" i="268"/>
  <c r="J175" i="268"/>
  <c r="J176" i="268"/>
  <c r="J177" i="268"/>
  <c r="J178" i="268"/>
  <c r="J179" i="268"/>
  <c r="J180" i="268"/>
  <c r="J181" i="268"/>
  <c r="J182" i="268"/>
  <c r="J183" i="268"/>
  <c r="J184" i="268"/>
  <c r="J185" i="268"/>
  <c r="J186" i="268"/>
  <c r="J187" i="268"/>
  <c r="J362" i="268"/>
  <c r="J363" i="268"/>
  <c r="J364" i="268"/>
  <c r="J365" i="268"/>
  <c r="J366" i="268"/>
  <c r="J367" i="268"/>
  <c r="J368" i="268"/>
  <c r="J369" i="268"/>
  <c r="J370" i="268"/>
  <c r="J371" i="268"/>
  <c r="J352" i="268"/>
  <c r="J353" i="268"/>
  <c r="J354" i="268"/>
  <c r="J355" i="268"/>
  <c r="J356" i="268"/>
  <c r="J357" i="268"/>
  <c r="J358" i="268"/>
  <c r="J359" i="268"/>
  <c r="J360" i="268"/>
  <c r="J361" i="268"/>
  <c r="L356" i="268"/>
  <c r="L370" i="268"/>
  <c r="L53" i="268"/>
  <c r="D3" i="309"/>
  <c r="R5" i="309"/>
  <c r="A2" i="309"/>
  <c r="A1" i="309"/>
  <c r="L82" i="268"/>
  <c r="C319" i="268"/>
  <c r="D319" i="268"/>
  <c r="E319" i="268"/>
  <c r="F319" i="268"/>
  <c r="G319" i="268"/>
  <c r="C320" i="268"/>
  <c r="D320" i="268"/>
  <c r="E320" i="268"/>
  <c r="F320" i="268"/>
  <c r="G320" i="268"/>
  <c r="C321" i="268"/>
  <c r="D321" i="268"/>
  <c r="E321" i="268"/>
  <c r="F321" i="268"/>
  <c r="G321" i="268"/>
  <c r="C322" i="268"/>
  <c r="D322" i="268"/>
  <c r="E322" i="268"/>
  <c r="F322" i="268"/>
  <c r="G322" i="268"/>
  <c r="C323" i="268"/>
  <c r="D323" i="268"/>
  <c r="E323" i="268"/>
  <c r="F323" i="268"/>
  <c r="G323" i="268"/>
  <c r="C324" i="268"/>
  <c r="D324" i="268"/>
  <c r="E324" i="268"/>
  <c r="F324" i="268"/>
  <c r="G324" i="268"/>
  <c r="C325" i="268"/>
  <c r="D325" i="268"/>
  <c r="E325" i="268"/>
  <c r="F325" i="268"/>
  <c r="G325" i="268"/>
  <c r="C326" i="268"/>
  <c r="D326" i="268"/>
  <c r="E326" i="268"/>
  <c r="F326" i="268"/>
  <c r="G326" i="268"/>
  <c r="C327" i="268"/>
  <c r="D327" i="268"/>
  <c r="E327" i="268"/>
  <c r="F327" i="268"/>
  <c r="G327" i="268"/>
  <c r="C328" i="268"/>
  <c r="D328" i="268"/>
  <c r="E328" i="268"/>
  <c r="F328" i="268"/>
  <c r="G328" i="268"/>
  <c r="C329" i="268"/>
  <c r="D329" i="268"/>
  <c r="E329" i="268"/>
  <c r="F329" i="268"/>
  <c r="G329" i="268"/>
  <c r="C330" i="268"/>
  <c r="D330" i="268"/>
  <c r="E330" i="268"/>
  <c r="F330" i="268"/>
  <c r="G330" i="268"/>
  <c r="C331" i="268"/>
  <c r="D331" i="268"/>
  <c r="E331" i="268"/>
  <c r="F331" i="268"/>
  <c r="G331" i="268"/>
  <c r="C332" i="268"/>
  <c r="D332" i="268"/>
  <c r="E332" i="268"/>
  <c r="F332" i="268"/>
  <c r="G332" i="268"/>
  <c r="C333" i="268"/>
  <c r="D333" i="268"/>
  <c r="E333" i="268"/>
  <c r="F333" i="268"/>
  <c r="G333" i="268"/>
  <c r="C334" i="268"/>
  <c r="D334" i="268"/>
  <c r="E334" i="268"/>
  <c r="F334" i="268"/>
  <c r="G334" i="268"/>
  <c r="C335" i="268"/>
  <c r="D335" i="268"/>
  <c r="E335" i="268"/>
  <c r="F335" i="268"/>
  <c r="G335" i="268"/>
  <c r="G318" i="268"/>
  <c r="F318" i="268"/>
  <c r="E318" i="268"/>
  <c r="D318" i="268"/>
  <c r="C318" i="268"/>
  <c r="G243" i="268"/>
  <c r="G244" i="268"/>
  <c r="G245" i="268"/>
  <c r="G246" i="268"/>
  <c r="G247" i="268"/>
  <c r="G248" i="268"/>
  <c r="G249" i="268"/>
  <c r="G250" i="268"/>
  <c r="G251" i="268"/>
  <c r="G242" i="268"/>
  <c r="G4" i="268"/>
  <c r="G5" i="268"/>
  <c r="G6" i="268"/>
  <c r="G7" i="268"/>
  <c r="G8" i="268"/>
  <c r="G9" i="268"/>
  <c r="G10" i="268"/>
  <c r="C11" i="268"/>
  <c r="D11" i="268"/>
  <c r="E11" i="268"/>
  <c r="F11" i="268"/>
  <c r="G11" i="268"/>
  <c r="C12" i="268"/>
  <c r="D12" i="268"/>
  <c r="E12" i="268"/>
  <c r="F12" i="268"/>
  <c r="G12" i="268"/>
  <c r="G13" i="268"/>
  <c r="G14" i="268"/>
  <c r="G15" i="268"/>
  <c r="G16" i="268"/>
  <c r="G17" i="268"/>
  <c r="G18" i="268"/>
  <c r="G19" i="268"/>
  <c r="G20" i="268"/>
  <c r="C21" i="268"/>
  <c r="D21" i="268"/>
  <c r="E21" i="268"/>
  <c r="F21" i="268"/>
  <c r="G21" i="268"/>
  <c r="C22" i="268"/>
  <c r="D22" i="268"/>
  <c r="E22" i="268"/>
  <c r="F22" i="268"/>
  <c r="G22" i="268"/>
  <c r="G23" i="268"/>
  <c r="G24" i="268"/>
  <c r="G25" i="268"/>
  <c r="G26" i="268"/>
  <c r="G27" i="268"/>
  <c r="G28" i="268"/>
  <c r="G29" i="268"/>
  <c r="G30" i="268"/>
  <c r="G3" i="268"/>
  <c r="A4" i="307"/>
  <c r="A2" i="307"/>
  <c r="A1" i="307"/>
  <c r="A2" i="304"/>
  <c r="A1" i="304"/>
  <c r="N5" i="298"/>
  <c r="L333" i="268"/>
  <c r="N4" i="284"/>
  <c r="L341" i="268" s="1"/>
  <c r="D3" i="284"/>
  <c r="N5" i="288"/>
  <c r="L251" i="268"/>
  <c r="D3" i="298"/>
  <c r="L29" i="268"/>
  <c r="D3" i="285"/>
  <c r="M4" i="288"/>
  <c r="L376" i="268" s="1"/>
  <c r="D3" i="288"/>
  <c r="J243" i="268"/>
  <c r="J244" i="268"/>
  <c r="J245" i="268"/>
  <c r="J246" i="268"/>
  <c r="J247" i="268"/>
  <c r="J248" i="268"/>
  <c r="J249" i="268"/>
  <c r="J250" i="268"/>
  <c r="J251" i="268"/>
  <c r="J242" i="268"/>
  <c r="C337" i="268"/>
  <c r="D337" i="268"/>
  <c r="E337" i="268"/>
  <c r="F337" i="268"/>
  <c r="G337" i="268"/>
  <c r="J337" i="268"/>
  <c r="C338" i="268"/>
  <c r="D338" i="268"/>
  <c r="E338" i="268"/>
  <c r="F338" i="268"/>
  <c r="G338" i="268"/>
  <c r="J338" i="268"/>
  <c r="C339" i="268"/>
  <c r="D339" i="268"/>
  <c r="E339" i="268"/>
  <c r="F339" i="268"/>
  <c r="G339" i="268"/>
  <c r="J339" i="268"/>
  <c r="C340" i="268"/>
  <c r="D340" i="268"/>
  <c r="E340" i="268"/>
  <c r="F340" i="268"/>
  <c r="G340" i="268"/>
  <c r="J340" i="268"/>
  <c r="C341" i="268"/>
  <c r="D341" i="268"/>
  <c r="E341" i="268"/>
  <c r="F341" i="268"/>
  <c r="G341" i="268"/>
  <c r="J341" i="268"/>
  <c r="C342" i="268"/>
  <c r="D342" i="268"/>
  <c r="E342" i="268"/>
  <c r="F342" i="268"/>
  <c r="G342" i="268"/>
  <c r="J342" i="268"/>
  <c r="C343" i="268"/>
  <c r="D343" i="268"/>
  <c r="E343" i="268"/>
  <c r="F343" i="268"/>
  <c r="G343" i="268"/>
  <c r="J343" i="268"/>
  <c r="C344" i="268"/>
  <c r="D344" i="268"/>
  <c r="E344" i="268"/>
  <c r="F344" i="268"/>
  <c r="G344" i="268"/>
  <c r="J344" i="268"/>
  <c r="C345" i="268"/>
  <c r="D345" i="268"/>
  <c r="E345" i="268"/>
  <c r="F345" i="268"/>
  <c r="G345" i="268"/>
  <c r="J345" i="268"/>
  <c r="C346" i="268"/>
  <c r="D346" i="268"/>
  <c r="E346" i="268"/>
  <c r="F346" i="268"/>
  <c r="G346" i="268"/>
  <c r="J346" i="268"/>
  <c r="C347" i="268"/>
  <c r="D347" i="268"/>
  <c r="E347" i="268"/>
  <c r="F347" i="268"/>
  <c r="G347" i="268"/>
  <c r="J347" i="268"/>
  <c r="C348" i="268"/>
  <c r="D348" i="268"/>
  <c r="E348" i="268"/>
  <c r="F348" i="268"/>
  <c r="G348" i="268"/>
  <c r="J348" i="268"/>
  <c r="C349" i="268"/>
  <c r="D349" i="268"/>
  <c r="E349" i="268"/>
  <c r="F349" i="268"/>
  <c r="G349" i="268"/>
  <c r="J349" i="268"/>
  <c r="C350" i="268"/>
  <c r="D350" i="268"/>
  <c r="E350" i="268"/>
  <c r="F350" i="268"/>
  <c r="G350" i="268"/>
  <c r="J350" i="268"/>
  <c r="C351" i="268"/>
  <c r="D351" i="268"/>
  <c r="E351" i="268"/>
  <c r="F351" i="268"/>
  <c r="G351" i="268"/>
  <c r="J351" i="268"/>
  <c r="G336" i="268"/>
  <c r="F336" i="268"/>
  <c r="E336" i="268"/>
  <c r="D336" i="268"/>
  <c r="C336" i="268"/>
  <c r="J336" i="268"/>
  <c r="F383" i="268"/>
  <c r="G383" i="268"/>
  <c r="J383" i="268"/>
  <c r="F384" i="268"/>
  <c r="G384" i="268"/>
  <c r="J384" i="268"/>
  <c r="F385" i="268"/>
  <c r="G385" i="268"/>
  <c r="J385" i="268"/>
  <c r="F386" i="268"/>
  <c r="G386" i="268"/>
  <c r="J386" i="268"/>
  <c r="F387" i="268"/>
  <c r="G387" i="268"/>
  <c r="J387" i="268"/>
  <c r="F388" i="268"/>
  <c r="G388" i="268"/>
  <c r="J388" i="268"/>
  <c r="F389" i="268"/>
  <c r="G389" i="268"/>
  <c r="J389" i="268"/>
  <c r="F390" i="268"/>
  <c r="G390" i="268"/>
  <c r="J390" i="268"/>
  <c r="F391" i="268"/>
  <c r="G391" i="268"/>
  <c r="J391" i="268"/>
  <c r="G382" i="268"/>
  <c r="F382" i="268"/>
  <c r="J382" i="268"/>
  <c r="G373" i="268"/>
  <c r="J373" i="268"/>
  <c r="G374" i="268"/>
  <c r="J374" i="268"/>
  <c r="G375" i="268"/>
  <c r="J375" i="268"/>
  <c r="G376" i="268"/>
  <c r="J376" i="268"/>
  <c r="G377" i="268"/>
  <c r="J377" i="268"/>
  <c r="G378" i="268"/>
  <c r="J378" i="268"/>
  <c r="G379" i="268"/>
  <c r="J379" i="268"/>
  <c r="G380" i="268"/>
  <c r="J380" i="268"/>
  <c r="G381" i="268"/>
  <c r="J381" i="268"/>
  <c r="G372" i="268"/>
  <c r="J372" i="268"/>
  <c r="BO5" i="287"/>
  <c r="P5" i="284"/>
  <c r="I2" i="262"/>
  <c r="K1" i="268"/>
  <c r="A1" i="268"/>
  <c r="J5" i="268"/>
  <c r="J6" i="268"/>
  <c r="J7" i="268"/>
  <c r="J8" i="268"/>
  <c r="J9" i="268"/>
  <c r="J10" i="268"/>
  <c r="J11" i="268"/>
  <c r="J12" i="268"/>
  <c r="J13" i="268"/>
  <c r="J14" i="268"/>
  <c r="J15" i="268"/>
  <c r="J16" i="268"/>
  <c r="J17" i="268"/>
  <c r="J18" i="268"/>
  <c r="J19" i="268"/>
  <c r="J20" i="268"/>
  <c r="J21" i="268"/>
  <c r="J22" i="268"/>
  <c r="J23" i="268"/>
  <c r="J24" i="268"/>
  <c r="J25" i="268"/>
  <c r="J26" i="268"/>
  <c r="J27" i="268"/>
  <c r="J28" i="268"/>
  <c r="J29" i="268"/>
  <c r="J30" i="268"/>
  <c r="J318" i="268"/>
  <c r="J319" i="268"/>
  <c r="J320" i="268"/>
  <c r="J321" i="268"/>
  <c r="J322" i="268"/>
  <c r="J323" i="268"/>
  <c r="J324" i="268"/>
  <c r="J325" i="268"/>
  <c r="J326" i="268"/>
  <c r="J327" i="268"/>
  <c r="J328" i="268"/>
  <c r="J329" i="268"/>
  <c r="J330" i="268"/>
  <c r="J331" i="268"/>
  <c r="J332" i="268"/>
  <c r="J333" i="268"/>
  <c r="J334" i="268"/>
  <c r="J335" i="268"/>
  <c r="J4" i="268"/>
  <c r="J3" i="268"/>
  <c r="D4" i="288"/>
  <c r="E4" i="287"/>
  <c r="A2" i="287"/>
  <c r="A1" i="287"/>
  <c r="D4" i="285"/>
  <c r="A2" i="285"/>
  <c r="A1" i="285"/>
  <c r="D4" i="284"/>
  <c r="A2" i="284"/>
  <c r="A1" i="284"/>
  <c r="B5" i="150"/>
  <c r="A2" i="262"/>
  <c r="A1" i="262"/>
  <c r="B2" i="150"/>
  <c r="A14" i="68"/>
  <c r="A2" i="348" s="1"/>
  <c r="L240" i="268"/>
  <c r="F363" i="268"/>
  <c r="F367" i="268"/>
  <c r="F364" i="268"/>
  <c r="F368" i="268"/>
  <c r="F365" i="268"/>
  <c r="F369" i="268"/>
  <c r="F362" i="268"/>
  <c r="F366" i="268"/>
  <c r="F233" i="268"/>
  <c r="F239" i="268"/>
  <c r="F237" i="268"/>
  <c r="F235" i="268"/>
  <c r="L230" i="268"/>
  <c r="L221" i="268"/>
  <c r="L227" i="268"/>
  <c r="L212" i="268"/>
  <c r="L226" i="268"/>
  <c r="L206" i="268"/>
  <c r="L209" i="268"/>
  <c r="L234" i="268"/>
  <c r="L213" i="268"/>
  <c r="L207" i="268"/>
  <c r="L216" i="268"/>
  <c r="L220" i="268"/>
  <c r="L224" i="268"/>
  <c r="D370" i="268"/>
  <c r="D261" i="268"/>
  <c r="E370" i="268"/>
  <c r="C232" i="268"/>
  <c r="D362" i="268"/>
  <c r="E240" i="268"/>
  <c r="D232" i="268"/>
  <c r="C362" i="268"/>
  <c r="C370" i="268"/>
  <c r="C255" i="268"/>
  <c r="C253" i="268"/>
  <c r="D367" i="268"/>
  <c r="E238" i="268"/>
  <c r="D259" i="268"/>
  <c r="E237" i="268"/>
  <c r="E363" i="268"/>
  <c r="E253" i="268"/>
  <c r="D258" i="268"/>
  <c r="E236" i="268"/>
  <c r="C256" i="268"/>
  <c r="E367" i="268"/>
  <c r="D368" i="268"/>
  <c r="E255" i="268"/>
  <c r="E257" i="268"/>
  <c r="D253" i="268"/>
  <c r="D257" i="268"/>
  <c r="C238" i="268"/>
  <c r="C236" i="268"/>
  <c r="D234" i="268"/>
  <c r="D366" i="268"/>
  <c r="E239" i="268"/>
  <c r="E260" i="268"/>
  <c r="C252" i="268"/>
  <c r="E235" i="268"/>
  <c r="D363" i="268"/>
  <c r="E365" i="268"/>
  <c r="D236" i="268"/>
  <c r="D237" i="268"/>
  <c r="C369" i="268"/>
  <c r="C363" i="268"/>
  <c r="C240" i="268"/>
  <c r="E371" i="268"/>
  <c r="D240" i="268"/>
  <c r="E241" i="268"/>
  <c r="C371" i="268"/>
  <c r="E368" i="268"/>
  <c r="D371" i="268"/>
  <c r="C261" i="268"/>
  <c r="C260" i="268"/>
  <c r="E261" i="268"/>
  <c r="D241" i="268"/>
  <c r="D260" i="268"/>
  <c r="C241" i="268"/>
  <c r="D255" i="268"/>
  <c r="C368" i="268"/>
  <c r="C234" i="268"/>
  <c r="C258" i="268"/>
  <c r="D235" i="268"/>
  <c r="D365" i="268"/>
  <c r="C367" i="268"/>
  <c r="C257" i="268"/>
  <c r="C259" i="268"/>
  <c r="C366" i="268"/>
  <c r="E234" i="268"/>
  <c r="D256" i="268"/>
  <c r="C233" i="268"/>
  <c r="C235" i="268"/>
  <c r="E259" i="268"/>
  <c r="C237" i="268"/>
  <c r="C364" i="268"/>
  <c r="D364" i="268"/>
  <c r="E258" i="268"/>
  <c r="C254" i="268"/>
  <c r="D233" i="268"/>
  <c r="D254" i="268"/>
  <c r="E369" i="268"/>
  <c r="D252" i="268"/>
  <c r="E256" i="268"/>
  <c r="C239" i="268"/>
  <c r="E366" i="268"/>
  <c r="D238" i="268"/>
  <c r="D239" i="268"/>
  <c r="D369" i="268"/>
  <c r="C365" i="268"/>
  <c r="L275" i="268"/>
  <c r="L274" i="268"/>
  <c r="L296" i="268"/>
  <c r="L291" i="268"/>
  <c r="L304" i="268"/>
  <c r="L294" i="268"/>
  <c r="L308" i="268"/>
  <c r="L302" i="268"/>
  <c r="L305" i="268"/>
  <c r="L310" i="268"/>
  <c r="L321" i="268"/>
  <c r="L284" i="268"/>
  <c r="L281" i="268"/>
  <c r="L256" i="268"/>
  <c r="L270" i="268"/>
  <c r="L278" i="268"/>
  <c r="L317" i="268"/>
  <c r="L219" i="268"/>
  <c r="L277" i="268"/>
  <c r="L87" i="268"/>
  <c r="L366" i="268"/>
  <c r="L325" i="268"/>
  <c r="L63" i="268"/>
  <c r="L72" i="268"/>
  <c r="L70" i="268"/>
  <c r="L320" i="268"/>
  <c r="L367" i="268"/>
  <c r="L283" i="268"/>
  <c r="L190" i="268"/>
  <c r="L59" i="268"/>
  <c r="L217" i="268"/>
  <c r="L78" i="268"/>
  <c r="L225" i="268"/>
  <c r="L90" i="268"/>
  <c r="L271" i="268"/>
  <c r="L285" i="268"/>
  <c r="L228" i="268"/>
  <c r="L229" i="268"/>
  <c r="L211" i="268"/>
  <c r="L210" i="268"/>
  <c r="L293" i="268"/>
  <c r="L292" i="268"/>
  <c r="L312" i="268"/>
  <c r="L266" i="268"/>
  <c r="L146" i="268"/>
  <c r="L362" i="268"/>
  <c r="L154" i="268"/>
  <c r="L261" i="268"/>
  <c r="L151" i="268"/>
  <c r="L252" i="268"/>
  <c r="L223" i="268"/>
  <c r="L208" i="268"/>
  <c r="L215" i="268"/>
  <c r="L231" i="268"/>
  <c r="L264" i="268"/>
  <c r="L222" i="268"/>
  <c r="L214" i="268"/>
  <c r="L259" i="268"/>
  <c r="L313" i="268"/>
  <c r="L303" i="268"/>
  <c r="L311" i="268"/>
  <c r="L289" i="268"/>
  <c r="L363" i="268"/>
  <c r="L316" i="268"/>
  <c r="L153" i="268"/>
  <c r="L204" i="268"/>
  <c r="L159" i="268"/>
  <c r="L112" i="268"/>
  <c r="L254" i="268"/>
  <c r="L148" i="268"/>
  <c r="L135" i="268"/>
  <c r="L118" i="268"/>
  <c r="L360" i="268"/>
  <c r="L167" i="268"/>
  <c r="L255" i="268"/>
  <c r="L258" i="268"/>
  <c r="L156" i="268"/>
  <c r="L158" i="268"/>
  <c r="L200" i="268"/>
  <c r="L138" i="268"/>
  <c r="L260" i="268"/>
  <c r="L253" i="268"/>
  <c r="L191" i="268"/>
  <c r="L143" i="268"/>
  <c r="L149" i="268"/>
  <c r="L152" i="268"/>
  <c r="L142" i="268"/>
  <c r="L329" i="268"/>
  <c r="L335" i="268"/>
  <c r="L328" i="268"/>
  <c r="L365" i="268"/>
  <c r="L265" i="268"/>
  <c r="L288" i="268"/>
  <c r="L263" i="268"/>
  <c r="L301" i="268"/>
  <c r="L314" i="268"/>
  <c r="L299" i="268"/>
  <c r="L290" i="268"/>
  <c r="L300" i="268"/>
  <c r="L298" i="268"/>
  <c r="L272" i="268"/>
  <c r="L286" i="268"/>
  <c r="L280" i="268"/>
  <c r="L324" i="268"/>
  <c r="L323" i="268"/>
  <c r="L330" i="268"/>
  <c r="L318" i="268"/>
  <c r="L364" i="268"/>
  <c r="L331" i="268"/>
  <c r="L276" i="268"/>
  <c r="L268" i="268"/>
  <c r="L334" i="268"/>
  <c r="L371" i="268"/>
  <c r="L282" i="268"/>
  <c r="L279" i="268"/>
  <c r="L262" i="268"/>
  <c r="L287" i="268"/>
  <c r="L369" i="268"/>
  <c r="L306" i="268"/>
  <c r="L307" i="268"/>
  <c r="L309" i="268"/>
  <c r="L297" i="268"/>
  <c r="L295" i="268"/>
  <c r="L273" i="268"/>
  <c r="L269" i="268"/>
  <c r="L327" i="268"/>
  <c r="L319" i="268"/>
  <c r="L332" i="268"/>
  <c r="L322" i="268"/>
  <c r="L368" i="268"/>
  <c r="L326" i="268"/>
  <c r="L88" i="268"/>
  <c r="L61" i="268"/>
  <c r="L130" i="268"/>
  <c r="L65" i="268"/>
  <c r="L69" i="268"/>
  <c r="L188" i="268"/>
  <c r="L85" i="268"/>
  <c r="L109" i="268"/>
  <c r="L111" i="268"/>
  <c r="L239" i="268"/>
  <c r="L131" i="268"/>
  <c r="L136" i="268"/>
  <c r="L77" i="268"/>
  <c r="L86" i="268"/>
  <c r="L193" i="268"/>
  <c r="L205" i="268"/>
  <c r="L155" i="268"/>
  <c r="L147" i="268"/>
  <c r="L145" i="268"/>
  <c r="L237" i="268"/>
  <c r="L189" i="268"/>
  <c r="L192" i="268"/>
  <c r="L140" i="268"/>
  <c r="L134" i="268"/>
  <c r="L199" i="268"/>
  <c r="L144" i="268"/>
  <c r="L71" i="268"/>
  <c r="L236" i="268"/>
  <c r="L194" i="268"/>
  <c r="L79" i="268"/>
  <c r="L80" i="268"/>
  <c r="L75" i="268"/>
  <c r="L66" i="268"/>
  <c r="L73" i="268"/>
  <c r="L67" i="268"/>
  <c r="L233" i="268"/>
  <c r="L123" i="268"/>
  <c r="L64" i="268"/>
  <c r="L201" i="268"/>
  <c r="L232" i="268"/>
  <c r="L197" i="268"/>
  <c r="L241" i="268"/>
  <c r="L91" i="268"/>
  <c r="L68" i="268"/>
  <c r="L121" i="268"/>
  <c r="L89" i="268"/>
  <c r="L74" i="268"/>
  <c r="L81" i="268"/>
  <c r="L83" i="268"/>
  <c r="L62" i="268"/>
  <c r="L60" i="268"/>
  <c r="L238" i="268"/>
  <c r="L92" i="268"/>
  <c r="L84" i="268"/>
  <c r="L195" i="268"/>
  <c r="L137" i="268"/>
  <c r="L157" i="268"/>
  <c r="L139" i="268"/>
  <c r="L203" i="268"/>
  <c r="L196" i="268"/>
  <c r="L150" i="268"/>
  <c r="L141" i="268"/>
  <c r="L202" i="268"/>
  <c r="L76" i="268"/>
  <c r="E362" i="268"/>
  <c r="E232" i="268"/>
  <c r="E252" i="268"/>
  <c r="E364" i="268"/>
  <c r="E233" i="268"/>
  <c r="E254" i="268"/>
  <c r="L359" i="268"/>
  <c r="L354" i="268"/>
  <c r="L358" i="268"/>
  <c r="L170" i="268"/>
  <c r="L172" i="268"/>
  <c r="L355" i="268"/>
  <c r="D361" i="268"/>
  <c r="D355" i="268"/>
  <c r="D358" i="268"/>
  <c r="C356" i="268"/>
  <c r="D352" i="268"/>
  <c r="L361" i="268"/>
  <c r="L353" i="268"/>
  <c r="L352" i="268"/>
  <c r="L357" i="268"/>
  <c r="C354" i="268"/>
  <c r="D360" i="268"/>
  <c r="F357" i="268"/>
  <c r="D353" i="268"/>
  <c r="C360" i="268"/>
  <c r="A2" i="288"/>
  <c r="C359" i="268"/>
  <c r="E357" i="268"/>
  <c r="E353" i="268"/>
  <c r="E360" i="268"/>
  <c r="E352" i="268"/>
  <c r="E358" i="268"/>
  <c r="E354" i="268"/>
  <c r="C357" i="268"/>
  <c r="C352" i="268"/>
  <c r="F246" i="268"/>
  <c r="C361" i="268"/>
  <c r="D356" i="268"/>
  <c r="E356" i="268"/>
  <c r="E355" i="268"/>
  <c r="D354" i="268"/>
  <c r="D357" i="268"/>
  <c r="F361" i="268"/>
  <c r="F352" i="268"/>
  <c r="E359" i="268"/>
  <c r="E361" i="268"/>
  <c r="D359" i="268"/>
  <c r="F354" i="268"/>
  <c r="C355" i="268"/>
  <c r="C353" i="268"/>
  <c r="C358" i="268"/>
  <c r="F360" i="268"/>
  <c r="F358" i="268"/>
  <c r="F356" i="268"/>
  <c r="K218" i="268" l="1"/>
  <c r="K391" i="268"/>
  <c r="K21" i="268"/>
  <c r="K174" i="268"/>
  <c r="K44" i="268"/>
  <c r="K289" i="268"/>
  <c r="K307" i="268"/>
  <c r="K95" i="268"/>
  <c r="K155" i="268"/>
  <c r="C23" i="348"/>
  <c r="F10" i="340"/>
  <c r="C12" i="288"/>
  <c r="F17" i="287"/>
  <c r="E16" i="344"/>
  <c r="D18" i="348"/>
  <c r="E8" i="340"/>
  <c r="C9" i="288"/>
  <c r="C18" i="348"/>
  <c r="C12" i="340"/>
  <c r="F15" i="288"/>
  <c r="C13" i="343"/>
  <c r="E10" i="288"/>
  <c r="F11" i="348"/>
  <c r="D20" i="340"/>
  <c r="E11" i="287"/>
  <c r="D17" i="343"/>
  <c r="F16" i="343"/>
  <c r="D8" i="348"/>
  <c r="E20" i="340"/>
  <c r="F14" i="287"/>
  <c r="E9" i="344"/>
  <c r="E17" i="343"/>
  <c r="D15" i="343"/>
  <c r="C8" i="348"/>
  <c r="C10" i="340"/>
  <c r="C14" i="288"/>
  <c r="C15" i="287"/>
  <c r="F15" i="344"/>
  <c r="E15" i="348"/>
  <c r="D17" i="348"/>
  <c r="C14" i="340"/>
  <c r="D10" i="288"/>
  <c r="F10" i="343"/>
  <c r="D14" i="340"/>
  <c r="F8" i="340"/>
  <c r="E11" i="348"/>
  <c r="E9" i="340"/>
  <c r="E21" i="348"/>
  <c r="D8" i="340"/>
  <c r="E16" i="288"/>
  <c r="C8" i="340"/>
  <c r="F16" i="348"/>
  <c r="D13" i="340"/>
  <c r="E15" i="288"/>
  <c r="C9" i="343"/>
  <c r="F15" i="340"/>
  <c r="E16" i="348"/>
  <c r="E13" i="340"/>
  <c r="D8" i="287"/>
  <c r="E14" i="343"/>
  <c r="C10" i="348"/>
  <c r="F13" i="288"/>
  <c r="E13" i="287"/>
  <c r="D9" i="344"/>
  <c r="F18" i="343"/>
  <c r="D22" i="348"/>
  <c r="D8" i="288"/>
  <c r="F16" i="287"/>
  <c r="E15" i="344"/>
  <c r="C20" i="348"/>
  <c r="F23" i="348"/>
  <c r="F11" i="340"/>
  <c r="E8" i="288"/>
  <c r="C17" i="287"/>
  <c r="F17" i="344"/>
  <c r="F15" i="348"/>
  <c r="E15" i="340"/>
  <c r="F17" i="288"/>
  <c r="C11" i="343"/>
  <c r="C15" i="288"/>
  <c r="C17" i="348"/>
  <c r="F18" i="348"/>
  <c r="F16" i="288"/>
  <c r="D9" i="288"/>
  <c r="E8" i="287"/>
  <c r="F9" i="348"/>
  <c r="F11" i="288"/>
  <c r="E18" i="348"/>
  <c r="C13" i="340"/>
  <c r="D15" i="288"/>
  <c r="E11" i="343"/>
  <c r="E14" i="288"/>
  <c r="C15" i="348"/>
  <c r="F14" i="340"/>
  <c r="C8" i="287"/>
  <c r="F11" i="343"/>
  <c r="E12" i="287"/>
  <c r="D13" i="348"/>
  <c r="C16" i="340"/>
  <c r="D11" i="287"/>
  <c r="C8" i="344"/>
  <c r="C17" i="343"/>
  <c r="E8" i="348"/>
  <c r="C8" i="288"/>
  <c r="E14" i="287"/>
  <c r="D15" i="344"/>
  <c r="F21" i="348"/>
  <c r="F20" i="348"/>
  <c r="E11" i="340"/>
  <c r="D11" i="288"/>
  <c r="E17" i="344"/>
  <c r="C22" i="348"/>
  <c r="D9" i="340"/>
  <c r="E11" i="288"/>
  <c r="E10" i="343"/>
  <c r="F19" i="340"/>
  <c r="C14" i="348"/>
  <c r="C18" i="340"/>
  <c r="D10" i="287"/>
  <c r="E12" i="343"/>
  <c r="F14" i="288"/>
  <c r="F17" i="340"/>
  <c r="F9" i="344"/>
  <c r="D15" i="348"/>
  <c r="E14" i="340"/>
  <c r="F10" i="288"/>
  <c r="C14" i="343"/>
  <c r="E15" i="287"/>
  <c r="E13" i="348"/>
  <c r="D17" i="340"/>
  <c r="C11" i="287"/>
  <c r="D14" i="343"/>
  <c r="D10" i="348"/>
  <c r="E17" i="340"/>
  <c r="D13" i="287"/>
  <c r="E18" i="343"/>
  <c r="E22" i="348"/>
  <c r="D11" i="340"/>
  <c r="F12" i="288"/>
  <c r="E16" i="287"/>
  <c r="D17" i="344"/>
  <c r="C19" i="348"/>
  <c r="C9" i="340"/>
  <c r="F9" i="288"/>
  <c r="D10" i="343"/>
  <c r="E20" i="348"/>
  <c r="F12" i="340"/>
  <c r="C10" i="288"/>
  <c r="D12" i="343"/>
  <c r="E9" i="287"/>
  <c r="F12" i="348"/>
  <c r="E19" i="340"/>
  <c r="D12" i="287"/>
  <c r="C10" i="344"/>
  <c r="C15" i="343"/>
  <c r="D11" i="343"/>
  <c r="F19" i="348"/>
  <c r="D8" i="344"/>
  <c r="F13" i="287"/>
  <c r="F20" i="340"/>
  <c r="F13" i="348"/>
  <c r="C17" i="340"/>
  <c r="F10" i="287"/>
  <c r="E15" i="343"/>
  <c r="D10" i="344"/>
  <c r="C12" i="348"/>
  <c r="F18" i="340"/>
  <c r="C13" i="287"/>
  <c r="F10" i="344"/>
  <c r="F15" i="343"/>
  <c r="D14" i="344"/>
  <c r="F8" i="348"/>
  <c r="C20" i="340"/>
  <c r="D14" i="287"/>
  <c r="C9" i="344"/>
  <c r="D23" i="348"/>
  <c r="D19" i="348"/>
  <c r="D12" i="340"/>
  <c r="C11" i="288"/>
  <c r="C10" i="343"/>
  <c r="E10" i="340"/>
  <c r="F17" i="348"/>
  <c r="E12" i="340"/>
  <c r="D17" i="288"/>
  <c r="F9" i="343"/>
  <c r="D18" i="340"/>
  <c r="E17" i="348"/>
  <c r="D15" i="340"/>
  <c r="E17" i="288"/>
  <c r="F13" i="343"/>
  <c r="C11" i="348"/>
  <c r="D14" i="288"/>
  <c r="D9" i="287"/>
  <c r="C11" i="344"/>
  <c r="E16" i="343"/>
  <c r="F15" i="287"/>
  <c r="F9" i="340"/>
  <c r="D11" i="344"/>
  <c r="D16" i="344"/>
  <c r="C19" i="343"/>
  <c r="D12" i="348"/>
  <c r="E18" i="340"/>
  <c r="F12" i="287"/>
  <c r="E10" i="344"/>
  <c r="C18" i="343"/>
  <c r="D19" i="343"/>
  <c r="E10" i="348"/>
  <c r="D13" i="288"/>
  <c r="C14" i="287"/>
  <c r="F11" i="344"/>
  <c r="D18" i="343"/>
  <c r="F22" i="348"/>
  <c r="E13" i="288"/>
  <c r="D16" i="287"/>
  <c r="C15" i="344"/>
  <c r="E12" i="348"/>
  <c r="D16" i="348"/>
  <c r="F13" i="340"/>
  <c r="E9" i="288"/>
  <c r="E9" i="343"/>
  <c r="D16" i="288"/>
  <c r="C16" i="348"/>
  <c r="C15" i="340"/>
  <c r="F8" i="287"/>
  <c r="C12" i="343"/>
  <c r="E10" i="287"/>
  <c r="D14" i="348"/>
  <c r="F16" i="340"/>
  <c r="C10" i="287"/>
  <c r="F8" i="344"/>
  <c r="D16" i="343"/>
  <c r="F12" i="343"/>
  <c r="E9" i="348"/>
  <c r="F8" i="288"/>
  <c r="D15" i="287"/>
  <c r="C14" i="344"/>
  <c r="E14" i="344"/>
  <c r="F16" i="344"/>
  <c r="D9" i="343"/>
  <c r="F14" i="343"/>
  <c r="C16" i="343"/>
  <c r="D20" i="348"/>
  <c r="F10" i="348"/>
  <c r="C13" i="288"/>
  <c r="F9" i="287"/>
  <c r="E11" i="344"/>
  <c r="E19" i="343"/>
  <c r="D21" i="348"/>
  <c r="D12" i="288"/>
  <c r="C16" i="287"/>
  <c r="F14" i="344"/>
  <c r="F19" i="343"/>
  <c r="C21" i="348"/>
  <c r="C11" i="340"/>
  <c r="E12" i="288"/>
  <c r="C17" i="344"/>
  <c r="F14" i="348"/>
  <c r="D16" i="340"/>
  <c r="C17" i="288"/>
  <c r="D13" i="343"/>
  <c r="E17" i="287"/>
  <c r="E14" i="348"/>
  <c r="E16" i="340"/>
  <c r="F11" i="287"/>
  <c r="E8" i="344"/>
  <c r="E13" i="343"/>
  <c r="D11" i="348"/>
  <c r="D19" i="340"/>
  <c r="C12" i="287"/>
  <c r="F17" i="343"/>
  <c r="E23" i="348"/>
  <c r="D10" i="340"/>
  <c r="C16" i="288"/>
  <c r="D17" i="287"/>
  <c r="C16" i="344"/>
  <c r="D9" i="348"/>
  <c r="C9" i="348"/>
  <c r="E19" i="348"/>
  <c r="C13" i="348"/>
  <c r="C19" i="340"/>
  <c r="C9" i="287"/>
  <c r="K273" i="268"/>
  <c r="K366" i="268"/>
  <c r="K205" i="268"/>
  <c r="K9" i="268"/>
  <c r="K165" i="268"/>
  <c r="K185" i="268"/>
  <c r="K111" i="268"/>
  <c r="K294" i="268"/>
  <c r="K80" i="268"/>
  <c r="K70" i="268"/>
  <c r="K278" i="268"/>
  <c r="K210" i="268"/>
  <c r="K358" i="268"/>
  <c r="K201" i="268"/>
  <c r="K353" i="268"/>
  <c r="K239" i="268"/>
  <c r="K221" i="268"/>
  <c r="K11" i="268"/>
  <c r="K331" i="268"/>
  <c r="K282" i="268"/>
  <c r="K160" i="268"/>
  <c r="K74" i="268"/>
  <c r="K157" i="268"/>
  <c r="K338" i="268"/>
  <c r="K73" i="268"/>
  <c r="K65" i="268"/>
  <c r="K281" i="268"/>
  <c r="K94" i="268"/>
  <c r="K314" i="268"/>
  <c r="K41" i="268"/>
  <c r="K319" i="268"/>
  <c r="K252" i="268"/>
  <c r="K149" i="268"/>
  <c r="K359" i="268"/>
  <c r="K383" i="268"/>
  <c r="K82" i="268"/>
  <c r="K97" i="268"/>
  <c r="K167" i="268"/>
  <c r="K372" i="268"/>
  <c r="K390" i="268"/>
  <c r="K386" i="268"/>
  <c r="K243" i="268"/>
  <c r="K30" i="268"/>
  <c r="K309" i="268"/>
  <c r="K301" i="268"/>
  <c r="K86" i="268"/>
  <c r="K237" i="268"/>
  <c r="K375" i="268"/>
  <c r="K15" i="268"/>
  <c r="K24" i="268"/>
  <c r="K342" i="268"/>
  <c r="K303" i="268"/>
  <c r="K182" i="268"/>
  <c r="K90" i="268"/>
  <c r="K369" i="268"/>
  <c r="K83" i="268"/>
  <c r="K153" i="268"/>
  <c r="K204" i="268"/>
  <c r="K137" i="268"/>
  <c r="K144" i="268"/>
  <c r="K256" i="268"/>
  <c r="K131" i="268"/>
  <c r="K22" i="268"/>
  <c r="K232" i="268"/>
  <c r="K222" i="268"/>
  <c r="K48" i="268"/>
  <c r="K77" i="268"/>
  <c r="K106" i="268"/>
  <c r="K195" i="268"/>
  <c r="K361" i="268"/>
  <c r="K156" i="268"/>
  <c r="K50" i="268"/>
  <c r="K313" i="268"/>
  <c r="K135" i="268"/>
  <c r="K299" i="268"/>
  <c r="K179" i="268"/>
  <c r="K337" i="268"/>
  <c r="K89" i="268"/>
  <c r="K32" i="268"/>
  <c r="K223" i="268"/>
  <c r="K373" i="268"/>
  <c r="K212" i="268"/>
  <c r="K181" i="268"/>
  <c r="K33" i="268"/>
  <c r="K139" i="268"/>
  <c r="K121" i="268"/>
  <c r="K320" i="268"/>
  <c r="K150" i="268"/>
  <c r="K145" i="268"/>
  <c r="K18" i="268"/>
  <c r="K339" i="268"/>
  <c r="K199" i="268"/>
  <c r="K304" i="268"/>
  <c r="K93" i="268"/>
  <c r="K284" i="268"/>
  <c r="K213" i="268"/>
  <c r="K51" i="268"/>
  <c r="K330" i="268"/>
  <c r="K125" i="268"/>
  <c r="K171" i="268"/>
  <c r="K389" i="268"/>
  <c r="K13" i="268"/>
  <c r="K268" i="268"/>
  <c r="K242" i="268"/>
  <c r="K47" i="268"/>
  <c r="K168" i="268"/>
  <c r="K336" i="268"/>
  <c r="K316" i="268"/>
  <c r="K34" i="268"/>
  <c r="K127" i="268"/>
  <c r="K384" i="268"/>
  <c r="K37" i="268"/>
  <c r="K206" i="268"/>
  <c r="K114" i="268"/>
  <c r="K250" i="268"/>
  <c r="K321" i="268"/>
  <c r="K85" i="268"/>
  <c r="K66" i="268"/>
  <c r="K192" i="268"/>
  <c r="K354" i="268"/>
  <c r="K120" i="268"/>
  <c r="K364" i="268"/>
  <c r="K16" i="268"/>
  <c r="K280" i="268"/>
  <c r="K312" i="268"/>
  <c r="K263" i="268"/>
  <c r="K42" i="268"/>
  <c r="K14" i="268"/>
  <c r="K58" i="268"/>
  <c r="K102" i="268"/>
  <c r="K100" i="268"/>
  <c r="K172" i="268"/>
  <c r="K311" i="268"/>
  <c r="K197" i="268"/>
  <c r="K163" i="268"/>
  <c r="K380" i="268"/>
  <c r="K98" i="268"/>
  <c r="K230" i="268"/>
  <c r="K286" i="268"/>
  <c r="K214" i="268"/>
  <c r="K79" i="268"/>
  <c r="K158" i="268"/>
  <c r="K275" i="268"/>
  <c r="K64" i="268"/>
  <c r="K194" i="268"/>
  <c r="K229" i="268"/>
  <c r="K84" i="268"/>
  <c r="K231" i="268"/>
  <c r="K226" i="268"/>
  <c r="K387" i="268"/>
  <c r="K332" i="268"/>
  <c r="K141" i="268"/>
  <c r="K108" i="268"/>
  <c r="K142" i="268"/>
  <c r="K261" i="268"/>
  <c r="K388" i="268"/>
  <c r="K17" i="268"/>
  <c r="A2" i="340"/>
  <c r="A2" i="343"/>
  <c r="A2" i="345"/>
  <c r="D34" i="347"/>
  <c r="C15" i="347"/>
  <c r="D23" i="343"/>
  <c r="C18" i="347"/>
  <c r="C20" i="343"/>
  <c r="E15" i="347"/>
  <c r="C29" i="347"/>
  <c r="D8" i="347"/>
  <c r="F25" i="347"/>
  <c r="E21" i="344"/>
  <c r="C25" i="343"/>
  <c r="F28" i="347"/>
  <c r="E9" i="347"/>
  <c r="D27" i="343"/>
  <c r="C22" i="347"/>
  <c r="E19" i="344"/>
  <c r="E23" i="343"/>
  <c r="F18" i="347"/>
  <c r="F29" i="347"/>
  <c r="C9" i="347"/>
  <c r="E10" i="347"/>
  <c r="D21" i="343"/>
  <c r="F22" i="344"/>
  <c r="F19" i="347"/>
  <c r="E26" i="343"/>
  <c r="D19" i="344"/>
  <c r="D31" i="347"/>
  <c r="F32" i="347"/>
  <c r="E13" i="347"/>
  <c r="F35" i="347"/>
  <c r="D13" i="347"/>
  <c r="D24" i="347"/>
  <c r="C24" i="347"/>
  <c r="D18" i="344"/>
  <c r="E22" i="343"/>
  <c r="E25" i="347"/>
  <c r="D21" i="344"/>
  <c r="F27" i="343"/>
  <c r="E20" i="347"/>
  <c r="C22" i="343"/>
  <c r="C28" i="347"/>
  <c r="F9" i="347"/>
  <c r="E27" i="343"/>
  <c r="F18" i="344"/>
  <c r="F10" i="347"/>
  <c r="C11" i="347"/>
  <c r="C21" i="344"/>
  <c r="C31" i="347"/>
  <c r="D10" i="347"/>
  <c r="C34" i="347"/>
  <c r="F11" i="347"/>
  <c r="E22" i="344"/>
  <c r="F22" i="347"/>
  <c r="F24" i="343"/>
  <c r="E22" i="347"/>
  <c r="C21" i="343"/>
  <c r="D22" i="347"/>
  <c r="F19" i="344"/>
  <c r="D26" i="343"/>
  <c r="F34" i="347"/>
  <c r="D33" i="347"/>
  <c r="F15" i="347"/>
  <c r="D23" i="347"/>
  <c r="C14" i="347"/>
  <c r="C27" i="343"/>
  <c r="D32" i="347"/>
  <c r="C32" i="347"/>
  <c r="E33" i="347"/>
  <c r="D25" i="347"/>
  <c r="D15" i="347"/>
  <c r="F30" i="347"/>
  <c r="C23" i="344"/>
  <c r="E29" i="347"/>
  <c r="F8" i="347"/>
  <c r="E32" i="347"/>
  <c r="C10" i="347"/>
  <c r="C21" i="347"/>
  <c r="D23" i="344"/>
  <c r="F26" i="343"/>
  <c r="D19" i="347"/>
  <c r="F20" i="347"/>
  <c r="C18" i="344"/>
  <c r="F23" i="343"/>
  <c r="D28" i="347"/>
  <c r="F31" i="347"/>
  <c r="F21" i="347"/>
  <c r="D22" i="344"/>
  <c r="E20" i="343"/>
  <c r="E21" i="343"/>
  <c r="F24" i="347"/>
  <c r="F25" i="343"/>
  <c r="D29" i="347"/>
  <c r="E8" i="347"/>
  <c r="E19" i="347"/>
  <c r="F21" i="344"/>
  <c r="D25" i="343"/>
  <c r="D35" i="347"/>
  <c r="E14" i="347"/>
  <c r="C19" i="347"/>
  <c r="D22" i="343"/>
  <c r="E23" i="347"/>
  <c r="C30" i="347"/>
  <c r="F20" i="343"/>
  <c r="C20" i="347"/>
  <c r="F20" i="344"/>
  <c r="E24" i="343"/>
  <c r="E21" i="347"/>
  <c r="F21" i="343"/>
  <c r="C24" i="343"/>
  <c r="C13" i="347"/>
  <c r="D20" i="347"/>
  <c r="E34" i="347"/>
  <c r="C25" i="347"/>
  <c r="E30" i="347"/>
  <c r="D30" i="347"/>
  <c r="F23" i="347"/>
  <c r="C23" i="347"/>
  <c r="C22" i="344"/>
  <c r="D24" i="343"/>
  <c r="E24" i="347"/>
  <c r="E23" i="344"/>
  <c r="E25" i="343"/>
  <c r="E35" i="347"/>
  <c r="F14" i="347"/>
  <c r="C20" i="344"/>
  <c r="F22" i="343"/>
  <c r="C33" i="347"/>
  <c r="F33" i="347"/>
  <c r="D11" i="347"/>
  <c r="C35" i="347"/>
  <c r="D14" i="347"/>
  <c r="E28" i="347"/>
  <c r="D9" i="347"/>
  <c r="E18" i="347"/>
  <c r="C19" i="344"/>
  <c r="C23" i="343"/>
  <c r="E20" i="344"/>
  <c r="D21" i="347"/>
  <c r="D20" i="344"/>
  <c r="E31" i="347"/>
  <c r="E18" i="344"/>
  <c r="D20" i="343"/>
  <c r="E11" i="347"/>
  <c r="C8" i="347"/>
  <c r="C26" i="343"/>
  <c r="D18" i="347"/>
  <c r="F13" i="347"/>
  <c r="F34" i="342"/>
  <c r="F32" i="342"/>
  <c r="F30" i="342"/>
  <c r="F28" i="342"/>
  <c r="F24" i="342"/>
  <c r="F22" i="342"/>
  <c r="D34" i="342"/>
  <c r="D32" i="342"/>
  <c r="D30" i="342"/>
  <c r="D28" i="342"/>
  <c r="D24" i="342"/>
  <c r="D22" i="342"/>
  <c r="F35" i="342"/>
  <c r="F33" i="342"/>
  <c r="F31" i="342"/>
  <c r="F29" i="342"/>
  <c r="F25" i="342"/>
  <c r="F23" i="342"/>
  <c r="F21" i="342"/>
  <c r="D35" i="342"/>
  <c r="D33" i="342"/>
  <c r="D31" i="342"/>
  <c r="D29" i="342"/>
  <c r="D25" i="342"/>
  <c r="D23" i="342"/>
  <c r="D21" i="342"/>
  <c r="F377" i="268"/>
  <c r="K259" i="268"/>
  <c r="L248" i="268"/>
  <c r="C62" i="304"/>
  <c r="C64" i="304"/>
  <c r="C46" i="304"/>
  <c r="C48" i="304"/>
  <c r="D46" i="304"/>
  <c r="E64" i="304"/>
  <c r="E48" i="304"/>
  <c r="D62" i="304"/>
  <c r="E62" i="304"/>
  <c r="F62" i="304"/>
  <c r="F64" i="304"/>
  <c r="F46" i="304"/>
  <c r="F48" i="304"/>
  <c r="D65" i="304"/>
  <c r="D49" i="304"/>
  <c r="E47" i="304"/>
  <c r="C63" i="304"/>
  <c r="C65" i="304"/>
  <c r="C47" i="304"/>
  <c r="C49" i="304"/>
  <c r="D47" i="304"/>
  <c r="E65" i="304"/>
  <c r="E49" i="304"/>
  <c r="D63" i="304"/>
  <c r="E63" i="304"/>
  <c r="F63" i="304"/>
  <c r="F65" i="304"/>
  <c r="F47" i="304"/>
  <c r="F49" i="304"/>
  <c r="D64" i="304"/>
  <c r="D48" i="304"/>
  <c r="E46" i="304"/>
  <c r="C108" i="304"/>
  <c r="C110" i="304"/>
  <c r="C107" i="304"/>
  <c r="F121" i="304"/>
  <c r="F120" i="304"/>
  <c r="F119" i="304"/>
  <c r="F118" i="304"/>
  <c r="F117" i="304"/>
  <c r="F116" i="304"/>
  <c r="F115" i="304"/>
  <c r="F114" i="304"/>
  <c r="N94" i="304"/>
  <c r="N92" i="304"/>
  <c r="N90" i="304"/>
  <c r="N88" i="304"/>
  <c r="N84" i="304"/>
  <c r="N82" i="304"/>
  <c r="N80" i="304"/>
  <c r="N78" i="304"/>
  <c r="F94" i="304"/>
  <c r="F92" i="304"/>
  <c r="F90" i="304"/>
  <c r="F88" i="304"/>
  <c r="N110" i="304"/>
  <c r="N108" i="304"/>
  <c r="N106" i="304"/>
  <c r="N104" i="304"/>
  <c r="N102" i="304"/>
  <c r="N100" i="304"/>
  <c r="N98" i="304"/>
  <c r="K30" i="304"/>
  <c r="K32" i="304"/>
  <c r="K19" i="304"/>
  <c r="K21" i="304"/>
  <c r="K23" i="304"/>
  <c r="K11" i="304"/>
  <c r="K13" i="304"/>
  <c r="K69" i="304"/>
  <c r="K71" i="304"/>
  <c r="K73" i="304"/>
  <c r="K75" i="304"/>
  <c r="F60" i="304"/>
  <c r="F58" i="304"/>
  <c r="F56" i="304"/>
  <c r="F54" i="304"/>
  <c r="F52" i="304"/>
  <c r="D108" i="304"/>
  <c r="D110" i="304"/>
  <c r="D107" i="304"/>
  <c r="E121" i="304"/>
  <c r="E120" i="304"/>
  <c r="E119" i="304"/>
  <c r="E118" i="304"/>
  <c r="E117" i="304"/>
  <c r="E116" i="304"/>
  <c r="E115" i="304"/>
  <c r="E114" i="304"/>
  <c r="M94" i="304"/>
  <c r="M92" i="304"/>
  <c r="M90" i="304"/>
  <c r="M88" i="304"/>
  <c r="M84" i="304"/>
  <c r="M82" i="304"/>
  <c r="M80" i="304"/>
  <c r="M78" i="304"/>
  <c r="E94" i="304"/>
  <c r="E92" i="304"/>
  <c r="E90" i="304"/>
  <c r="E88" i="304"/>
  <c r="M110" i="304"/>
  <c r="M108" i="304"/>
  <c r="M106" i="304"/>
  <c r="M104" i="304"/>
  <c r="M102" i="304"/>
  <c r="M100" i="304"/>
  <c r="M98" i="304"/>
  <c r="L30" i="304"/>
  <c r="L32" i="304"/>
  <c r="L19" i="304"/>
  <c r="L21" i="304"/>
  <c r="L23" i="304"/>
  <c r="L11" i="304"/>
  <c r="L13" i="304"/>
  <c r="L69" i="304"/>
  <c r="L71" i="304"/>
  <c r="L73" i="304"/>
  <c r="L75" i="304"/>
  <c r="E60" i="304"/>
  <c r="E58" i="304"/>
  <c r="E56" i="304"/>
  <c r="E54" i="304"/>
  <c r="E52" i="304"/>
  <c r="E108" i="304"/>
  <c r="E110" i="304"/>
  <c r="E107" i="304"/>
  <c r="D121" i="304"/>
  <c r="D120" i="304"/>
  <c r="D119" i="304"/>
  <c r="D118" i="304"/>
  <c r="D117" i="304"/>
  <c r="D116" i="304"/>
  <c r="D115" i="304"/>
  <c r="D114" i="304"/>
  <c r="L94" i="304"/>
  <c r="L92" i="304"/>
  <c r="L90" i="304"/>
  <c r="L88" i="304"/>
  <c r="L84" i="304"/>
  <c r="L82" i="304"/>
  <c r="L80" i="304"/>
  <c r="L78" i="304"/>
  <c r="D94" i="304"/>
  <c r="D92" i="304"/>
  <c r="D90" i="304"/>
  <c r="D88" i="304"/>
  <c r="L110" i="304"/>
  <c r="L108" i="304"/>
  <c r="L106" i="304"/>
  <c r="L104" i="304"/>
  <c r="L102" i="304"/>
  <c r="L100" i="304"/>
  <c r="L98" i="304"/>
  <c r="M30" i="304"/>
  <c r="M32" i="304"/>
  <c r="M19" i="304"/>
  <c r="M21" i="304"/>
  <c r="M23" i="304"/>
  <c r="M11" i="304"/>
  <c r="M13" i="304"/>
  <c r="M69" i="304"/>
  <c r="M71" i="304"/>
  <c r="M73" i="304"/>
  <c r="M75" i="304"/>
  <c r="D60" i="304"/>
  <c r="D58" i="304"/>
  <c r="D56" i="304"/>
  <c r="D54" i="304"/>
  <c r="D52" i="304"/>
  <c r="F108" i="304"/>
  <c r="F110" i="304"/>
  <c r="F107" i="304"/>
  <c r="C121" i="304"/>
  <c r="C120" i="304"/>
  <c r="C119" i="304"/>
  <c r="C118" i="304"/>
  <c r="C117" i="304"/>
  <c r="C116" i="304"/>
  <c r="C115" i="304"/>
  <c r="C114" i="304"/>
  <c r="K94" i="304"/>
  <c r="K92" i="304"/>
  <c r="K90" i="304"/>
  <c r="K88" i="304"/>
  <c r="K84" i="304"/>
  <c r="K82" i="304"/>
  <c r="K80" i="304"/>
  <c r="K78" i="304"/>
  <c r="C94" i="304"/>
  <c r="C92" i="304"/>
  <c r="C90" i="304"/>
  <c r="C88" i="304"/>
  <c r="K110" i="304"/>
  <c r="K108" i="304"/>
  <c r="K106" i="304"/>
  <c r="K104" i="304"/>
  <c r="K102" i="304"/>
  <c r="K100" i="304"/>
  <c r="K98" i="304"/>
  <c r="N30" i="304"/>
  <c r="N32" i="304"/>
  <c r="N19" i="304"/>
  <c r="N21" i="304"/>
  <c r="N23" i="304"/>
  <c r="N11" i="304"/>
  <c r="N13" i="304"/>
  <c r="N69" i="304"/>
  <c r="N71" i="304"/>
  <c r="N73" i="304"/>
  <c r="N75" i="304"/>
  <c r="C60" i="304"/>
  <c r="C58" i="304"/>
  <c r="C56" i="304"/>
  <c r="C54" i="304"/>
  <c r="C52" i="304"/>
  <c r="C109" i="304"/>
  <c r="C111" i="304"/>
  <c r="N121" i="304"/>
  <c r="N120" i="304"/>
  <c r="N119" i="304"/>
  <c r="N118" i="304"/>
  <c r="N117" i="304"/>
  <c r="N116" i="304"/>
  <c r="N115" i="304"/>
  <c r="N114" i="304"/>
  <c r="N95" i="304"/>
  <c r="N93" i="304"/>
  <c r="N91" i="304"/>
  <c r="N89" i="304"/>
  <c r="N85" i="304"/>
  <c r="N83" i="304"/>
  <c r="N81" i="304"/>
  <c r="N79" i="304"/>
  <c r="F95" i="304"/>
  <c r="F93" i="304"/>
  <c r="F91" i="304"/>
  <c r="F89" i="304"/>
  <c r="N111" i="304"/>
  <c r="N109" i="304"/>
  <c r="N107" i="304"/>
  <c r="N105" i="304"/>
  <c r="N103" i="304"/>
  <c r="N101" i="304"/>
  <c r="N99" i="304"/>
  <c r="K29" i="304"/>
  <c r="K31" i="304"/>
  <c r="K33" i="304"/>
  <c r="K20" i="304"/>
  <c r="K22" i="304"/>
  <c r="K10" i="304"/>
  <c r="K12" i="304"/>
  <c r="K68" i="304"/>
  <c r="K70" i="304"/>
  <c r="K72" i="304"/>
  <c r="K74" i="304"/>
  <c r="F61" i="304"/>
  <c r="F59" i="304"/>
  <c r="F57" i="304"/>
  <c r="F55" i="304"/>
  <c r="F53" i="304"/>
  <c r="D109" i="304"/>
  <c r="D111" i="304"/>
  <c r="M121" i="304"/>
  <c r="M120" i="304"/>
  <c r="M119" i="304"/>
  <c r="M118" i="304"/>
  <c r="M117" i="304"/>
  <c r="M116" i="304"/>
  <c r="M115" i="304"/>
  <c r="M114" i="304"/>
  <c r="M95" i="304"/>
  <c r="M93" i="304"/>
  <c r="M91" i="304"/>
  <c r="M89" i="304"/>
  <c r="M85" i="304"/>
  <c r="M83" i="304"/>
  <c r="M81" i="304"/>
  <c r="M79" i="304"/>
  <c r="E95" i="304"/>
  <c r="E93" i="304"/>
  <c r="E91" i="304"/>
  <c r="E89" i="304"/>
  <c r="M111" i="304"/>
  <c r="M109" i="304"/>
  <c r="M107" i="304"/>
  <c r="M105" i="304"/>
  <c r="M103" i="304"/>
  <c r="M101" i="304"/>
  <c r="M99" i="304"/>
  <c r="L29" i="304"/>
  <c r="L31" i="304"/>
  <c r="L33" i="304"/>
  <c r="L20" i="304"/>
  <c r="L22" i="304"/>
  <c r="L10" i="304"/>
  <c r="L12" i="304"/>
  <c r="L68" i="304"/>
  <c r="L70" i="304"/>
  <c r="L72" i="304"/>
  <c r="L74" i="304"/>
  <c r="E61" i="304"/>
  <c r="E59" i="304"/>
  <c r="E57" i="304"/>
  <c r="E55" i="304"/>
  <c r="E53" i="304"/>
  <c r="E109" i="304"/>
  <c r="E111" i="304"/>
  <c r="L121" i="304"/>
  <c r="L120" i="304"/>
  <c r="L119" i="304"/>
  <c r="L118" i="304"/>
  <c r="L117" i="304"/>
  <c r="L116" i="304"/>
  <c r="L115" i="304"/>
  <c r="L114" i="304"/>
  <c r="L95" i="304"/>
  <c r="L93" i="304"/>
  <c r="L91" i="304"/>
  <c r="L89" i="304"/>
  <c r="L85" i="304"/>
  <c r="L83" i="304"/>
  <c r="L81" i="304"/>
  <c r="L79" i="304"/>
  <c r="D95" i="304"/>
  <c r="D93" i="304"/>
  <c r="D91" i="304"/>
  <c r="D89" i="304"/>
  <c r="L111" i="304"/>
  <c r="L109" i="304"/>
  <c r="L107" i="304"/>
  <c r="L105" i="304"/>
  <c r="L103" i="304"/>
  <c r="L101" i="304"/>
  <c r="L99" i="304"/>
  <c r="M29" i="304"/>
  <c r="M31" i="304"/>
  <c r="M33" i="304"/>
  <c r="M20" i="304"/>
  <c r="M22" i="304"/>
  <c r="M10" i="304"/>
  <c r="M12" i="304"/>
  <c r="M68" i="304"/>
  <c r="M70" i="304"/>
  <c r="M72" i="304"/>
  <c r="M74" i="304"/>
  <c r="D61" i="304"/>
  <c r="D59" i="304"/>
  <c r="D57" i="304"/>
  <c r="D55" i="304"/>
  <c r="D53" i="304"/>
  <c r="F109" i="304"/>
  <c r="F111" i="304"/>
  <c r="K121" i="304"/>
  <c r="K120" i="304"/>
  <c r="K119" i="304"/>
  <c r="K118" i="304"/>
  <c r="K117" i="304"/>
  <c r="K116" i="304"/>
  <c r="K115" i="304"/>
  <c r="K114" i="304"/>
  <c r="K95" i="304"/>
  <c r="K93" i="304"/>
  <c r="K91" i="304"/>
  <c r="K89" i="304"/>
  <c r="K85" i="304"/>
  <c r="K83" i="304"/>
  <c r="K81" i="304"/>
  <c r="K79" i="304"/>
  <c r="C95" i="304"/>
  <c r="C93" i="304"/>
  <c r="C91" i="304"/>
  <c r="C89" i="304"/>
  <c r="K111" i="304"/>
  <c r="K109" i="304"/>
  <c r="K107" i="304"/>
  <c r="K105" i="304"/>
  <c r="K103" i="304"/>
  <c r="K101" i="304"/>
  <c r="K99" i="304"/>
  <c r="N29" i="304"/>
  <c r="N31" i="304"/>
  <c r="N33" i="304"/>
  <c r="N20" i="304"/>
  <c r="N22" i="304"/>
  <c r="N10" i="304"/>
  <c r="N12" i="304"/>
  <c r="N68" i="304"/>
  <c r="N70" i="304"/>
  <c r="N72" i="304"/>
  <c r="N74" i="304"/>
  <c r="C61" i="304"/>
  <c r="C59" i="304"/>
  <c r="C57" i="304"/>
  <c r="C55" i="304"/>
  <c r="C53" i="304"/>
  <c r="L246" i="268"/>
  <c r="C18" i="287"/>
  <c r="C20" i="287"/>
  <c r="C22" i="287"/>
  <c r="D18" i="287"/>
  <c r="D20" i="287"/>
  <c r="D22" i="287"/>
  <c r="E18" i="287"/>
  <c r="E20" i="287"/>
  <c r="E22" i="287"/>
  <c r="F18" i="287"/>
  <c r="F20" i="287"/>
  <c r="F22" i="287"/>
  <c r="C19" i="287"/>
  <c r="C21" i="287"/>
  <c r="C23" i="287"/>
  <c r="D19" i="287"/>
  <c r="D21" i="287"/>
  <c r="D23" i="287"/>
  <c r="E19" i="287"/>
  <c r="E21" i="287"/>
  <c r="E23" i="287"/>
  <c r="F19" i="287"/>
  <c r="F21" i="287"/>
  <c r="F23" i="287"/>
  <c r="D26" i="340"/>
  <c r="F23" i="340"/>
  <c r="C22" i="340"/>
  <c r="E31" i="321"/>
  <c r="E33" i="321"/>
  <c r="E35" i="321"/>
  <c r="E23" i="321"/>
  <c r="E25" i="321"/>
  <c r="E13" i="321"/>
  <c r="E15" i="321"/>
  <c r="D15" i="321"/>
  <c r="F27" i="340"/>
  <c r="C26" i="340"/>
  <c r="E23" i="340"/>
  <c r="F31" i="321"/>
  <c r="F33" i="321"/>
  <c r="F35" i="321"/>
  <c r="F23" i="321"/>
  <c r="F25" i="321"/>
  <c r="F13" i="321"/>
  <c r="F15" i="321"/>
  <c r="E27" i="340"/>
  <c r="F24" i="340"/>
  <c r="D23" i="340"/>
  <c r="C32" i="321"/>
  <c r="C34" i="321"/>
  <c r="C22" i="321"/>
  <c r="C24" i="321"/>
  <c r="C12" i="321"/>
  <c r="C14" i="321"/>
  <c r="D27" i="340"/>
  <c r="E24" i="340"/>
  <c r="C23" i="340"/>
  <c r="F21" i="340"/>
  <c r="D32" i="321"/>
  <c r="D34" i="321"/>
  <c r="D22" i="321"/>
  <c r="D24" i="321"/>
  <c r="D12" i="321"/>
  <c r="D14" i="321"/>
  <c r="C27" i="340"/>
  <c r="F25" i="340"/>
  <c r="D24" i="340"/>
  <c r="E21" i="340"/>
  <c r="E32" i="321"/>
  <c r="E34" i="321"/>
  <c r="E22" i="321"/>
  <c r="E24" i="321"/>
  <c r="E12" i="321"/>
  <c r="E14" i="321"/>
  <c r="C15" i="321"/>
  <c r="E25" i="340"/>
  <c r="C24" i="340"/>
  <c r="F22" i="340"/>
  <c r="D21" i="340"/>
  <c r="F32" i="321"/>
  <c r="F34" i="321"/>
  <c r="F22" i="321"/>
  <c r="F24" i="321"/>
  <c r="F12" i="321"/>
  <c r="F14" i="321"/>
  <c r="C13" i="321"/>
  <c r="F26" i="340"/>
  <c r="D25" i="340"/>
  <c r="E22" i="340"/>
  <c r="C21" i="340"/>
  <c r="C31" i="321"/>
  <c r="C33" i="321"/>
  <c r="C35" i="321"/>
  <c r="C23" i="321"/>
  <c r="C25" i="321"/>
  <c r="E26" i="340"/>
  <c r="C25" i="340"/>
  <c r="D22" i="340"/>
  <c r="D31" i="321"/>
  <c r="D33" i="321"/>
  <c r="D35" i="321"/>
  <c r="D23" i="321"/>
  <c r="D25" i="321"/>
  <c r="D13" i="321"/>
  <c r="L384" i="268"/>
  <c r="K382" i="268"/>
  <c r="K3" i="268"/>
  <c r="K61" i="268"/>
  <c r="K20" i="268"/>
  <c r="K266" i="268"/>
  <c r="K87" i="268"/>
  <c r="K318" i="268"/>
  <c r="K56" i="268"/>
  <c r="K328" i="268"/>
  <c r="K323" i="268"/>
  <c r="K298" i="268"/>
  <c r="K25" i="268"/>
  <c r="K173" i="268"/>
  <c r="K279" i="268"/>
  <c r="K325" i="268"/>
  <c r="K217" i="268"/>
  <c r="K124" i="268"/>
  <c r="K8" i="268"/>
  <c r="K238" i="268"/>
  <c r="K292" i="268"/>
  <c r="K357" i="268"/>
  <c r="K288" i="268"/>
  <c r="K19" i="268"/>
  <c r="K72" i="268"/>
  <c r="K340" i="268"/>
  <c r="K363" i="268"/>
  <c r="K69" i="268"/>
  <c r="K133" i="268"/>
  <c r="K92" i="268"/>
  <c r="K81" i="268"/>
  <c r="L20" i="268"/>
  <c r="L4" i="268"/>
  <c r="A2" i="298"/>
  <c r="L177" i="268"/>
  <c r="L171" i="268"/>
  <c r="L175" i="268"/>
  <c r="L183" i="268"/>
  <c r="K109" i="268"/>
  <c r="K264" i="268"/>
  <c r="K166" i="268"/>
  <c r="K385" i="268"/>
  <c r="K184" i="268"/>
  <c r="K54" i="268"/>
  <c r="F381" i="268"/>
  <c r="F380" i="268"/>
  <c r="F378" i="268"/>
  <c r="K65" i="304"/>
  <c r="L65" i="304"/>
  <c r="M65" i="304"/>
  <c r="N65" i="304"/>
  <c r="F10" i="284"/>
  <c r="F11" i="284"/>
  <c r="F12" i="284"/>
  <c r="F13" i="284"/>
  <c r="F14" i="284"/>
  <c r="F15" i="284"/>
  <c r="C10" i="284"/>
  <c r="C11" i="284"/>
  <c r="C12" i="284"/>
  <c r="C13" i="284"/>
  <c r="C14" i="284"/>
  <c r="C15" i="284"/>
  <c r="D10" i="284"/>
  <c r="D11" i="284"/>
  <c r="D12" i="284"/>
  <c r="D13" i="284"/>
  <c r="D14" i="284"/>
  <c r="D15" i="284"/>
  <c r="E10" i="284"/>
  <c r="E11" i="284"/>
  <c r="E12" i="284"/>
  <c r="E13" i="284"/>
  <c r="E14" i="284"/>
  <c r="E15" i="284"/>
  <c r="F247" i="268"/>
  <c r="F372" i="268"/>
  <c r="F244" i="268"/>
  <c r="F248" i="268"/>
  <c r="F249" i="268"/>
  <c r="F242" i="268"/>
  <c r="F373" i="268"/>
  <c r="F374" i="268"/>
  <c r="F376" i="268"/>
  <c r="F375" i="268"/>
  <c r="F379" i="268"/>
  <c r="C78" i="304"/>
  <c r="C79" i="304"/>
  <c r="C80" i="304"/>
  <c r="C81" i="304"/>
  <c r="C82" i="304"/>
  <c r="C83" i="304"/>
  <c r="C84" i="304"/>
  <c r="C85" i="304"/>
  <c r="K42" i="304"/>
  <c r="K43" i="304"/>
  <c r="K44" i="304"/>
  <c r="K45" i="304"/>
  <c r="K46" i="304"/>
  <c r="K47" i="304"/>
  <c r="K48" i="304"/>
  <c r="K49" i="304"/>
  <c r="C103" i="304"/>
  <c r="C104" i="304"/>
  <c r="C105" i="304"/>
  <c r="C106" i="304"/>
  <c r="D78" i="304"/>
  <c r="D79" i="304"/>
  <c r="D80" i="304"/>
  <c r="D81" i="304"/>
  <c r="D82" i="304"/>
  <c r="D83" i="304"/>
  <c r="D84" i="304"/>
  <c r="D85" i="304"/>
  <c r="L42" i="304"/>
  <c r="L43" i="304"/>
  <c r="L44" i="304"/>
  <c r="L45" i="304"/>
  <c r="L46" i="304"/>
  <c r="L47" i="304"/>
  <c r="L48" i="304"/>
  <c r="L49" i="304"/>
  <c r="D103" i="304"/>
  <c r="D104" i="304"/>
  <c r="D105" i="304"/>
  <c r="D106" i="304"/>
  <c r="E78" i="304"/>
  <c r="E79" i="304"/>
  <c r="E80" i="304"/>
  <c r="E81" i="304"/>
  <c r="E82" i="304"/>
  <c r="E83" i="304"/>
  <c r="E84" i="304"/>
  <c r="E85" i="304"/>
  <c r="M42" i="304"/>
  <c r="M43" i="304"/>
  <c r="M44" i="304"/>
  <c r="M45" i="304"/>
  <c r="M46" i="304"/>
  <c r="M47" i="304"/>
  <c r="M48" i="304"/>
  <c r="M49" i="304"/>
  <c r="E103" i="304"/>
  <c r="E104" i="304"/>
  <c r="E105" i="304"/>
  <c r="E106" i="304"/>
  <c r="F78" i="304"/>
  <c r="F79" i="304"/>
  <c r="F80" i="304"/>
  <c r="F81" i="304"/>
  <c r="F82" i="304"/>
  <c r="F83" i="304"/>
  <c r="F84" i="304"/>
  <c r="F85" i="304"/>
  <c r="N42" i="304"/>
  <c r="N43" i="304"/>
  <c r="N44" i="304"/>
  <c r="N45" i="304"/>
  <c r="N46" i="304"/>
  <c r="N47" i="304"/>
  <c r="N48" i="304"/>
  <c r="N49" i="304"/>
  <c r="F103" i="304"/>
  <c r="F104" i="304"/>
  <c r="F105" i="304"/>
  <c r="F106" i="304"/>
  <c r="C44" i="304"/>
  <c r="C45" i="304"/>
  <c r="D44" i="304"/>
  <c r="D45" i="304"/>
  <c r="E44" i="304"/>
  <c r="E45" i="304"/>
  <c r="F44" i="304"/>
  <c r="F45" i="304"/>
  <c r="F35" i="309"/>
  <c r="F34" i="309"/>
  <c r="F33" i="309"/>
  <c r="F32" i="309"/>
  <c r="F31" i="309"/>
  <c r="F30" i="309"/>
  <c r="F29" i="309"/>
  <c r="F28" i="309"/>
  <c r="F25" i="309"/>
  <c r="F24" i="309"/>
  <c r="F23" i="309"/>
  <c r="F22" i="309"/>
  <c r="F21" i="309"/>
  <c r="F20" i="309"/>
  <c r="F19" i="309"/>
  <c r="F18" i="309"/>
  <c r="E35" i="309"/>
  <c r="E34" i="309"/>
  <c r="E33" i="309"/>
  <c r="E32" i="309"/>
  <c r="E31" i="309"/>
  <c r="E30" i="309"/>
  <c r="E29" i="309"/>
  <c r="E28" i="309"/>
  <c r="E25" i="309"/>
  <c r="E24" i="309"/>
  <c r="E23" i="309"/>
  <c r="E22" i="309"/>
  <c r="E21" i="309"/>
  <c r="E20" i="309"/>
  <c r="E19" i="309"/>
  <c r="E18" i="309"/>
  <c r="D35" i="309"/>
  <c r="D34" i="309"/>
  <c r="D33" i="309"/>
  <c r="D32" i="309"/>
  <c r="D31" i="309"/>
  <c r="D30" i="309"/>
  <c r="D29" i="309"/>
  <c r="D28" i="309"/>
  <c r="D25" i="309"/>
  <c r="D24" i="309"/>
  <c r="D23" i="309"/>
  <c r="D22" i="309"/>
  <c r="D21" i="309"/>
  <c r="D20" i="309"/>
  <c r="D19" i="309"/>
  <c r="D18" i="309"/>
  <c r="C35" i="309"/>
  <c r="C34" i="309"/>
  <c r="C33" i="309"/>
  <c r="C32" i="309"/>
  <c r="C31" i="309"/>
  <c r="C30" i="309"/>
  <c r="C29" i="309"/>
  <c r="C28" i="309"/>
  <c r="C25" i="309"/>
  <c r="C24" i="309"/>
  <c r="C23" i="309"/>
  <c r="C22" i="309"/>
  <c r="C21" i="309"/>
  <c r="C20" i="309"/>
  <c r="C19" i="309"/>
  <c r="C18" i="309"/>
  <c r="L337" i="268"/>
  <c r="L351" i="268"/>
  <c r="F175" i="268"/>
  <c r="F174" i="268"/>
  <c r="F173" i="268"/>
  <c r="F172" i="268"/>
  <c r="F171" i="268"/>
  <c r="F170" i="268"/>
  <c r="F165" i="268"/>
  <c r="F164" i="268"/>
  <c r="F163" i="268"/>
  <c r="F162" i="268"/>
  <c r="F161" i="268"/>
  <c r="F160" i="268"/>
  <c r="F33" i="322"/>
  <c r="F32" i="322"/>
  <c r="F31" i="322"/>
  <c r="F30" i="322"/>
  <c r="F29" i="322"/>
  <c r="F28" i="322"/>
  <c r="F27" i="322"/>
  <c r="F26" i="322"/>
  <c r="F25" i="322"/>
  <c r="F24" i="322"/>
  <c r="F23" i="322"/>
  <c r="F22" i="322"/>
  <c r="E175" i="268"/>
  <c r="E174" i="268"/>
  <c r="E173" i="268"/>
  <c r="E172" i="268"/>
  <c r="E171" i="268"/>
  <c r="E170" i="268"/>
  <c r="E165" i="268"/>
  <c r="E164" i="268"/>
  <c r="E163" i="268"/>
  <c r="E162" i="268"/>
  <c r="E161" i="268"/>
  <c r="E33" i="322"/>
  <c r="E32" i="322"/>
  <c r="E31" i="322"/>
  <c r="E30" i="322"/>
  <c r="E29" i="322"/>
  <c r="E28" i="322"/>
  <c r="E27" i="322"/>
  <c r="E26" i="322"/>
  <c r="E25" i="322"/>
  <c r="E24" i="322"/>
  <c r="E23" i="322"/>
  <c r="E22" i="322"/>
  <c r="D175" i="268"/>
  <c r="D174" i="268"/>
  <c r="D173" i="268"/>
  <c r="D172" i="268"/>
  <c r="D171" i="268"/>
  <c r="D170" i="268"/>
  <c r="D165" i="268"/>
  <c r="D164" i="268"/>
  <c r="D163" i="268"/>
  <c r="D162" i="268"/>
  <c r="D161" i="268"/>
  <c r="D160" i="268"/>
  <c r="D33" i="322"/>
  <c r="D32" i="322"/>
  <c r="D31" i="322"/>
  <c r="D30" i="322"/>
  <c r="D29" i="322"/>
  <c r="D28" i="322"/>
  <c r="D27" i="322"/>
  <c r="D26" i="322"/>
  <c r="D25" i="322"/>
  <c r="D24" i="322"/>
  <c r="D23" i="322"/>
  <c r="D22" i="322"/>
  <c r="C175" i="268"/>
  <c r="C174" i="268"/>
  <c r="C173" i="268"/>
  <c r="C172" i="268"/>
  <c r="C171" i="268"/>
  <c r="C170" i="268"/>
  <c r="C165" i="268"/>
  <c r="C164" i="268"/>
  <c r="C163" i="268"/>
  <c r="C162" i="268"/>
  <c r="C161" i="268"/>
  <c r="C160" i="268"/>
  <c r="C33" i="322"/>
  <c r="C32" i="322"/>
  <c r="C31" i="322"/>
  <c r="C30" i="322"/>
  <c r="C29" i="322"/>
  <c r="C28" i="322"/>
  <c r="C27" i="322"/>
  <c r="C26" i="322"/>
  <c r="C25" i="322"/>
  <c r="C24" i="322"/>
  <c r="C23" i="322"/>
  <c r="C22" i="322"/>
  <c r="F30" i="268"/>
  <c r="F29" i="268"/>
  <c r="F28" i="268"/>
  <c r="F27" i="268"/>
  <c r="F26" i="268"/>
  <c r="F25" i="268"/>
  <c r="F24" i="268"/>
  <c r="F23" i="268"/>
  <c r="F20" i="268"/>
  <c r="F19" i="268"/>
  <c r="F18" i="268"/>
  <c r="F17" i="268"/>
  <c r="F16" i="268"/>
  <c r="F15" i="268"/>
  <c r="F14" i="268"/>
  <c r="F13" i="268"/>
  <c r="F10" i="268"/>
  <c r="F9" i="268"/>
  <c r="F8" i="268"/>
  <c r="F7" i="268"/>
  <c r="F6" i="268"/>
  <c r="F5" i="268"/>
  <c r="F4" i="268"/>
  <c r="F3" i="268"/>
  <c r="E30" i="268"/>
  <c r="E29" i="268"/>
  <c r="E28" i="268"/>
  <c r="E27" i="268"/>
  <c r="E26" i="268"/>
  <c r="E25" i="268"/>
  <c r="E24" i="268"/>
  <c r="E23" i="268"/>
  <c r="E20" i="268"/>
  <c r="E19" i="268"/>
  <c r="E18" i="268"/>
  <c r="E17" i="268"/>
  <c r="E16" i="268"/>
  <c r="E15" i="268"/>
  <c r="E14" i="268"/>
  <c r="E13" i="268"/>
  <c r="E10" i="268"/>
  <c r="E9" i="268"/>
  <c r="E8" i="268"/>
  <c r="E7" i="268"/>
  <c r="E6" i="268"/>
  <c r="E5" i="268"/>
  <c r="E4" i="268"/>
  <c r="D30" i="268"/>
  <c r="D29" i="268"/>
  <c r="D28" i="268"/>
  <c r="D27" i="268"/>
  <c r="D26" i="268"/>
  <c r="D25" i="268"/>
  <c r="D24" i="268"/>
  <c r="D23" i="268"/>
  <c r="D20" i="268"/>
  <c r="D19" i="268"/>
  <c r="D18" i="268"/>
  <c r="D17" i="268"/>
  <c r="D16" i="268"/>
  <c r="D15" i="268"/>
  <c r="D14" i="268"/>
  <c r="D13" i="268"/>
  <c r="D10" i="268"/>
  <c r="D9" i="268"/>
  <c r="D8" i="268"/>
  <c r="D7" i="268"/>
  <c r="D6" i="268"/>
  <c r="D5" i="268"/>
  <c r="D4" i="268"/>
  <c r="D3" i="268"/>
  <c r="C30" i="268"/>
  <c r="C29" i="268"/>
  <c r="C28" i="268"/>
  <c r="C27" i="268"/>
  <c r="C26" i="268"/>
  <c r="C25" i="268"/>
  <c r="C24" i="268"/>
  <c r="C23" i="268"/>
  <c r="C20" i="268"/>
  <c r="C19" i="268"/>
  <c r="C18" i="268"/>
  <c r="C17" i="268"/>
  <c r="C16" i="268"/>
  <c r="C15" i="268"/>
  <c r="C14" i="268"/>
  <c r="C13" i="268"/>
  <c r="C10" i="268"/>
  <c r="C9" i="268"/>
  <c r="C8" i="268"/>
  <c r="C7" i="268"/>
  <c r="C6" i="268"/>
  <c r="C5" i="268"/>
  <c r="C4" i="268"/>
  <c r="C3" i="268"/>
  <c r="L336" i="268"/>
  <c r="L348" i="268"/>
  <c r="L346" i="268"/>
  <c r="K62" i="304"/>
  <c r="K63" i="304"/>
  <c r="K64" i="304"/>
  <c r="K58" i="304"/>
  <c r="K59" i="304"/>
  <c r="K60" i="304"/>
  <c r="K61" i="304"/>
  <c r="C75" i="304"/>
  <c r="N28" i="304"/>
  <c r="N27" i="304"/>
  <c r="N26" i="304"/>
  <c r="M62" i="304"/>
  <c r="M63" i="304"/>
  <c r="M64" i="304"/>
  <c r="M58" i="304"/>
  <c r="M59" i="304"/>
  <c r="M60" i="304"/>
  <c r="M61" i="304"/>
  <c r="E75" i="304"/>
  <c r="L28" i="304"/>
  <c r="L27" i="304"/>
  <c r="L26" i="304"/>
  <c r="L18" i="304"/>
  <c r="L17" i="304"/>
  <c r="L16" i="304"/>
  <c r="D33" i="304"/>
  <c r="D32" i="304"/>
  <c r="D31" i="304"/>
  <c r="D30" i="304"/>
  <c r="D29" i="304"/>
  <c r="D28" i="304"/>
  <c r="D27" i="304"/>
  <c r="D26" i="304"/>
  <c r="D23" i="304"/>
  <c r="D22" i="304"/>
  <c r="D21" i="304"/>
  <c r="D20" i="304"/>
  <c r="D19" i="304"/>
  <c r="D18" i="304"/>
  <c r="N62" i="304"/>
  <c r="N63" i="304"/>
  <c r="N64" i="304"/>
  <c r="N58" i="304"/>
  <c r="N59" i="304"/>
  <c r="N60" i="304"/>
  <c r="N61" i="304"/>
  <c r="F75" i="304"/>
  <c r="K28" i="304"/>
  <c r="K27" i="304"/>
  <c r="K26" i="304"/>
  <c r="L58" i="304"/>
  <c r="M27" i="304"/>
  <c r="K18" i="304"/>
  <c r="N16" i="304"/>
  <c r="E33" i="304"/>
  <c r="C32" i="304"/>
  <c r="F30" i="304"/>
  <c r="E29" i="304"/>
  <c r="C28" i="304"/>
  <c r="F26" i="304"/>
  <c r="E23" i="304"/>
  <c r="C22" i="304"/>
  <c r="F20" i="304"/>
  <c r="E19" i="304"/>
  <c r="C18" i="304"/>
  <c r="C17" i="304"/>
  <c r="C16" i="304"/>
  <c r="L62" i="304"/>
  <c r="L59" i="304"/>
  <c r="D75" i="304"/>
  <c r="M26" i="304"/>
  <c r="N17" i="304"/>
  <c r="M16" i="304"/>
  <c r="C33" i="304"/>
  <c r="F31" i="304"/>
  <c r="E30" i="304"/>
  <c r="C29" i="304"/>
  <c r="F27" i="304"/>
  <c r="E26" i="304"/>
  <c r="C23" i="304"/>
  <c r="L63" i="304"/>
  <c r="L60" i="304"/>
  <c r="N18" i="304"/>
  <c r="M17" i="304"/>
  <c r="K16" i="304"/>
  <c r="F32" i="304"/>
  <c r="E31" i="304"/>
  <c r="C30" i="304"/>
  <c r="F28" i="304"/>
  <c r="E27" i="304"/>
  <c r="C26" i="304"/>
  <c r="F22" i="304"/>
  <c r="E21" i="304"/>
  <c r="C20" i="304"/>
  <c r="F18" i="304"/>
  <c r="E17" i="304"/>
  <c r="E16" i="304"/>
  <c r="L64" i="304"/>
  <c r="L61" i="304"/>
  <c r="M28" i="304"/>
  <c r="M18" i="304"/>
  <c r="K17" i="304"/>
  <c r="E32" i="304"/>
  <c r="C27" i="304"/>
  <c r="C21" i="304"/>
  <c r="E18" i="304"/>
  <c r="D16" i="304"/>
  <c r="C31" i="304"/>
  <c r="F23" i="304"/>
  <c r="F17" i="304"/>
  <c r="F29" i="304"/>
  <c r="E22" i="304"/>
  <c r="F19" i="304"/>
  <c r="D17" i="304"/>
  <c r="F33" i="304"/>
  <c r="E28" i="304"/>
  <c r="F21" i="304"/>
  <c r="C19" i="304"/>
  <c r="F16" i="304"/>
  <c r="E20" i="304"/>
  <c r="L37" i="268"/>
  <c r="L383" i="268"/>
  <c r="L389" i="268"/>
  <c r="L36" i="268"/>
  <c r="L21" i="268"/>
  <c r="L387" i="268"/>
  <c r="L390" i="268"/>
  <c r="L338" i="268"/>
  <c r="L32" i="268"/>
  <c r="L55" i="268"/>
  <c r="L50" i="268"/>
  <c r="L45" i="268"/>
  <c r="L38" i="268"/>
  <c r="L41" i="268"/>
  <c r="L56" i="268"/>
  <c r="L386" i="268"/>
  <c r="L35" i="268"/>
  <c r="L52" i="268"/>
  <c r="L40" i="268"/>
  <c r="L382" i="268"/>
  <c r="L42" i="268"/>
  <c r="L388" i="268"/>
  <c r="L385" i="268"/>
  <c r="L115" i="268"/>
  <c r="L132" i="268"/>
  <c r="L126" i="268"/>
  <c r="L122" i="268"/>
  <c r="L101" i="268"/>
  <c r="L116" i="268"/>
  <c r="L107" i="268"/>
  <c r="L99" i="268"/>
  <c r="L104" i="268"/>
  <c r="L119" i="268"/>
  <c r="L93" i="268"/>
  <c r="L114" i="268"/>
  <c r="L129" i="268"/>
  <c r="L120" i="268"/>
  <c r="L94" i="268"/>
  <c r="L124" i="268"/>
  <c r="L125" i="268"/>
  <c r="L103" i="268"/>
  <c r="L97" i="268"/>
  <c r="L128" i="268"/>
  <c r="L98" i="268"/>
  <c r="L106" i="268"/>
  <c r="L105" i="268"/>
  <c r="L102" i="268"/>
  <c r="L117" i="268"/>
  <c r="L110" i="268"/>
  <c r="L95" i="268"/>
  <c r="L127" i="268"/>
  <c r="L113" i="268"/>
  <c r="L96" i="268"/>
  <c r="L244" i="268"/>
  <c r="L243" i="268"/>
  <c r="L54" i="268"/>
  <c r="L47" i="268"/>
  <c r="L34" i="268"/>
  <c r="L39" i="268"/>
  <c r="L43" i="268"/>
  <c r="L49" i="268"/>
  <c r="L44" i="268"/>
  <c r="L57" i="268"/>
  <c r="L48" i="268"/>
  <c r="L51" i="268"/>
  <c r="L58" i="268"/>
  <c r="L46" i="268"/>
  <c r="L33" i="268"/>
  <c r="L31" i="268"/>
  <c r="L379" i="268"/>
  <c r="L176" i="268"/>
  <c r="L180" i="268"/>
  <c r="L187" i="268"/>
  <c r="L165" i="268"/>
  <c r="L160" i="268"/>
  <c r="L173" i="268"/>
  <c r="L166" i="268"/>
  <c r="L168" i="268"/>
  <c r="L185" i="268"/>
  <c r="L181" i="268"/>
  <c r="L184" i="268"/>
  <c r="L182" i="268"/>
  <c r="L174" i="268"/>
  <c r="L163" i="268"/>
  <c r="L164" i="268"/>
  <c r="L178" i="268"/>
  <c r="L162" i="268"/>
  <c r="L186" i="268"/>
  <c r="L169" i="268"/>
  <c r="L161" i="268"/>
  <c r="L372" i="268"/>
  <c r="L381" i="268"/>
  <c r="L378" i="268"/>
  <c r="L373" i="268"/>
  <c r="L377" i="268"/>
  <c r="L375" i="268"/>
  <c r="L380" i="268"/>
  <c r="L374" i="268"/>
  <c r="L7" i="268"/>
  <c r="L15" i="268"/>
  <c r="L16" i="268"/>
  <c r="L10" i="268"/>
  <c r="L12" i="268"/>
  <c r="L5" i="268"/>
  <c r="L11" i="268"/>
  <c r="L28" i="268"/>
  <c r="L23" i="268"/>
  <c r="L19" i="268"/>
  <c r="L14" i="268"/>
  <c r="L22" i="268"/>
  <c r="L26" i="268"/>
  <c r="L17" i="268"/>
  <c r="F32" i="284"/>
  <c r="D10" i="322"/>
  <c r="D18" i="322"/>
  <c r="D8" i="321"/>
  <c r="D30" i="321"/>
  <c r="F23" i="285"/>
  <c r="D15" i="322"/>
  <c r="E33" i="285"/>
  <c r="D19" i="288"/>
  <c r="C24" i="285"/>
  <c r="C14" i="285"/>
  <c r="F71" i="304"/>
  <c r="C18" i="321"/>
  <c r="D69" i="304"/>
  <c r="N9" i="304"/>
  <c r="K55" i="304"/>
  <c r="F19" i="329"/>
  <c r="D15" i="329"/>
  <c r="D18" i="284"/>
  <c r="D13" i="304"/>
  <c r="D31" i="284"/>
  <c r="E10" i="322"/>
  <c r="C37" i="304"/>
  <c r="E11" i="322"/>
  <c r="C19" i="284"/>
  <c r="F24" i="329"/>
  <c r="C11" i="322"/>
  <c r="E33" i="284"/>
  <c r="E6" i="304"/>
  <c r="L39" i="304"/>
  <c r="E19" i="284"/>
  <c r="F22" i="285"/>
  <c r="F100" i="304"/>
  <c r="C35" i="285"/>
  <c r="E73" i="304"/>
  <c r="C22" i="329"/>
  <c r="F18" i="284"/>
  <c r="C15" i="285"/>
  <c r="D18" i="329"/>
  <c r="E18" i="321"/>
  <c r="D12" i="329"/>
  <c r="C13" i="329"/>
  <c r="F8" i="321"/>
  <c r="D19" i="321"/>
  <c r="D28" i="285"/>
  <c r="E9" i="329"/>
  <c r="F8" i="322"/>
  <c r="E9" i="322"/>
  <c r="E35" i="284"/>
  <c r="D12" i="285"/>
  <c r="D29" i="285"/>
  <c r="D30" i="285"/>
  <c r="F9" i="304"/>
  <c r="F22" i="284"/>
  <c r="F24" i="285"/>
  <c r="D31" i="285"/>
  <c r="C22" i="285"/>
  <c r="E23" i="288"/>
  <c r="E34" i="284"/>
  <c r="E8" i="321"/>
  <c r="C32" i="285"/>
  <c r="C23" i="288"/>
  <c r="C25" i="284"/>
  <c r="E11" i="321"/>
  <c r="D25" i="284"/>
  <c r="C14" i="322"/>
  <c r="C11" i="304"/>
  <c r="M6" i="304"/>
  <c r="C43" i="304"/>
  <c r="E18" i="285"/>
  <c r="E29" i="285"/>
  <c r="C25" i="329"/>
  <c r="F28" i="321"/>
  <c r="E11" i="304"/>
  <c r="F15" i="329"/>
  <c r="E15" i="285"/>
  <c r="C8" i="322"/>
  <c r="E29" i="284"/>
  <c r="E34" i="285"/>
  <c r="E22" i="329"/>
  <c r="D9" i="329"/>
  <c r="D18" i="321"/>
  <c r="E20" i="329"/>
  <c r="D11" i="304"/>
  <c r="C8" i="321"/>
  <c r="E11" i="309"/>
  <c r="C10" i="304"/>
  <c r="F101" i="304"/>
  <c r="F41" i="304"/>
  <c r="E15" i="329"/>
  <c r="D10" i="329"/>
  <c r="E16" i="322"/>
  <c r="E13" i="285"/>
  <c r="D8" i="304"/>
  <c r="C9" i="285"/>
  <c r="E41" i="304"/>
  <c r="M7" i="304"/>
  <c r="E70" i="304"/>
  <c r="F36" i="304"/>
  <c r="D25" i="285"/>
  <c r="D8" i="309"/>
  <c r="C9" i="304"/>
  <c r="F98" i="304"/>
  <c r="K6" i="304"/>
  <c r="E23" i="284"/>
  <c r="L36" i="304"/>
  <c r="L57" i="304"/>
  <c r="N52" i="304"/>
  <c r="D9" i="285"/>
  <c r="F25" i="285"/>
  <c r="L38" i="304"/>
  <c r="F38" i="304"/>
  <c r="F10" i="329"/>
  <c r="E17" i="322"/>
  <c r="C15" i="322"/>
  <c r="F13" i="309"/>
  <c r="E38" i="304"/>
  <c r="C102" i="304"/>
  <c r="M37" i="304"/>
  <c r="D20" i="285"/>
  <c r="D72" i="304"/>
  <c r="D17" i="322"/>
  <c r="L53" i="304"/>
  <c r="D15" i="309"/>
  <c r="M57" i="304"/>
  <c r="E8" i="284"/>
  <c r="D390" i="268"/>
  <c r="N39" i="304"/>
  <c r="E30" i="285"/>
  <c r="C72" i="304"/>
  <c r="F29" i="285"/>
  <c r="C9" i="329"/>
  <c r="F8" i="329"/>
  <c r="K36" i="304"/>
  <c r="E36" i="304"/>
  <c r="N55" i="304"/>
  <c r="E71" i="304"/>
  <c r="C15" i="329"/>
  <c r="E18" i="329"/>
  <c r="D41" i="304"/>
  <c r="C24" i="284"/>
  <c r="E39" i="304"/>
  <c r="C29" i="285"/>
  <c r="C11" i="329"/>
  <c r="F18" i="329"/>
  <c r="F9" i="322"/>
  <c r="D20" i="329"/>
  <c r="E13" i="304"/>
  <c r="K52" i="304"/>
  <c r="N7" i="304"/>
  <c r="D10" i="304"/>
  <c r="C391" i="268"/>
  <c r="N41" i="304"/>
  <c r="E98" i="304"/>
  <c r="F23" i="329"/>
  <c r="C10" i="329"/>
  <c r="N37" i="304"/>
  <c r="D9" i="304"/>
  <c r="L52" i="304"/>
  <c r="C14" i="329"/>
  <c r="F13" i="329"/>
  <c r="E14" i="329"/>
  <c r="E19" i="285"/>
  <c r="E24" i="285"/>
  <c r="M39" i="304"/>
  <c r="C8" i="329"/>
  <c r="D8" i="284"/>
  <c r="D33" i="285"/>
  <c r="K37" i="304"/>
  <c r="E11" i="285"/>
  <c r="K53" i="304"/>
  <c r="N53" i="304"/>
  <c r="N54" i="304"/>
  <c r="N38" i="304"/>
  <c r="K8" i="304"/>
  <c r="D13" i="329"/>
  <c r="E25" i="329"/>
  <c r="F11" i="329"/>
  <c r="C18" i="329"/>
  <c r="F29" i="321"/>
  <c r="D11" i="322"/>
  <c r="L54" i="304"/>
  <c r="D101" i="304"/>
  <c r="C22" i="288"/>
  <c r="D13" i="322"/>
  <c r="E23" i="329"/>
  <c r="E12" i="285"/>
  <c r="D9" i="284"/>
  <c r="E19" i="329"/>
  <c r="D32" i="284"/>
  <c r="F18" i="322"/>
  <c r="K41" i="304"/>
  <c r="D34" i="285"/>
  <c r="C21" i="329"/>
  <c r="N57" i="304"/>
  <c r="K57" i="304"/>
  <c r="F7" i="304"/>
  <c r="D24" i="285"/>
  <c r="C19" i="321"/>
  <c r="D35" i="285"/>
  <c r="D19" i="322"/>
  <c r="D29" i="321"/>
  <c r="F21" i="321"/>
  <c r="D15" i="285"/>
  <c r="D8" i="285"/>
  <c r="F70" i="304"/>
  <c r="C10" i="285"/>
  <c r="F9" i="329"/>
  <c r="C13" i="285"/>
  <c r="F13" i="304"/>
  <c r="F24" i="284"/>
  <c r="C11" i="285"/>
  <c r="N8" i="304"/>
  <c r="D25" i="329"/>
  <c r="C12" i="329"/>
  <c r="F28" i="285"/>
  <c r="F10" i="285"/>
  <c r="D8" i="329"/>
  <c r="D11" i="329"/>
  <c r="E37" i="304"/>
  <c r="C100" i="304"/>
  <c r="C21" i="321"/>
  <c r="F13" i="322"/>
  <c r="D23" i="329"/>
  <c r="C18" i="285"/>
  <c r="F9" i="321"/>
  <c r="D42" i="304"/>
  <c r="F11" i="321"/>
  <c r="D22" i="284"/>
  <c r="D9" i="322"/>
  <c r="F12" i="309"/>
  <c r="E30" i="321"/>
  <c r="E8" i="322"/>
  <c r="C28" i="321"/>
  <c r="C13" i="322"/>
  <c r="E43" i="304"/>
  <c r="K7" i="304"/>
  <c r="C69" i="304"/>
  <c r="E18" i="322"/>
  <c r="D24" i="329"/>
  <c r="C9" i="322"/>
  <c r="E22" i="288"/>
  <c r="M52" i="304"/>
  <c r="F18" i="321"/>
  <c r="C23" i="329"/>
  <c r="C34" i="285"/>
  <c r="E12" i="329"/>
  <c r="K56" i="304"/>
  <c r="E31" i="285"/>
  <c r="E8" i="304"/>
  <c r="C17" i="322"/>
  <c r="E15" i="309"/>
  <c r="F9" i="285"/>
  <c r="D16" i="322"/>
  <c r="F35" i="285"/>
  <c r="C10" i="322"/>
  <c r="D11" i="321"/>
  <c r="F12" i="329"/>
  <c r="E21" i="285"/>
  <c r="F10" i="304"/>
  <c r="C23" i="285"/>
  <c r="F21" i="329"/>
  <c r="F25" i="329"/>
  <c r="C36" i="304"/>
  <c r="E13" i="329"/>
  <c r="D21" i="329"/>
  <c r="F99" i="304"/>
  <c r="E8" i="285"/>
  <c r="F19" i="321"/>
  <c r="C11" i="321"/>
  <c r="D14" i="329"/>
  <c r="E28" i="284"/>
  <c r="D13" i="309"/>
  <c r="F14" i="285"/>
  <c r="F19" i="322"/>
  <c r="C31" i="285"/>
  <c r="E19" i="322"/>
  <c r="F21" i="285"/>
  <c r="D23" i="285"/>
  <c r="F33" i="285"/>
  <c r="E35" i="285"/>
  <c r="E32" i="285"/>
  <c r="D71" i="304"/>
  <c r="F20" i="284"/>
  <c r="F34" i="284"/>
  <c r="E14" i="322"/>
  <c r="E23" i="285"/>
  <c r="F37" i="304"/>
  <c r="C42" i="304"/>
  <c r="D11" i="309"/>
  <c r="C30" i="284"/>
  <c r="C13" i="304"/>
  <c r="C29" i="321"/>
  <c r="E28" i="321"/>
  <c r="C8" i="284"/>
  <c r="F17" i="322"/>
  <c r="D37" i="304"/>
  <c r="F22" i="329"/>
  <c r="D28" i="321"/>
  <c r="F40" i="304"/>
  <c r="C30" i="321"/>
  <c r="E74" i="304"/>
  <c r="E13" i="322"/>
  <c r="E21" i="321"/>
  <c r="D8" i="322"/>
  <c r="E18" i="284"/>
  <c r="E21" i="329"/>
  <c r="F14" i="322"/>
  <c r="D38" i="304"/>
  <c r="C12" i="304"/>
  <c r="M54" i="304"/>
  <c r="C18" i="322"/>
  <c r="F14" i="329"/>
  <c r="D34" i="284"/>
  <c r="E72" i="304"/>
  <c r="F8" i="285"/>
  <c r="D19" i="329"/>
  <c r="E20" i="284"/>
  <c r="D21" i="288"/>
  <c r="C14" i="309"/>
  <c r="N40" i="304"/>
  <c r="C7" i="304"/>
  <c r="E8" i="329"/>
  <c r="C29" i="284"/>
  <c r="E21" i="288"/>
  <c r="D14" i="322"/>
  <c r="F20" i="288"/>
  <c r="D98" i="304"/>
  <c r="D22" i="329"/>
  <c r="L6" i="304"/>
  <c r="D68" i="304"/>
  <c r="F31" i="284"/>
  <c r="L56" i="304"/>
  <c r="F30" i="285"/>
  <c r="E11" i="329"/>
  <c r="D9" i="321"/>
  <c r="D32" i="285"/>
  <c r="C12" i="285"/>
  <c r="E10" i="285"/>
  <c r="E19" i="321"/>
  <c r="F31" i="285"/>
  <c r="E68" i="304"/>
  <c r="D40" i="304"/>
  <c r="F19" i="285"/>
  <c r="E15" i="322"/>
  <c r="F43" i="304"/>
  <c r="C19" i="322"/>
  <c r="D21" i="321"/>
  <c r="F69" i="304"/>
  <c r="F10" i="322"/>
  <c r="C20" i="329"/>
  <c r="E10" i="329"/>
  <c r="F30" i="321"/>
  <c r="F68" i="304"/>
  <c r="C41" i="304"/>
  <c r="F15" i="322"/>
  <c r="C99" i="304"/>
  <c r="C8" i="304"/>
  <c r="D22" i="285"/>
  <c r="D10" i="285"/>
  <c r="E24" i="329"/>
  <c r="C70" i="304"/>
  <c r="E29" i="321"/>
  <c r="F10" i="321"/>
  <c r="C24" i="329"/>
  <c r="D13" i="285"/>
  <c r="K38" i="304"/>
  <c r="F35" i="284"/>
  <c r="D12" i="304"/>
  <c r="D33" i="284"/>
  <c r="F8" i="284"/>
  <c r="D7" i="304"/>
  <c r="E7" i="304"/>
  <c r="E22" i="284"/>
  <c r="F11" i="309"/>
  <c r="D36" i="304"/>
  <c r="C6" i="304"/>
  <c r="N36" i="304"/>
  <c r="C33" i="284"/>
  <c r="F19" i="284"/>
  <c r="E25" i="284"/>
  <c r="F18" i="288"/>
  <c r="C9" i="284"/>
  <c r="D20" i="284"/>
  <c r="C20" i="288"/>
  <c r="F23" i="288"/>
  <c r="C28" i="285"/>
  <c r="E19" i="288"/>
  <c r="E20" i="285"/>
  <c r="D43" i="304"/>
  <c r="F29" i="284"/>
  <c r="F21" i="288"/>
  <c r="D21" i="284"/>
  <c r="F30" i="284"/>
  <c r="M36" i="304"/>
  <c r="E10" i="304"/>
  <c r="E22" i="285"/>
  <c r="C38" i="304"/>
  <c r="D391" i="268"/>
  <c r="L9" i="304"/>
  <c r="E69" i="304"/>
  <c r="F34" i="285"/>
  <c r="D73" i="304"/>
  <c r="D28" i="284"/>
  <c r="F28" i="284"/>
  <c r="D18" i="288"/>
  <c r="D14" i="285"/>
  <c r="F74" i="304"/>
  <c r="D99" i="304"/>
  <c r="E390" i="268"/>
  <c r="F20" i="321"/>
  <c r="D23" i="284"/>
  <c r="L8" i="304"/>
  <c r="E99" i="304"/>
  <c r="F16" i="322"/>
  <c r="E20" i="288"/>
  <c r="D29" i="284"/>
  <c r="C20" i="284"/>
  <c r="C248" i="268"/>
  <c r="E21" i="284"/>
  <c r="F11" i="304"/>
  <c r="F12" i="285"/>
  <c r="D14" i="309"/>
  <c r="D383" i="268"/>
  <c r="M9" i="304"/>
  <c r="E101" i="304"/>
  <c r="C21" i="284"/>
  <c r="F10" i="309"/>
  <c r="C28" i="284"/>
  <c r="D22" i="288"/>
  <c r="F33" i="284"/>
  <c r="E31" i="284"/>
  <c r="E391" i="268"/>
  <c r="C20" i="321"/>
  <c r="M40" i="304"/>
  <c r="C34" i="284"/>
  <c r="D21" i="285"/>
  <c r="F32" i="285"/>
  <c r="C18" i="284"/>
  <c r="C20" i="285"/>
  <c r="F14" i="309"/>
  <c r="F39" i="304"/>
  <c r="E9" i="285"/>
  <c r="E28" i="285"/>
  <c r="C8" i="309"/>
  <c r="C21" i="288"/>
  <c r="F42" i="304"/>
  <c r="D19" i="284"/>
  <c r="E18" i="288"/>
  <c r="C40" i="304"/>
  <c r="K39" i="304"/>
  <c r="D20" i="321"/>
  <c r="E14" i="309"/>
  <c r="C22" i="284"/>
  <c r="C13" i="309"/>
  <c r="E40" i="304"/>
  <c r="E8" i="309"/>
  <c r="E13" i="309"/>
  <c r="E32" i="284"/>
  <c r="F6" i="304"/>
  <c r="D39" i="304"/>
  <c r="F11" i="285"/>
  <c r="D74" i="304"/>
  <c r="C68" i="304"/>
  <c r="F19" i="288"/>
  <c r="F13" i="285"/>
  <c r="C390" i="268"/>
  <c r="D70" i="304"/>
  <c r="L7" i="304"/>
  <c r="D18" i="285"/>
  <c r="F23" i="284"/>
  <c r="C35" i="284"/>
  <c r="F72" i="304"/>
  <c r="C30" i="285"/>
  <c r="F73" i="304"/>
  <c r="C8" i="285"/>
  <c r="D23" i="288"/>
  <c r="C11" i="309"/>
  <c r="M56" i="304"/>
  <c r="N6" i="304"/>
  <c r="L41" i="304"/>
  <c r="C15" i="309"/>
  <c r="C19" i="288"/>
  <c r="K40" i="304"/>
  <c r="C19" i="285"/>
  <c r="M53" i="304"/>
  <c r="E20" i="321"/>
  <c r="F9" i="284"/>
  <c r="L37" i="304"/>
  <c r="F8" i="309"/>
  <c r="D35" i="284"/>
  <c r="D6" i="304"/>
  <c r="N56" i="304"/>
  <c r="K54" i="304"/>
  <c r="M38" i="304"/>
  <c r="E102" i="304"/>
  <c r="M55" i="304"/>
  <c r="L55" i="304"/>
  <c r="D19" i="285"/>
  <c r="D24" i="284"/>
  <c r="E9" i="304"/>
  <c r="D20" i="288"/>
  <c r="K9" i="304"/>
  <c r="F20" i="285"/>
  <c r="C101" i="304"/>
  <c r="M8" i="304"/>
  <c r="C19" i="329"/>
  <c r="E42" i="304"/>
  <c r="C16" i="322"/>
  <c r="F22" i="288"/>
  <c r="E30" i="284"/>
  <c r="D30" i="284"/>
  <c r="C18" i="288"/>
  <c r="D11" i="285"/>
  <c r="F21" i="284"/>
  <c r="F18" i="285"/>
  <c r="F15" i="285"/>
  <c r="E9" i="284"/>
  <c r="C31" i="284"/>
  <c r="C32" i="284"/>
  <c r="E12" i="304"/>
  <c r="F8" i="304"/>
  <c r="C98" i="304"/>
  <c r="C71" i="304"/>
  <c r="C25" i="285"/>
  <c r="F25" i="284"/>
  <c r="D247" i="268"/>
  <c r="D100" i="304"/>
  <c r="C23" i="284"/>
  <c r="F20" i="329"/>
  <c r="E25" i="285"/>
  <c r="F15" i="309"/>
  <c r="F12" i="304"/>
  <c r="L40" i="304"/>
  <c r="M41" i="304"/>
  <c r="E14" i="285"/>
  <c r="D102" i="304"/>
  <c r="E100" i="304"/>
  <c r="F102" i="304"/>
  <c r="C39" i="304"/>
  <c r="F11" i="322"/>
  <c r="C73" i="304"/>
  <c r="C21" i="285"/>
  <c r="C74" i="304"/>
  <c r="E24" i="284"/>
  <c r="C33" i="285"/>
  <c r="L250" i="268"/>
  <c r="L245" i="268"/>
  <c r="L247" i="268"/>
  <c r="L249" i="268"/>
  <c r="L242" i="268"/>
  <c r="K367" i="268"/>
  <c r="K7" i="268"/>
  <c r="K315" i="268"/>
  <c r="K40" i="268"/>
  <c r="K377" i="268"/>
  <c r="K107" i="268"/>
  <c r="K203" i="268"/>
  <c r="K29" i="268"/>
  <c r="K154" i="268"/>
  <c r="K189" i="268"/>
  <c r="K63" i="268"/>
  <c r="K351" i="268"/>
  <c r="K365" i="268"/>
  <c r="K132" i="268"/>
  <c r="K134" i="268"/>
  <c r="K200" i="268"/>
  <c r="K5" i="268"/>
  <c r="K10" i="268"/>
  <c r="K283" i="268"/>
  <c r="K140" i="268"/>
  <c r="K180" i="268"/>
  <c r="K186" i="268"/>
  <c r="K146" i="268"/>
  <c r="K123" i="268"/>
  <c r="K219" i="268"/>
  <c r="K270" i="268"/>
  <c r="K220" i="268"/>
  <c r="K26" i="268"/>
  <c r="K344" i="268"/>
  <c r="K215" i="268"/>
  <c r="K334" i="268"/>
  <c r="K246" i="268"/>
  <c r="K129" i="268"/>
  <c r="K169" i="268"/>
  <c r="K376" i="268"/>
  <c r="K143" i="268"/>
  <c r="K136" i="268"/>
  <c r="K188" i="268"/>
  <c r="K276" i="268"/>
  <c r="K227" i="268"/>
  <c r="K347" i="268"/>
  <c r="K60" i="268"/>
  <c r="K67" i="268"/>
  <c r="K329" i="268"/>
  <c r="K178" i="268"/>
  <c r="K260" i="268"/>
  <c r="K39" i="268"/>
  <c r="K110" i="268"/>
  <c r="K257" i="268"/>
  <c r="K251" i="268"/>
  <c r="K183" i="268"/>
  <c r="K253" i="268"/>
  <c r="K4" i="268"/>
  <c r="K248" i="268"/>
  <c r="K378" i="268"/>
  <c r="K249" i="268"/>
  <c r="K76" i="268"/>
  <c r="K78" i="268"/>
  <c r="K271" i="268"/>
  <c r="K370" i="268"/>
  <c r="K277" i="268"/>
  <c r="K88" i="268"/>
  <c r="K341" i="268"/>
  <c r="K6" i="268"/>
  <c r="K306" i="268"/>
  <c r="K374" i="268"/>
  <c r="K350" i="268"/>
  <c r="K27" i="268"/>
  <c r="K46" i="268"/>
  <c r="K161" i="268"/>
  <c r="K190" i="268"/>
  <c r="K240" i="268"/>
  <c r="K335" i="268"/>
  <c r="K91" i="268"/>
  <c r="K152" i="268"/>
  <c r="K317" i="268"/>
  <c r="K122" i="268"/>
  <c r="K52" i="268"/>
  <c r="K175" i="268"/>
  <c r="K327" i="268"/>
  <c r="K308" i="268"/>
  <c r="K302" i="268"/>
  <c r="K196" i="268"/>
  <c r="K57" i="268"/>
  <c r="K71" i="268"/>
  <c r="K360" i="268"/>
  <c r="K62" i="268"/>
  <c r="K290" i="268"/>
  <c r="K159" i="268"/>
  <c r="K269" i="268"/>
  <c r="K23" i="268"/>
  <c r="K103" i="268"/>
  <c r="K55" i="268"/>
  <c r="K245" i="268"/>
  <c r="K247" i="268"/>
  <c r="K322" i="268"/>
  <c r="K379" i="268"/>
  <c r="K36" i="268"/>
  <c r="K43" i="268"/>
  <c r="K202" i="268"/>
  <c r="K211" i="268"/>
  <c r="K297" i="268"/>
  <c r="K53" i="268"/>
  <c r="K254" i="268"/>
  <c r="K255" i="268"/>
  <c r="K99" i="268"/>
  <c r="K333" i="268"/>
  <c r="K176" i="268"/>
  <c r="K38" i="268"/>
  <c r="K119" i="268"/>
  <c r="K345" i="268"/>
  <c r="K118" i="268"/>
  <c r="K274" i="268"/>
  <c r="K187" i="268"/>
  <c r="K287" i="268"/>
  <c r="K170" i="268"/>
  <c r="K326" i="268"/>
  <c r="L25" i="268"/>
  <c r="L13" i="268"/>
  <c r="L18" i="268"/>
  <c r="L3" i="268"/>
  <c r="L6" i="268"/>
  <c r="L30" i="268"/>
  <c r="K68" i="268"/>
  <c r="K362" i="268"/>
  <c r="K105" i="268"/>
  <c r="K117" i="268"/>
  <c r="K228" i="268"/>
  <c r="K104" i="268"/>
  <c r="K45" i="268"/>
  <c r="K293" i="268"/>
  <c r="K305" i="268"/>
  <c r="K198" i="268"/>
  <c r="K151" i="268"/>
  <c r="K164" i="268"/>
  <c r="K296" i="268"/>
  <c r="K371" i="268"/>
  <c r="K265" i="268"/>
  <c r="K324" i="268"/>
  <c r="K216" i="268"/>
  <c r="K241" i="268"/>
  <c r="K235" i="268"/>
  <c r="K258" i="268"/>
  <c r="K381" i="268"/>
  <c r="K207" i="268"/>
  <c r="K130" i="268"/>
  <c r="K352" i="268"/>
  <c r="K234" i="268"/>
  <c r="K113" i="268"/>
  <c r="K115" i="268"/>
  <c r="K224" i="268"/>
  <c r="K285" i="268"/>
  <c r="L9" i="268"/>
  <c r="L24" i="268"/>
  <c r="L27" i="268"/>
  <c r="K343" i="268"/>
  <c r="K236" i="268"/>
  <c r="K112" i="268"/>
  <c r="K148" i="268"/>
  <c r="K31" i="268"/>
  <c r="K191" i="268"/>
  <c r="K225" i="268"/>
  <c r="K101" i="268"/>
  <c r="K162" i="268"/>
  <c r="K177" i="268"/>
  <c r="K128" i="268"/>
  <c r="K208" i="268"/>
  <c r="K368" i="268"/>
  <c r="K138" i="268"/>
  <c r="K126" i="268"/>
  <c r="K59" i="268"/>
  <c r="K75" i="268"/>
  <c r="K348" i="268"/>
  <c r="K310" i="268"/>
  <c r="K356" i="268"/>
  <c r="K233" i="268"/>
  <c r="K28" i="268"/>
  <c r="K267" i="268"/>
  <c r="K295" i="268"/>
  <c r="K244" i="268"/>
  <c r="K193" i="268"/>
  <c r="K300" i="268"/>
  <c r="L8" i="268"/>
  <c r="K96" i="268"/>
  <c r="K49" i="268"/>
  <c r="K35" i="268"/>
  <c r="K116" i="268"/>
  <c r="K291" i="268"/>
  <c r="K209" i="268"/>
  <c r="K147" i="268"/>
  <c r="K346" i="268"/>
  <c r="K349" i="268"/>
  <c r="K262" i="268"/>
  <c r="K272" i="268"/>
  <c r="K12" i="268"/>
  <c r="K355" i="268"/>
  <c r="L344" i="268"/>
  <c r="L340" i="268"/>
  <c r="L339" i="268"/>
  <c r="L350" i="268"/>
  <c r="L345" i="268"/>
  <c r="L342" i="268"/>
  <c r="L343" i="268"/>
  <c r="L349" i="268"/>
  <c r="L347" i="268"/>
  <c r="I8" i="307" l="1"/>
  <c r="J22" i="307"/>
  <c r="J10" i="307"/>
  <c r="J12" i="307"/>
  <c r="I14" i="307"/>
  <c r="I10" i="307"/>
  <c r="J13" i="307"/>
  <c r="J16" i="307"/>
  <c r="I18" i="307"/>
  <c r="I13" i="307"/>
  <c r="J17" i="307"/>
  <c r="J20" i="307"/>
  <c r="I22" i="307"/>
  <c r="I17" i="307"/>
  <c r="J21" i="307"/>
  <c r="J23" i="307"/>
  <c r="I24" i="307"/>
  <c r="I21" i="307"/>
  <c r="J19" i="307"/>
  <c r="I11" i="307"/>
  <c r="J8" i="307"/>
  <c r="I20" i="307"/>
  <c r="I12" i="307"/>
  <c r="I15" i="307"/>
  <c r="J14" i="307"/>
  <c r="J24" i="307"/>
  <c r="I16" i="307"/>
  <c r="I19" i="307"/>
  <c r="J18" i="307"/>
  <c r="J11" i="307"/>
  <c r="J15" i="307"/>
  <c r="I23" i="307"/>
  <c r="N33" i="307"/>
  <c r="N35" i="307"/>
  <c r="M45" i="307"/>
  <c r="M47" i="307"/>
  <c r="M36" i="307"/>
  <c r="M34" i="307"/>
  <c r="M41" i="307"/>
  <c r="N41" i="307"/>
  <c r="N43" i="307"/>
  <c r="M32" i="307"/>
  <c r="M42" i="307"/>
  <c r="M44" i="307"/>
  <c r="N45" i="307"/>
  <c r="N39" i="307"/>
  <c r="N38" i="307"/>
  <c r="M39" i="307"/>
  <c r="N34" i="307"/>
  <c r="N40" i="307"/>
  <c r="M46" i="307"/>
  <c r="M40" i="307"/>
  <c r="N36" i="307"/>
  <c r="M35" i="307"/>
  <c r="N47" i="307"/>
  <c r="N42" i="307"/>
  <c r="M37" i="307"/>
  <c r="N32" i="307"/>
  <c r="M43" i="307"/>
  <c r="N44" i="307"/>
  <c r="N46" i="307"/>
  <c r="M33" i="307"/>
  <c r="N37" i="307"/>
  <c r="M38" i="307"/>
  <c r="O10" i="307"/>
  <c r="P23" i="307"/>
  <c r="P20" i="307"/>
  <c r="P19" i="307"/>
  <c r="O13" i="307"/>
  <c r="O12" i="307"/>
  <c r="P24" i="307"/>
  <c r="P8" i="307"/>
  <c r="O17" i="307"/>
  <c r="O16" i="307"/>
  <c r="O23" i="307"/>
  <c r="P18" i="307"/>
  <c r="O21" i="307"/>
  <c r="O20" i="307"/>
  <c r="O11" i="307"/>
  <c r="O8" i="307"/>
  <c r="P10" i="307"/>
  <c r="O24" i="307"/>
  <c r="O15" i="307"/>
  <c r="O14" i="307"/>
  <c r="P13" i="307"/>
  <c r="P14" i="307"/>
  <c r="O19" i="307"/>
  <c r="O18" i="307"/>
  <c r="P17" i="307"/>
  <c r="P12" i="307"/>
  <c r="P11" i="307"/>
  <c r="O22" i="307"/>
  <c r="P21" i="307"/>
  <c r="P16" i="307"/>
  <c r="P15" i="307"/>
  <c r="P22" i="307"/>
  <c r="L35" i="307"/>
  <c r="K45" i="307"/>
  <c r="K39" i="307"/>
  <c r="L32" i="307"/>
  <c r="K36" i="307"/>
  <c r="L46" i="307"/>
  <c r="L43" i="307"/>
  <c r="K33" i="307"/>
  <c r="K47" i="307"/>
  <c r="L40" i="307"/>
  <c r="K44" i="307"/>
  <c r="L45" i="307"/>
  <c r="K32" i="307"/>
  <c r="K41" i="307"/>
  <c r="L34" i="307"/>
  <c r="L42" i="307"/>
  <c r="K43" i="307"/>
  <c r="K46" i="307"/>
  <c r="L39" i="307"/>
  <c r="L33" i="307"/>
  <c r="L36" i="307"/>
  <c r="K40" i="307"/>
  <c r="K37" i="307"/>
  <c r="K34" i="307"/>
  <c r="L47" i="307"/>
  <c r="L41" i="307"/>
  <c r="L44" i="307"/>
  <c r="L38" i="307"/>
  <c r="K35" i="307"/>
  <c r="K42" i="307"/>
  <c r="L37" i="307"/>
  <c r="K38" i="307"/>
  <c r="J37" i="307"/>
  <c r="I47" i="307"/>
  <c r="J40" i="307"/>
  <c r="I35" i="307"/>
  <c r="I38" i="307"/>
  <c r="I45" i="307"/>
  <c r="I41" i="307"/>
  <c r="J42" i="307"/>
  <c r="J45" i="307"/>
  <c r="I32" i="307"/>
  <c r="J33" i="307"/>
  <c r="I43" i="307"/>
  <c r="I46" i="307"/>
  <c r="J39" i="307"/>
  <c r="I34" i="307"/>
  <c r="I37" i="307"/>
  <c r="J36" i="307"/>
  <c r="I40" i="307"/>
  <c r="J41" i="307"/>
  <c r="J35" i="307"/>
  <c r="J38" i="307"/>
  <c r="J47" i="307"/>
  <c r="I42" i="307"/>
  <c r="I36" i="307"/>
  <c r="I39" i="307"/>
  <c r="J32" i="307"/>
  <c r="J44" i="307"/>
  <c r="J43" i="307"/>
  <c r="J46" i="307"/>
  <c r="I33" i="307"/>
  <c r="J34" i="307"/>
  <c r="I44" i="307"/>
  <c r="O32" i="307"/>
  <c r="O41" i="307"/>
  <c r="P42" i="307"/>
  <c r="P36" i="307"/>
  <c r="O37" i="307"/>
  <c r="P39" i="307"/>
  <c r="O39" i="307"/>
  <c r="O43" i="307"/>
  <c r="O40" i="307"/>
  <c r="P33" i="307"/>
  <c r="P38" i="307"/>
  <c r="P44" i="307"/>
  <c r="P47" i="307"/>
  <c r="O34" i="307"/>
  <c r="P46" i="307"/>
  <c r="O45" i="307"/>
  <c r="O47" i="307"/>
  <c r="P41" i="307"/>
  <c r="P35" i="307"/>
  <c r="P37" i="307"/>
  <c r="O38" i="307"/>
  <c r="P32" i="307"/>
  <c r="O42" i="307"/>
  <c r="O36" i="307"/>
  <c r="O33" i="307"/>
  <c r="P34" i="307"/>
  <c r="P43" i="307"/>
  <c r="P45" i="307"/>
  <c r="P40" i="307"/>
  <c r="O35" i="307"/>
  <c r="O44" i="307"/>
  <c r="O46" i="307"/>
  <c r="K11" i="307"/>
  <c r="L19" i="307"/>
  <c r="L20" i="307"/>
  <c r="L21" i="307"/>
  <c r="K15" i="307"/>
  <c r="L23" i="307"/>
  <c r="L8" i="307"/>
  <c r="L10" i="307"/>
  <c r="K19" i="307"/>
  <c r="K21" i="307"/>
  <c r="L14" i="307"/>
  <c r="L13" i="307"/>
  <c r="K23" i="307"/>
  <c r="L12" i="307"/>
  <c r="L18" i="307"/>
  <c r="L17" i="307"/>
  <c r="L16" i="307"/>
  <c r="K8" i="307"/>
  <c r="L22" i="307"/>
  <c r="K12" i="307"/>
  <c r="L24" i="307"/>
  <c r="K14" i="307"/>
  <c r="K10" i="307"/>
  <c r="K16" i="307"/>
  <c r="L11" i="307"/>
  <c r="K18" i="307"/>
  <c r="K13" i="307"/>
  <c r="K20" i="307"/>
  <c r="L15" i="307"/>
  <c r="K22" i="307"/>
  <c r="K17" i="307"/>
  <c r="K24" i="307"/>
  <c r="I85" i="307"/>
  <c r="I83" i="307"/>
  <c r="I81" i="307"/>
  <c r="I79" i="307"/>
  <c r="I77" i="307"/>
  <c r="I75" i="307"/>
  <c r="I73" i="307"/>
  <c r="I71" i="307"/>
  <c r="I69" i="307"/>
  <c r="I67" i="307"/>
  <c r="I65" i="307"/>
  <c r="I63" i="307"/>
  <c r="I61" i="307"/>
  <c r="I55" i="307"/>
  <c r="I53" i="307"/>
  <c r="I57" i="307"/>
  <c r="I59" i="307"/>
  <c r="E243" i="268"/>
  <c r="D382" i="268"/>
  <c r="P9" i="307"/>
  <c r="O9" i="307"/>
  <c r="E377" i="268"/>
  <c r="N79" i="307"/>
  <c r="N63" i="307"/>
  <c r="N81" i="307"/>
  <c r="N65" i="307"/>
  <c r="N83" i="307"/>
  <c r="N67" i="307"/>
  <c r="N85" i="307"/>
  <c r="N69" i="307"/>
  <c r="N53" i="307"/>
  <c r="N71" i="307"/>
  <c r="N55" i="307"/>
  <c r="N73" i="307"/>
  <c r="N57" i="307"/>
  <c r="N75" i="307"/>
  <c r="N59" i="307"/>
  <c r="N77" i="307"/>
  <c r="N61" i="307"/>
  <c r="G81" i="307"/>
  <c r="G65" i="307"/>
  <c r="G83" i="307"/>
  <c r="G67" i="307"/>
  <c r="G85" i="307"/>
  <c r="G69" i="307"/>
  <c r="G53" i="307"/>
  <c r="G71" i="307"/>
  <c r="G55" i="307"/>
  <c r="G73" i="307"/>
  <c r="G57" i="307"/>
  <c r="G75" i="307"/>
  <c r="G59" i="307"/>
  <c r="G77" i="307"/>
  <c r="G61" i="307"/>
  <c r="G79" i="307"/>
  <c r="G63" i="307"/>
  <c r="O81" i="307"/>
  <c r="O65" i="307"/>
  <c r="O83" i="307"/>
  <c r="O67" i="307"/>
  <c r="O85" i="307"/>
  <c r="O69" i="307"/>
  <c r="O53" i="307"/>
  <c r="O71" i="307"/>
  <c r="O55" i="307"/>
  <c r="O73" i="307"/>
  <c r="O57" i="307"/>
  <c r="O75" i="307"/>
  <c r="O59" i="307"/>
  <c r="O77" i="307"/>
  <c r="O61" i="307"/>
  <c r="O79" i="307"/>
  <c r="O63" i="307"/>
  <c r="M77" i="307"/>
  <c r="M61" i="307"/>
  <c r="M79" i="307"/>
  <c r="M63" i="307"/>
  <c r="M81" i="307"/>
  <c r="M65" i="307"/>
  <c r="M83" i="307"/>
  <c r="M67" i="307"/>
  <c r="M85" i="307"/>
  <c r="M69" i="307"/>
  <c r="M53" i="307"/>
  <c r="M71" i="307"/>
  <c r="M55" i="307"/>
  <c r="M73" i="307"/>
  <c r="M57" i="307"/>
  <c r="M75" i="307"/>
  <c r="M59" i="307"/>
  <c r="F79" i="307"/>
  <c r="F63" i="307"/>
  <c r="F81" i="307"/>
  <c r="F65" i="307"/>
  <c r="F83" i="307"/>
  <c r="F67" i="307"/>
  <c r="F85" i="307"/>
  <c r="F69" i="307"/>
  <c r="F53" i="307"/>
  <c r="F71" i="307"/>
  <c r="F55" i="307"/>
  <c r="F73" i="307"/>
  <c r="F57" i="307"/>
  <c r="F75" i="307"/>
  <c r="F59" i="307"/>
  <c r="F77" i="307"/>
  <c r="F61" i="307"/>
  <c r="P83" i="307"/>
  <c r="P67" i="307"/>
  <c r="P85" i="307"/>
  <c r="P69" i="307"/>
  <c r="P53" i="307"/>
  <c r="P71" i="307"/>
  <c r="P55" i="307"/>
  <c r="P73" i="307"/>
  <c r="P57" i="307"/>
  <c r="P75" i="307"/>
  <c r="P59" i="307"/>
  <c r="P77" i="307"/>
  <c r="P61" i="307"/>
  <c r="P79" i="307"/>
  <c r="P63" i="307"/>
  <c r="P81" i="307"/>
  <c r="P65" i="307"/>
  <c r="L9" i="307"/>
  <c r="K9" i="307"/>
  <c r="J9" i="307"/>
  <c r="I9" i="307"/>
  <c r="M31" i="307"/>
  <c r="N31" i="307"/>
  <c r="O31" i="307"/>
  <c r="P31" i="307"/>
  <c r="K31" i="307"/>
  <c r="L31" i="307"/>
  <c r="I31" i="307"/>
  <c r="J31" i="307"/>
  <c r="D377" i="268"/>
  <c r="E379" i="268"/>
  <c r="E383" i="268"/>
  <c r="C383" i="268"/>
  <c r="D374" i="268"/>
  <c r="C382" i="268"/>
  <c r="E248" i="268"/>
  <c r="D246" i="268"/>
  <c r="D388" i="268"/>
  <c r="C244" i="268"/>
  <c r="D251" i="268"/>
  <c r="E247" i="268"/>
  <c r="C246" i="268"/>
  <c r="C247" i="268"/>
  <c r="E249" i="268"/>
  <c r="D243" i="268"/>
  <c r="C242" i="268"/>
  <c r="D244" i="268"/>
  <c r="C250" i="268"/>
  <c r="E245" i="268"/>
  <c r="D248" i="268"/>
  <c r="C251" i="268"/>
  <c r="D245" i="268"/>
  <c r="C243" i="268"/>
  <c r="D249" i="268"/>
  <c r="E250" i="268"/>
  <c r="C245" i="268"/>
  <c r="E246" i="268"/>
  <c r="D242" i="268"/>
  <c r="D250" i="268"/>
  <c r="C249" i="268"/>
  <c r="E244" i="268"/>
  <c r="E251" i="268"/>
  <c r="C380" i="268"/>
  <c r="D385" i="268"/>
  <c r="C388" i="268"/>
  <c r="D380" i="268"/>
  <c r="C384" i="268"/>
  <c r="E388" i="268"/>
  <c r="E387" i="268"/>
  <c r="C387" i="268"/>
  <c r="C386" i="268"/>
  <c r="E385" i="268"/>
  <c r="D386" i="268"/>
  <c r="E386" i="268"/>
  <c r="E384" i="268"/>
  <c r="C385" i="268"/>
  <c r="D384" i="268"/>
  <c r="C389" i="268"/>
  <c r="D387" i="268"/>
  <c r="D389" i="268"/>
  <c r="E389" i="268"/>
  <c r="C381" i="268"/>
  <c r="E374" i="268"/>
  <c r="C378" i="268"/>
  <c r="D373" i="268"/>
  <c r="D378" i="268"/>
  <c r="C372" i="268"/>
  <c r="D372" i="268"/>
  <c r="E373" i="268"/>
  <c r="E380" i="268"/>
  <c r="C373" i="268"/>
  <c r="E378" i="268"/>
  <c r="C375" i="268"/>
  <c r="E376" i="268"/>
  <c r="D375" i="268"/>
  <c r="D376" i="268"/>
  <c r="E375" i="268"/>
  <c r="C377" i="268"/>
  <c r="E381" i="268"/>
  <c r="C376" i="268"/>
  <c r="C379" i="268"/>
  <c r="C374" i="268"/>
  <c r="D379" i="268"/>
  <c r="D381" i="268"/>
  <c r="E160" i="268"/>
  <c r="E3" i="268"/>
  <c r="E372" i="268"/>
  <c r="E382" i="268"/>
  <c r="E242" i="268"/>
  <c r="T42" i="307" l="1"/>
  <c r="Q23" i="307"/>
  <c r="Q16" i="307"/>
  <c r="T47" i="307"/>
  <c r="T44" i="307"/>
  <c r="T34" i="307"/>
  <c r="Q24" i="307"/>
  <c r="Q15" i="307"/>
  <c r="Q13" i="307"/>
  <c r="T39" i="307"/>
  <c r="Q11" i="307"/>
  <c r="S34" i="307" s="1"/>
  <c r="T46" i="307"/>
  <c r="T38" i="307"/>
  <c r="Q21" i="307"/>
  <c r="Q18" i="307"/>
  <c r="Q8" i="307"/>
  <c r="T43" i="307"/>
  <c r="T35" i="307"/>
  <c r="Q20" i="307"/>
  <c r="Q12" i="307"/>
  <c r="T41" i="307"/>
  <c r="T33" i="307"/>
  <c r="T40" i="307"/>
  <c r="Q19" i="307"/>
  <c r="Q10" i="307"/>
  <c r="S33" i="307" s="1"/>
  <c r="T32" i="307"/>
  <c r="Q22" i="307"/>
  <c r="T36" i="307"/>
  <c r="T45" i="307"/>
  <c r="T37" i="307"/>
  <c r="Q17" i="307"/>
  <c r="Q14" i="307"/>
  <c r="K62" i="307"/>
  <c r="G62" i="307"/>
  <c r="D62" i="307"/>
  <c r="O62" i="307"/>
  <c r="L62" i="307"/>
  <c r="H62" i="307"/>
  <c r="C62" i="307"/>
  <c r="P62" i="307"/>
  <c r="E62" i="307"/>
  <c r="I62" i="307"/>
  <c r="M62" i="307"/>
  <c r="Q62" i="307"/>
  <c r="F62" i="307"/>
  <c r="J62" i="307"/>
  <c r="N62" i="307"/>
  <c r="J58" i="307"/>
  <c r="M58" i="307"/>
  <c r="Q58" i="307"/>
  <c r="F58" i="307"/>
  <c r="N58" i="307"/>
  <c r="G58" i="307"/>
  <c r="P58" i="307"/>
  <c r="C58" i="307"/>
  <c r="O58" i="307"/>
  <c r="K58" i="307"/>
  <c r="H58" i="307"/>
  <c r="E58" i="307"/>
  <c r="D58" i="307"/>
  <c r="L58" i="307"/>
  <c r="I58" i="307"/>
  <c r="C66" i="307"/>
  <c r="P66" i="307"/>
  <c r="E66" i="307"/>
  <c r="I66" i="307"/>
  <c r="M66" i="307"/>
  <c r="Q66" i="307"/>
  <c r="F66" i="307"/>
  <c r="N66" i="307"/>
  <c r="K66" i="307"/>
  <c r="G66" i="307"/>
  <c r="D66" i="307"/>
  <c r="O66" i="307"/>
  <c r="J66" i="307"/>
  <c r="L66" i="307"/>
  <c r="H66" i="307"/>
  <c r="N78" i="307"/>
  <c r="J78" i="307"/>
  <c r="K78" i="307"/>
  <c r="G78" i="307"/>
  <c r="D78" i="307"/>
  <c r="O78" i="307"/>
  <c r="L78" i="307"/>
  <c r="H78" i="307"/>
  <c r="C78" i="307"/>
  <c r="P78" i="307"/>
  <c r="E78" i="307"/>
  <c r="I78" i="307"/>
  <c r="M78" i="307"/>
  <c r="Q78" i="307"/>
  <c r="F78" i="307"/>
  <c r="E74" i="307"/>
  <c r="C74" i="307"/>
  <c r="J74" i="307"/>
  <c r="M74" i="307"/>
  <c r="I74" i="307"/>
  <c r="F74" i="307"/>
  <c r="Q74" i="307"/>
  <c r="N74" i="307"/>
  <c r="G74" i="307"/>
  <c r="K74" i="307"/>
  <c r="O74" i="307"/>
  <c r="D74" i="307"/>
  <c r="H74" i="307"/>
  <c r="L74" i="307"/>
  <c r="P74" i="307"/>
  <c r="J82" i="307"/>
  <c r="D82" i="307"/>
  <c r="P82" i="307"/>
  <c r="L82" i="307"/>
  <c r="I82" i="307"/>
  <c r="E82" i="307"/>
  <c r="M82" i="307"/>
  <c r="Q82" i="307"/>
  <c r="F82" i="307"/>
  <c r="N82" i="307"/>
  <c r="G82" i="307"/>
  <c r="C82" i="307"/>
  <c r="O82" i="307"/>
  <c r="K82" i="307"/>
  <c r="H82" i="307"/>
  <c r="N70" i="307"/>
  <c r="K70" i="307"/>
  <c r="G70" i="307"/>
  <c r="D70" i="307"/>
  <c r="O70" i="307"/>
  <c r="L70" i="307"/>
  <c r="H70" i="307"/>
  <c r="C70" i="307"/>
  <c r="P70" i="307"/>
  <c r="E70" i="307"/>
  <c r="I70" i="307"/>
  <c r="M70" i="307"/>
  <c r="Q70" i="307"/>
  <c r="J70" i="307"/>
  <c r="F70" i="307"/>
  <c r="N56" i="307"/>
  <c r="G56" i="307"/>
  <c r="D56" i="307"/>
  <c r="J56" i="307"/>
  <c r="C56" i="307"/>
  <c r="O56" i="307"/>
  <c r="L56" i="307"/>
  <c r="H56" i="307"/>
  <c r="K56" i="307"/>
  <c r="P56" i="307"/>
  <c r="E56" i="307"/>
  <c r="I56" i="307"/>
  <c r="M56" i="307"/>
  <c r="Q56" i="307"/>
  <c r="F56" i="307"/>
  <c r="J86" i="307"/>
  <c r="F86" i="307"/>
  <c r="N86" i="307"/>
  <c r="K86" i="307"/>
  <c r="G86" i="307"/>
  <c r="D86" i="307"/>
  <c r="O86" i="307"/>
  <c r="L86" i="307"/>
  <c r="H86" i="307"/>
  <c r="C86" i="307"/>
  <c r="P86" i="307"/>
  <c r="E86" i="307"/>
  <c r="I86" i="307"/>
  <c r="M86" i="307"/>
  <c r="Q86" i="307"/>
  <c r="L60" i="307"/>
  <c r="H60" i="307"/>
  <c r="I60" i="307"/>
  <c r="C60" i="307"/>
  <c r="P60" i="307"/>
  <c r="E60" i="307"/>
  <c r="M60" i="307"/>
  <c r="Q60" i="307"/>
  <c r="F60" i="307"/>
  <c r="J60" i="307"/>
  <c r="N60" i="307"/>
  <c r="G60" i="307"/>
  <c r="K60" i="307"/>
  <c r="D60" i="307"/>
  <c r="O60" i="307"/>
  <c r="F72" i="307"/>
  <c r="Q72" i="307"/>
  <c r="N72" i="307"/>
  <c r="J72" i="307"/>
  <c r="G72" i="307"/>
  <c r="C72" i="307"/>
  <c r="O72" i="307"/>
  <c r="K72" i="307"/>
  <c r="H72" i="307"/>
  <c r="D72" i="307"/>
  <c r="P72" i="307"/>
  <c r="L72" i="307"/>
  <c r="E72" i="307"/>
  <c r="M72" i="307"/>
  <c r="I72" i="307"/>
  <c r="L64" i="307"/>
  <c r="N64" i="307"/>
  <c r="E64" i="307"/>
  <c r="G64" i="307"/>
  <c r="J64" i="307"/>
  <c r="C64" i="307"/>
  <c r="O64" i="307"/>
  <c r="K64" i="307"/>
  <c r="H64" i="307"/>
  <c r="D64" i="307"/>
  <c r="P64" i="307"/>
  <c r="M64" i="307"/>
  <c r="I64" i="307"/>
  <c r="F64" i="307"/>
  <c r="Q64" i="307"/>
  <c r="K76" i="307"/>
  <c r="M76" i="307"/>
  <c r="D76" i="307"/>
  <c r="H76" i="307"/>
  <c r="L76" i="307"/>
  <c r="P76" i="307"/>
  <c r="E76" i="307"/>
  <c r="I76" i="307"/>
  <c r="F76" i="307"/>
  <c r="Q76" i="307"/>
  <c r="N76" i="307"/>
  <c r="J76" i="307"/>
  <c r="G76" i="307"/>
  <c r="C76" i="307"/>
  <c r="O76" i="307"/>
  <c r="D68" i="307"/>
  <c r="O68" i="307"/>
  <c r="L68" i="307"/>
  <c r="H68" i="307"/>
  <c r="E68" i="307"/>
  <c r="P68" i="307"/>
  <c r="J68" i="307"/>
  <c r="M68" i="307"/>
  <c r="I68" i="307"/>
  <c r="C68" i="307"/>
  <c r="Q68" i="307"/>
  <c r="F68" i="307"/>
  <c r="N68" i="307"/>
  <c r="K68" i="307"/>
  <c r="G68" i="307"/>
  <c r="M80" i="307"/>
  <c r="Q80" i="307"/>
  <c r="F80" i="307"/>
  <c r="N80" i="307"/>
  <c r="C80" i="307"/>
  <c r="G80" i="307"/>
  <c r="J80" i="307"/>
  <c r="K80" i="307"/>
  <c r="O80" i="307"/>
  <c r="D80" i="307"/>
  <c r="H80" i="307"/>
  <c r="L80" i="307"/>
  <c r="P80" i="307"/>
  <c r="E80" i="307"/>
  <c r="I80" i="307"/>
  <c r="K84" i="307"/>
  <c r="O84" i="307"/>
  <c r="D84" i="307"/>
  <c r="H84" i="307"/>
  <c r="L84" i="307"/>
  <c r="P84" i="307"/>
  <c r="E84" i="307"/>
  <c r="C84" i="307"/>
  <c r="J84" i="307"/>
  <c r="M84" i="307"/>
  <c r="I84" i="307"/>
  <c r="F84" i="307"/>
  <c r="Q84" i="307"/>
  <c r="N84" i="307"/>
  <c r="G84" i="307"/>
  <c r="Q9" i="307"/>
  <c r="T31" i="307"/>
  <c r="S31" i="307" l="1"/>
  <c r="S32" i="307"/>
  <c r="R60" i="307"/>
  <c r="R59" i="307" s="1"/>
  <c r="R82" i="307"/>
  <c r="R81" i="307" s="1"/>
  <c r="R80" i="307"/>
  <c r="R79" i="307" s="1"/>
  <c r="R72" i="307"/>
  <c r="R71" i="307" s="1"/>
  <c r="R56" i="307"/>
  <c r="R55" i="307" s="1"/>
  <c r="R66" i="307"/>
  <c r="R65" i="307" s="1"/>
  <c r="R58" i="307"/>
  <c r="R57" i="307" s="1"/>
  <c r="R62" i="307"/>
  <c r="R61" i="307" s="1"/>
  <c r="R64" i="307"/>
  <c r="R63" i="307" s="1"/>
  <c r="R74" i="307"/>
  <c r="R73" i="307" s="1"/>
  <c r="R78" i="307"/>
  <c r="R77" i="307" s="1"/>
  <c r="R84" i="307"/>
  <c r="R83" i="307" s="1"/>
  <c r="R76" i="307"/>
  <c r="R75" i="307" s="1"/>
  <c r="R86" i="307"/>
  <c r="R85" i="307" s="1"/>
  <c r="R70" i="307"/>
  <c r="R69" i="307" s="1"/>
  <c r="R68" i="307"/>
  <c r="R67" i="307" s="1"/>
  <c r="J54" i="307"/>
  <c r="D54" i="307"/>
  <c r="F54" i="307"/>
  <c r="N54" i="307"/>
  <c r="K54" i="307"/>
  <c r="G54" i="307"/>
  <c r="O54" i="307"/>
  <c r="Q54" i="307"/>
  <c r="L54" i="307"/>
  <c r="P54" i="307"/>
  <c r="E54" i="307"/>
  <c r="I54" i="307"/>
  <c r="M54" i="307"/>
  <c r="H54" i="307"/>
  <c r="C54" i="307"/>
  <c r="R54" i="307" l="1"/>
  <c r="R53" i="307" s="1"/>
  <c r="U31" i="307" l="1"/>
  <c r="U44" i="307"/>
  <c r="U40" i="307"/>
  <c r="U33" i="307"/>
  <c r="U39" i="307"/>
  <c r="U38" i="307"/>
  <c r="U37" i="307"/>
  <c r="U47" i="307"/>
  <c r="U34" i="307"/>
  <c r="U36" i="307"/>
  <c r="U46" i="307"/>
  <c r="U43" i="307"/>
  <c r="U41" i="307"/>
  <c r="U35" i="307"/>
  <c r="U45" i="307"/>
  <c r="U32" i="307"/>
  <c r="U42" i="307"/>
</calcChain>
</file>

<file path=xl/sharedStrings.xml><?xml version="1.0" encoding="utf-8"?>
<sst xmlns="http://schemas.openxmlformats.org/spreadsheetml/2006/main" count="4979" uniqueCount="827">
  <si>
    <t>Baş Hakem</t>
  </si>
  <si>
    <t>Lider</t>
  </si>
  <si>
    <t>Sekreter</t>
  </si>
  <si>
    <t>Hakem</t>
  </si>
  <si>
    <t>Müsabaka 
Direktörü</t>
  </si>
  <si>
    <t xml:space="preserve">Tarih-Saat </t>
  </si>
  <si>
    <t>SIRA NO</t>
  </si>
  <si>
    <t>ADI VE SOYADI</t>
  </si>
  <si>
    <t>SONUÇ</t>
  </si>
  <si>
    <t>KLASMAN</t>
  </si>
  <si>
    <t>SAAT</t>
  </si>
  <si>
    <t>BRANŞ</t>
  </si>
  <si>
    <t>Sıra No</t>
  </si>
  <si>
    <t>Doğum Tarihi</t>
  </si>
  <si>
    <t>Adı ve Soyadı</t>
  </si>
  <si>
    <t>Derece</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</si>
  <si>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</si>
  <si>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</si>
  <si>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</si>
  <si>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</si>
  <si>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</si>
  <si>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</si>
  <si>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</si>
  <si>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</si>
  <si>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</si>
  <si>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</si>
  <si>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</si>
  <si>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</si>
  <si>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</si>
  <si>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</si>
  <si>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</si>
  <si>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</si>
  <si>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</si>
  <si>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</si>
  <si>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</si>
  <si>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</si>
  <si>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</si>
  <si>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</si>
  <si>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</si>
  <si>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</si>
  <si>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</si>
  <si>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</si>
  <si>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Türkiye Rekoru Kısaltmaları</t>
  </si>
  <si>
    <t>BARAJ DERECESİ</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</si>
  <si>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</si>
  <si>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</si>
  <si>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</si>
  <si>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</si>
  <si>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</si>
  <si>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</si>
  <si>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</si>
  <si>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</si>
  <si>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</si>
  <si>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</si>
  <si>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</si>
  <si>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</si>
  <si>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</si>
  <si>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</si>
  <si>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</si>
  <si>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</si>
  <si>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</si>
  <si>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</si>
  <si>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</si>
  <si>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</si>
  <si>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GÖĞÜS NO</t>
  </si>
  <si>
    <t>Göğüs No</t>
  </si>
  <si>
    <t>Formül</t>
  </si>
  <si>
    <t>REKOR</t>
  </si>
  <si>
    <t>Yarışma Adı :</t>
  </si>
  <si>
    <t>Yarışmanın Yapıldığı İl :</t>
  </si>
  <si>
    <t>Kategori :</t>
  </si>
  <si>
    <t>Tarih :</t>
  </si>
  <si>
    <t>Yarışma Bilgileri</t>
  </si>
  <si>
    <t>Katılan Sporcu Sayısı :</t>
  </si>
  <si>
    <t>Kayıt Listesi</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</si>
  <si>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</si>
  <si>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</si>
  <si>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</si>
  <si>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</si>
  <si>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</si>
  <si>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</si>
  <si>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</si>
  <si>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</si>
  <si>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</si>
  <si>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</si>
  <si>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</si>
  <si>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</si>
  <si>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</si>
  <si>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</si>
  <si>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</si>
  <si>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</si>
  <si>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</si>
  <si>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</si>
  <si>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</si>
  <si>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</si>
  <si>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</si>
  <si>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</si>
  <si>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t>Yüksek-1</t>
  </si>
  <si>
    <t>Yüksek-2</t>
  </si>
  <si>
    <t>Yüksek-3</t>
  </si>
  <si>
    <t>Yüksek-4</t>
  </si>
  <si>
    <t>Yüksek-5</t>
  </si>
  <si>
    <t>Yüksek-6</t>
  </si>
  <si>
    <t>Yüksek-7</t>
  </si>
  <si>
    <t>Yüksek-8</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</si>
  <si>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</si>
  <si>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</si>
  <si>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</si>
  <si>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</si>
  <si>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</si>
  <si>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</si>
  <si>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</si>
  <si>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100 Metre</t>
  </si>
  <si>
    <t>800 Metre</t>
  </si>
  <si>
    <t>100M-1-1</t>
  </si>
  <si>
    <t>100M-1-2</t>
  </si>
  <si>
    <t>100M-1-3</t>
  </si>
  <si>
    <t>100M-1-4</t>
  </si>
  <si>
    <t>100M-1-5</t>
  </si>
  <si>
    <t>100M-1-6</t>
  </si>
  <si>
    <t>100M-1-7</t>
  </si>
  <si>
    <t>100M-1-8</t>
  </si>
  <si>
    <t>100M-2-1</t>
  </si>
  <si>
    <t>100M-2-2</t>
  </si>
  <si>
    <t>100M-2-3</t>
  </si>
  <si>
    <t>100M-2-4</t>
  </si>
  <si>
    <t>100M-2-5</t>
  </si>
  <si>
    <t>100M-2-6</t>
  </si>
  <si>
    <t>100M-2-7</t>
  </si>
  <si>
    <t>100M-2-8</t>
  </si>
  <si>
    <t>UZUN-1</t>
  </si>
  <si>
    <t>UZUN-2</t>
  </si>
  <si>
    <t>UZUN-3</t>
  </si>
  <si>
    <t>UZUN-4</t>
  </si>
  <si>
    <t>UZUN-5</t>
  </si>
  <si>
    <t>UZUN-6</t>
  </si>
  <si>
    <t>UZUN-7</t>
  </si>
  <si>
    <t>UZUN-8</t>
  </si>
  <si>
    <t>UZUN-9</t>
  </si>
  <si>
    <t>UZUN-10</t>
  </si>
  <si>
    <t>UZUN-11</t>
  </si>
  <si>
    <t>UZUN-12</t>
  </si>
  <si>
    <t>UZUN-13</t>
  </si>
  <si>
    <t>800M-1-7</t>
  </si>
  <si>
    <t>800M-1-8</t>
  </si>
  <si>
    <t>800M-2-7</t>
  </si>
  <si>
    <t>800M-2-8</t>
  </si>
  <si>
    <t>800M-3-7</t>
  </si>
  <si>
    <t>800M-3-8</t>
  </si>
  <si>
    <t>100 METRE</t>
  </si>
  <si>
    <t>Start Kontrol</t>
  </si>
  <si>
    <t>YÜKSEK ATLAMA</t>
  </si>
  <si>
    <t>800 METRE</t>
  </si>
  <si>
    <t>UZUN ATLAMA</t>
  </si>
  <si>
    <t>SIRA</t>
  </si>
  <si>
    <t>Puan</t>
  </si>
  <si>
    <t>100 metre</t>
  </si>
  <si>
    <t>100M.ENG</t>
  </si>
  <si>
    <t>1500M</t>
  </si>
  <si>
    <t>GÜLLE</t>
  </si>
  <si>
    <t>DİSK</t>
  </si>
  <si>
    <t>CİRİT</t>
  </si>
  <si>
    <t>Ağırlık</t>
  </si>
  <si>
    <t>100 METRE ENGELLİ</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</si>
  <si>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</si>
  <si>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</si>
  <si>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</si>
  <si>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</si>
  <si>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</si>
  <si>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</si>
  <si>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</si>
  <si>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</si>
  <si>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</si>
  <si>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</si>
  <si>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</si>
  <si>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</si>
  <si>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</si>
  <si>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</si>
  <si>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</si>
  <si>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</si>
  <si>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</si>
  <si>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</si>
  <si>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</si>
  <si>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</si>
  <si>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</si>
  <si>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</si>
  <si>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CİRİT ATMA</t>
  </si>
  <si>
    <t>200M</t>
  </si>
  <si>
    <t>400M</t>
  </si>
  <si>
    <t>SIRIK</t>
  </si>
  <si>
    <t>400 METRE</t>
  </si>
  <si>
    <t>Yüksek Atlama</t>
  </si>
  <si>
    <t>200 METRE</t>
  </si>
  <si>
    <t>PİST</t>
  </si>
  <si>
    <t>A  T  M  A  L  A  R</t>
  </si>
  <si>
    <t>Rekor:</t>
  </si>
  <si>
    <t>400M.ENG</t>
  </si>
  <si>
    <t>3000M</t>
  </si>
  <si>
    <t>5000M</t>
  </si>
  <si>
    <t>3000M.ENG</t>
  </si>
  <si>
    <t>ÇEKİÇ</t>
  </si>
  <si>
    <t>4X100 METRE</t>
  </si>
  <si>
    <t>4X400 METRE</t>
  </si>
  <si>
    <t>400 METRE ENGELLİ</t>
  </si>
  <si>
    <t>3000 METRE</t>
  </si>
  <si>
    <t>5000 METRE</t>
  </si>
  <si>
    <t>3000 METRE ENGELLİ</t>
  </si>
  <si>
    <t>İli-Takımı</t>
  </si>
  <si>
    <t>İLİ-TAKIMI</t>
  </si>
  <si>
    <t xml:space="preserve"> </t>
  </si>
  <si>
    <t>Katılan Takım Sayısı :</t>
  </si>
  <si>
    <t>Kulvar No</t>
  </si>
  <si>
    <t>-</t>
  </si>
  <si>
    <t>GENEL PUAN TABLOSU</t>
  </si>
  <si>
    <t>START LİSTESİ</t>
  </si>
  <si>
    <t>SONUÇ LİSTESİ</t>
  </si>
  <si>
    <t>PRINT TIME:</t>
  </si>
  <si>
    <t>YÜKSEK-1</t>
  </si>
  <si>
    <t>YÜKSEK-2</t>
  </si>
  <si>
    <t>YÜKSEK-3</t>
  </si>
  <si>
    <t>YÜKSEK-4</t>
  </si>
  <si>
    <t>YÜKSEK-5</t>
  </si>
  <si>
    <t>1.GÜN YARIŞMA SONUÇLARI</t>
  </si>
  <si>
    <t>2.GÜN YARIŞMA SONUÇLARI</t>
  </si>
  <si>
    <t>2.GÜN PUANI</t>
  </si>
  <si>
    <t>1.GÜN PUANI</t>
  </si>
  <si>
    <t>TOPLAM PUAN</t>
  </si>
  <si>
    <t>PB</t>
  </si>
  <si>
    <t>SB</t>
  </si>
  <si>
    <t>START LİSTELERİ</t>
  </si>
  <si>
    <t>Baraj Derecesi:</t>
  </si>
  <si>
    <t>60M.ENG-1-1</t>
  </si>
  <si>
    <t>60M.ENG-1-2</t>
  </si>
  <si>
    <t>60M.ENG-1-3</t>
  </si>
  <si>
    <t>60M.ENG-1-4</t>
  </si>
  <si>
    <t>60M.ENG-1-5</t>
  </si>
  <si>
    <t>60M.ENG-1-6</t>
  </si>
  <si>
    <t>60M.ENG-1-7</t>
  </si>
  <si>
    <t>60M.ENG-1-8</t>
  </si>
  <si>
    <t>1.SERİ</t>
  </si>
  <si>
    <t>2.SERİ</t>
  </si>
  <si>
    <t>3.SERİ</t>
  </si>
  <si>
    <t>Yüksek-9</t>
  </si>
  <si>
    <t>Yüksek-10</t>
  </si>
  <si>
    <t>Yüksek-11</t>
  </si>
  <si>
    <t>UZUN-14</t>
  </si>
  <si>
    <t>UZUN-15</t>
  </si>
  <si>
    <t>UZUN-16</t>
  </si>
  <si>
    <t>60M.ENG-2-1</t>
  </si>
  <si>
    <t>60M.ENG-2-2</t>
  </si>
  <si>
    <t>60M.ENG-2-3</t>
  </si>
  <si>
    <t>60M.ENG-2-4</t>
  </si>
  <si>
    <t>60M.ENG-2-5</t>
  </si>
  <si>
    <t>60M.ENG-2-6</t>
  </si>
  <si>
    <t>60M.ENG-2-7</t>
  </si>
  <si>
    <t>60M.ENG-2-8</t>
  </si>
  <si>
    <t>60M.ENG-3-1</t>
  </si>
  <si>
    <t>60M.ENG-3-2</t>
  </si>
  <si>
    <t>60M.ENG-3-3</t>
  </si>
  <si>
    <t>60M.ENG-3-4</t>
  </si>
  <si>
    <t>60M.ENG-3-5</t>
  </si>
  <si>
    <t>60M.ENG-3-6</t>
  </si>
  <si>
    <t>60M.ENG-3-7</t>
  </si>
  <si>
    <t>60M.ENG-3-8</t>
  </si>
  <si>
    <t>YÜKSEK-6</t>
  </si>
  <si>
    <t>YÜKSEK-7</t>
  </si>
  <si>
    <t>YÜKSEK-8</t>
  </si>
  <si>
    <t>YÜKSEK-9</t>
  </si>
  <si>
    <t>YÜKSEK-10</t>
  </si>
  <si>
    <t>YÜKSEK-11</t>
  </si>
  <si>
    <t>800 METRE 1.SERİ</t>
  </si>
  <si>
    <t>800 METRE 2.SERİ</t>
  </si>
  <si>
    <t>GTR : Gençler Türkiye Rekoru</t>
  </si>
  <si>
    <t>YTR : Yıldızlar Türkiye Rekoru</t>
  </si>
  <si>
    <t>Reaksiyon Zamanı</t>
  </si>
  <si>
    <r>
      <t xml:space="preserve">Doğum Tarihi
</t>
    </r>
    <r>
      <rPr>
        <sz val="11"/>
        <color indexed="56"/>
        <rFont val="Cambria"/>
        <family val="1"/>
        <charset val="162"/>
      </rPr>
      <t>Gün/Ay/Yıl</t>
    </r>
  </si>
  <si>
    <t>300M-1-1</t>
  </si>
  <si>
    <t>300M-1-2</t>
  </si>
  <si>
    <t>300M-1-3</t>
  </si>
  <si>
    <t>300M-1-4</t>
  </si>
  <si>
    <t>300M-1-5</t>
  </si>
  <si>
    <t>300M-1-6</t>
  </si>
  <si>
    <t>300M-1-7</t>
  </si>
  <si>
    <t>300M-1-8</t>
  </si>
  <si>
    <t>300M-2-1</t>
  </si>
  <si>
    <t>300M-2-2</t>
  </si>
  <si>
    <t>300M-2-3</t>
  </si>
  <si>
    <t>300M-2-4</t>
  </si>
  <si>
    <t>300M-2-5</t>
  </si>
  <si>
    <t>300M-2-6</t>
  </si>
  <si>
    <t>300M-2-7</t>
  </si>
  <si>
    <t>300M-2-8</t>
  </si>
  <si>
    <t>300M-3-1</t>
  </si>
  <si>
    <t>300M-3-2</t>
  </si>
  <si>
    <t>300M-3-3</t>
  </si>
  <si>
    <t>300M-3-4</t>
  </si>
  <si>
    <t>300M-3-5</t>
  </si>
  <si>
    <t>300M-3-6</t>
  </si>
  <si>
    <t>300M-3-7</t>
  </si>
  <si>
    <t>300M-3-8</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</si>
  <si>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</si>
  <si>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</si>
  <si>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</si>
  <si>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</si>
  <si>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</si>
  <si>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</si>
  <si>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</si>
  <si>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</si>
  <si>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</si>
  <si>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</si>
  <si>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</si>
  <si>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</si>
  <si>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</si>
  <si>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</si>
  <si>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</si>
  <si>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</si>
  <si>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</si>
  <si>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</si>
  <si>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</si>
  <si>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</si>
  <si>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Hava Durumu ve Sıcaklığı:</t>
  </si>
  <si>
    <t>Cirit Atma</t>
  </si>
  <si>
    <t>1. Gün</t>
  </si>
  <si>
    <t>2. Gün</t>
  </si>
  <si>
    <t>100 Metre Engelli</t>
  </si>
  <si>
    <t>Uzun Atlama</t>
  </si>
  <si>
    <t>Gülle Atma</t>
  </si>
  <si>
    <t>100M</t>
  </si>
  <si>
    <t>100M-3-1</t>
  </si>
  <si>
    <t>100M-3-2</t>
  </si>
  <si>
    <t>100M-3-3</t>
  </si>
  <si>
    <t>100M-3-4</t>
  </si>
  <si>
    <t>100M-3-5</t>
  </si>
  <si>
    <t>100M-3-6</t>
  </si>
  <si>
    <t>100M-3-7</t>
  </si>
  <si>
    <t>100M-3-8</t>
  </si>
  <si>
    <t>Yüksek-12</t>
  </si>
  <si>
    <t>Yüksek-13</t>
  </si>
  <si>
    <t>Yüksek-14</t>
  </si>
  <si>
    <t>Yüksek-15</t>
  </si>
  <si>
    <t>Yüksek-16</t>
  </si>
  <si>
    <t>100M.ENG-1-1</t>
  </si>
  <si>
    <t>100M.ENG-1-2</t>
  </si>
  <si>
    <t>100M.ENG-1-3</t>
  </si>
  <si>
    <t>100M.ENG-1-4</t>
  </si>
  <si>
    <t>100M.ENG-1-5</t>
  </si>
  <si>
    <t>100M.ENG-1-6</t>
  </si>
  <si>
    <t>100M.ENG-1-7</t>
  </si>
  <si>
    <t>100M.ENG-1-8</t>
  </si>
  <si>
    <t>100M.ENG-2-1</t>
  </si>
  <si>
    <t>100M.ENG-2-2</t>
  </si>
  <si>
    <t>100M.ENG-2-3</t>
  </si>
  <si>
    <t>100M.ENG-2-4</t>
  </si>
  <si>
    <t>100M.ENG-2-5</t>
  </si>
  <si>
    <t>100M.ENG-2-6</t>
  </si>
  <si>
    <t>100M.ENG-2-7</t>
  </si>
  <si>
    <t>100M.ENG-2-8</t>
  </si>
  <si>
    <t>100M.ENG-3-1</t>
  </si>
  <si>
    <t>100M.ENG-3-2</t>
  </si>
  <si>
    <t>100M.ENG-3-3</t>
  </si>
  <si>
    <t>100M.ENG-3-4</t>
  </si>
  <si>
    <t>100M.ENG-3-5</t>
  </si>
  <si>
    <t>100M.ENG-3-6</t>
  </si>
  <si>
    <t>100M.ENG-3-7</t>
  </si>
  <si>
    <t>100M.ENG-3-8</t>
  </si>
  <si>
    <t>100 METRE  1.SERİ</t>
  </si>
  <si>
    <t>100 METRE  2.SERİ</t>
  </si>
  <si>
    <t>100 METRE  3.SERİ</t>
  </si>
  <si>
    <t>300 METRE  1.SERİ</t>
  </si>
  <si>
    <t>300 METRE  2.SERİ</t>
  </si>
  <si>
    <t>300 METRE  3.SERİ</t>
  </si>
  <si>
    <t>800 METRE 3.SERİ</t>
  </si>
  <si>
    <t>100 METRE ENGELLİ 1.SERİ</t>
  </si>
  <si>
    <t>100 METRE ENGELLİ 2.SERİ</t>
  </si>
  <si>
    <t>100 METRE ENGELLİ 3.SERİ</t>
  </si>
  <si>
    <t>4X100 METRE  1.SERİ</t>
  </si>
  <si>
    <t>4X100 METRE  2.SERİ</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</si>
  <si>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</si>
  <si>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</si>
  <si>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</si>
  <si>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</si>
  <si>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</si>
  <si>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</si>
  <si>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</si>
  <si>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</si>
  <si>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</si>
  <si>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</si>
  <si>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</si>
  <si>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</si>
  <si>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</si>
  <si>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</si>
  <si>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</si>
  <si>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</si>
  <si>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YÜKSEK-12</t>
  </si>
  <si>
    <t>YÜKSEK-13</t>
  </si>
  <si>
    <t>YÜKSEK-14</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</si>
  <si>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</si>
  <si>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</si>
  <si>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</si>
  <si>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</si>
  <si>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</si>
  <si>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</si>
  <si>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</si>
  <si>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</si>
  <si>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</si>
  <si>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</si>
  <si>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</si>
  <si>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</si>
  <si>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</si>
  <si>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</si>
  <si>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</si>
  <si>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</si>
  <si>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</si>
  <si>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</si>
  <si>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</si>
  <si>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</si>
  <si>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</si>
  <si>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</si>
  <si>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</si>
  <si>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</si>
  <si>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</si>
  <si>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 METRE 1.SERİ</t>
  </si>
  <si>
    <t>1500 METRE 2.SERİ</t>
  </si>
  <si>
    <t>1500M-1-13</t>
  </si>
  <si>
    <t>1500M-1-14</t>
  </si>
  <si>
    <t>1500M-2-13</t>
  </si>
  <si>
    <t>1500M-2-14</t>
  </si>
  <si>
    <t>100m</t>
  </si>
  <si>
    <t>200m</t>
  </si>
  <si>
    <t>400m</t>
  </si>
  <si>
    <t>800m</t>
  </si>
  <si>
    <t>1500m</t>
  </si>
  <si>
    <t>Yüksek</t>
  </si>
  <si>
    <t>Uzun</t>
  </si>
  <si>
    <t>Üçadım</t>
  </si>
  <si>
    <t>Sırık</t>
  </si>
  <si>
    <t>Gülle</t>
  </si>
  <si>
    <t>Disk</t>
  </si>
  <si>
    <t>Cirit</t>
  </si>
  <si>
    <t>Gençlik ve Spor Bakanlığı
Spor Genel Müdürlüğü
Spor Faaliyetleri Daire Başkanlığı</t>
  </si>
  <si>
    <t>GENÇ VE YILDIZ KIZLAR PUAN TABLOSU</t>
  </si>
  <si>
    <t>300m
Yıldız</t>
  </si>
  <si>
    <t>100m 
Engelli</t>
  </si>
  <si>
    <t xml:space="preserve">300m
Engelli </t>
  </si>
  <si>
    <t>4X100M
Yıldız</t>
  </si>
  <si>
    <t>İsveç
Bayrak</t>
  </si>
  <si>
    <t>0</t>
  </si>
  <si>
    <t>DNS</t>
  </si>
  <si>
    <t>DNF</t>
  </si>
  <si>
    <t>NM</t>
  </si>
  <si>
    <t>DQ</t>
  </si>
  <si>
    <t>100</t>
  </si>
  <si>
    <t>200M-1-1</t>
  </si>
  <si>
    <t>200M-1-2</t>
  </si>
  <si>
    <t>200M-1-3</t>
  </si>
  <si>
    <t>200M-1-4</t>
  </si>
  <si>
    <t>200M-1-5</t>
  </si>
  <si>
    <t>200M-1-6</t>
  </si>
  <si>
    <t>200M-1-7</t>
  </si>
  <si>
    <t>200M-1-8</t>
  </si>
  <si>
    <t>200M-2-1</t>
  </si>
  <si>
    <t>200M-2-2</t>
  </si>
  <si>
    <t>200M-2-3</t>
  </si>
  <si>
    <t>200M-2-4</t>
  </si>
  <si>
    <t>200M-2-5</t>
  </si>
  <si>
    <t>200M-2-6</t>
  </si>
  <si>
    <t>200M-2-7</t>
  </si>
  <si>
    <t>200M-2-8</t>
  </si>
  <si>
    <t>200M-3-1</t>
  </si>
  <si>
    <t>200M-3-2</t>
  </si>
  <si>
    <t>200M-3-3</t>
  </si>
  <si>
    <t>200M-3-4</t>
  </si>
  <si>
    <t>200M-3-5</t>
  </si>
  <si>
    <t>200M-3-6</t>
  </si>
  <si>
    <t>200M-3-7</t>
  </si>
  <si>
    <t>200M-3-8</t>
  </si>
  <si>
    <t>400 Metre</t>
  </si>
  <si>
    <t>200 Metre</t>
  </si>
  <si>
    <t>İsveç-1-1</t>
  </si>
  <si>
    <t>İsveç-1-2</t>
  </si>
  <si>
    <t>İsveç-1-3</t>
  </si>
  <si>
    <t>İsveç-1-4</t>
  </si>
  <si>
    <t>İsveç-1-5</t>
  </si>
  <si>
    <t>İsveç-1-6</t>
  </si>
  <si>
    <t>İsveç-1-7</t>
  </si>
  <si>
    <t>İsveç-1-8</t>
  </si>
  <si>
    <t>İsveç-2-1</t>
  </si>
  <si>
    <t>İsveç-2-2</t>
  </si>
  <si>
    <t>İsveç-2-3</t>
  </si>
  <si>
    <t>İsveç-2-4</t>
  </si>
  <si>
    <t>İsveç-2-5</t>
  </si>
  <si>
    <t>İsveç-2-6</t>
  </si>
  <si>
    <t>İsveç-2-7</t>
  </si>
  <si>
    <t>İsveç-2-8</t>
  </si>
  <si>
    <t>300M.ENG-1-1</t>
  </si>
  <si>
    <t>300M.ENG-1-2</t>
  </si>
  <si>
    <t>300M.ENG-1-3</t>
  </si>
  <si>
    <t>300M.ENG-1-4</t>
  </si>
  <si>
    <t>300M.ENG-1-5</t>
  </si>
  <si>
    <t>300M.ENG-1-6</t>
  </si>
  <si>
    <t>300M.ENG-1-7</t>
  </si>
  <si>
    <t>300M.ENG-1-8</t>
  </si>
  <si>
    <t>300M.ENG-2-1</t>
  </si>
  <si>
    <t>300M.ENG-2-2</t>
  </si>
  <si>
    <t>300M.ENG-2-3</t>
  </si>
  <si>
    <t>300M.ENG-2-4</t>
  </si>
  <si>
    <t>300M.ENG-2-5</t>
  </si>
  <si>
    <t>300M.ENG-2-6</t>
  </si>
  <si>
    <t>300M.ENG-2-7</t>
  </si>
  <si>
    <t>300M.ENG-2-8</t>
  </si>
  <si>
    <t>300M.ENG-3-1</t>
  </si>
  <si>
    <t>300M.ENG-3-2</t>
  </si>
  <si>
    <t>300M.ENG-3-3</t>
  </si>
  <si>
    <t>300M.ENG-3-4</t>
  </si>
  <si>
    <t>300M.ENG-3-5</t>
  </si>
  <si>
    <t>300M.ENG-3-6</t>
  </si>
  <si>
    <t>300M.ENG-3-7</t>
  </si>
  <si>
    <t>300M.ENG-3-8</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</si>
  <si>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</si>
  <si>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</si>
  <si>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</si>
  <si>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</si>
  <si>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</si>
  <si>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</si>
  <si>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</si>
  <si>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</si>
  <si>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</si>
  <si>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</si>
  <si>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</si>
  <si>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</si>
  <si>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</si>
  <si>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</si>
  <si>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</si>
  <si>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</si>
  <si>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SIRIK-1</t>
  </si>
  <si>
    <t>SIRIK-2</t>
  </si>
  <si>
    <t>SIRIK-3</t>
  </si>
  <si>
    <t>SIRIK-4</t>
  </si>
  <si>
    <t>SIRIK-5</t>
  </si>
  <si>
    <t>SIRIK-6</t>
  </si>
  <si>
    <t>SIRIK-7</t>
  </si>
  <si>
    <t>SIRIK-8</t>
  </si>
  <si>
    <t>SIRIK-9</t>
  </si>
  <si>
    <t>SIRIK-10</t>
  </si>
  <si>
    <t>SIRIK-11</t>
  </si>
  <si>
    <t>SIRIK-12</t>
  </si>
  <si>
    <t>SIRIK-13</t>
  </si>
  <si>
    <t>SIRIK-14</t>
  </si>
  <si>
    <t>SIRIK-15</t>
  </si>
  <si>
    <t>SIRIK-16</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</si>
  <si>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</si>
  <si>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</si>
  <si>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</si>
  <si>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</si>
  <si>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</si>
  <si>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</si>
  <si>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</si>
  <si>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</si>
  <si>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</si>
  <si>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</si>
  <si>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</si>
  <si>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</si>
  <si>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</si>
  <si>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</si>
  <si>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</si>
  <si>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</si>
  <si>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</si>
  <si>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</si>
  <si>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</si>
  <si>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</si>
  <si>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500 gr.</t>
  </si>
  <si>
    <t>1 kg.</t>
  </si>
  <si>
    <t>Sırıkla Atlama</t>
  </si>
  <si>
    <t>Üçadım Atlama</t>
  </si>
  <si>
    <t>Disk Atma</t>
  </si>
  <si>
    <t>300 Metre Engelli</t>
  </si>
  <si>
    <t>İsveç Bayrak</t>
  </si>
  <si>
    <t>SIRIK ATLAMA</t>
  </si>
  <si>
    <t>DİSK ATMA</t>
  </si>
  <si>
    <t>100 METRE ENGEL</t>
  </si>
  <si>
    <t>300 METRE ENGEL</t>
  </si>
  <si>
    <t>İSVEÇ BAYRAK</t>
  </si>
  <si>
    <t>YÜKSEKATLAMA</t>
  </si>
  <si>
    <t>300M.ENG</t>
  </si>
  <si>
    <t>ÜÇADIM</t>
  </si>
  <si>
    <t>ARA DERECE</t>
  </si>
  <si>
    <t>Rüzgar</t>
  </si>
  <si>
    <t>Rüzgar:</t>
  </si>
  <si>
    <t>puan</t>
  </si>
  <si>
    <t>İSVEÇ--</t>
  </si>
  <si>
    <t>İSVEÇ</t>
  </si>
  <si>
    <t>ÜÇADIM ATLAMA</t>
  </si>
  <si>
    <t>Çekiç Atma</t>
  </si>
  <si>
    <t>ÇEKİÇ-1</t>
  </si>
  <si>
    <t>ÇEKİÇ-2</t>
  </si>
  <si>
    <t>ÇEKİÇ-3</t>
  </si>
  <si>
    <t>ÇEKİÇ-4</t>
  </si>
  <si>
    <t>ÇEKİÇ-5</t>
  </si>
  <si>
    <t>ÇEKİÇ-6</t>
  </si>
  <si>
    <t>ÇEKİÇ-7</t>
  </si>
  <si>
    <t>ÇEKİÇ-8</t>
  </si>
  <si>
    <t>ÇEKİÇ-9</t>
  </si>
  <si>
    <t>ÇEKİÇ-10</t>
  </si>
  <si>
    <t>ÇEKİÇ-11</t>
  </si>
  <si>
    <t>ÇEKİÇ-12</t>
  </si>
  <si>
    <t>ÇEKİÇ-13</t>
  </si>
  <si>
    <t>ÇEKİÇ-14</t>
  </si>
  <si>
    <t>ÇEKİÇ-15</t>
  </si>
  <si>
    <t>ÇEKİÇ-16</t>
  </si>
  <si>
    <t>İZMİR-ÖZEL İZMİR ANADOLU VE FEN LİSESİ</t>
  </si>
  <si>
    <t>SELİN DEMİRTAŞ</t>
  </si>
  <si>
    <t>İZMİR-ALİ OSMAN KONAKÇI MESLEKİ VE TEKNİK ANADOLU LİSESİ</t>
  </si>
  <si>
    <t>GÜLÇİN ARASAN</t>
  </si>
  <si>
    <t>İZMİR-GÜLSEFA KAPANCIOĞLU ANADOLU LİSESİ</t>
  </si>
  <si>
    <t>Zekiye Gökçe</t>
  </si>
  <si>
    <t>Betül Arslan</t>
  </si>
  <si>
    <t>Berfin Uzak</t>
  </si>
  <si>
    <t>İZMİR-Bornova Atatürk Mesleki ve Teknik Anadolu Lisesi</t>
  </si>
  <si>
    <t>EMİNE KARABULUT</t>
  </si>
  <si>
    <t>İZMİR-YEŞİLYURT İMKB MTAL</t>
  </si>
  <si>
    <t>İZMİR-ŞEHİT FURKAN YAVAŞ ANADOLU LİSESİ</t>
  </si>
  <si>
    <t>CEYLAN ÇAKMAK</t>
  </si>
  <si>
    <t>RUKEN KAPAR</t>
  </si>
  <si>
    <t>İZMİR-ATATÜRK SPOR LİSESİ</t>
  </si>
  <si>
    <t xml:space="preserve">GİZEM DUYGU GÜNEY </t>
  </si>
  <si>
    <t>BUKET AYDIN</t>
  </si>
  <si>
    <t xml:space="preserve">SILA KARAKÖSE </t>
  </si>
  <si>
    <t>CEMRE NUR YEŞİL</t>
  </si>
  <si>
    <t>İZMİR-BEHÇET UZ A.L.</t>
  </si>
  <si>
    <t>NAZLICAN DEMİRKIR</t>
  </si>
  <si>
    <t>İZMİR-TEĞMEN ALİ RIZA AKINCI A.L.</t>
  </si>
  <si>
    <t>PELİN PEKEDİS</t>
  </si>
  <si>
    <t>İZMİR-BUCA MESLEKİ VE TEKNİK ANADOLU LİSESİ</t>
  </si>
  <si>
    <t>ELİF YAVUZ</t>
  </si>
  <si>
    <t>BEYDA BIÇAK</t>
  </si>
  <si>
    <t>O</t>
  </si>
  <si>
    <t>X</t>
  </si>
  <si>
    <t>r</t>
  </si>
  <si>
    <t>F</t>
  </si>
  <si>
    <t>AZRA ÖZDEMİR</t>
  </si>
  <si>
    <t>İZMİR</t>
  </si>
  <si>
    <t>83
82
92
85</t>
  </si>
  <si>
    <t>22.08.2000
22.03.2002
18.03.2000
16.11.2001</t>
  </si>
  <si>
    <t>Ayşe Su Bilgiç
Asude Turan
Simge Nur Bilmez
Zekiye Gökçe</t>
  </si>
  <si>
    <t>97
94
98
95</t>
  </si>
  <si>
    <t>25.02.2000
20.08.2001
27.04.2003
13.02.2002</t>
  </si>
  <si>
    <t xml:space="preserve">NEFİSE KARATAY
SENA ÖZDEMİR
SILA KARAKÖSE 
GİZEM DUYGU GÜNEY </t>
  </si>
  <si>
    <t>104
105
106
107</t>
  </si>
  <si>
    <t>24.12.2000
28.06.2001
19.02.2002
17.11.2000</t>
  </si>
  <si>
    <t>TUĞÇE DOĞAN
ELİF ÇELİK 
ZEHRA AKBAŞ
NAZLICAN DEMİRKIR</t>
  </si>
  <si>
    <t>140
144
142
143</t>
  </si>
  <si>
    <t>20.11.2002
05.06.2003
11.03.2002
25.08.2001</t>
  </si>
  <si>
    <t>ELİF EMİNE KARTAL
RUKEN KAPAR
HELİN YÜCEL
CEYLAN ÇAKMAK</t>
  </si>
  <si>
    <t xml:space="preserve">YILDIZ </t>
  </si>
  <si>
    <t>NİSA BAŞESKİ</t>
  </si>
  <si>
    <t>Y/G/B/U16</t>
  </si>
  <si>
    <t>BÜYÜK</t>
  </si>
  <si>
    <t>EMEL DERELİ</t>
  </si>
  <si>
    <t>KATEGORİ</t>
  </si>
  <si>
    <t>DUYGU GİZEM GÜNEY</t>
  </si>
  <si>
    <t>SILA KARAKÖSE</t>
  </si>
  <si>
    <t>YILDIZ</t>
  </si>
  <si>
    <t>U16</t>
  </si>
  <si>
    <t>CENNET DİLAN GÖKÇE</t>
  </si>
  <si>
    <t>2004</t>
  </si>
  <si>
    <t>2005</t>
  </si>
  <si>
    <t>2006</t>
  </si>
  <si>
    <t>2007</t>
  </si>
  <si>
    <t>2008</t>
  </si>
  <si>
    <t>60METRE</t>
  </si>
  <si>
    <t>80METRE</t>
  </si>
  <si>
    <t>uzun hasan ortaokulu</t>
  </si>
  <si>
    <t>İzmir Atletizm Spor Kulübü</t>
  </si>
  <si>
    <t>İzmir Büyükşehir Belediyesi</t>
  </si>
  <si>
    <t>MAKBULE SÜLEYMAN ALKAN ORTAOKULU</t>
  </si>
  <si>
    <t>9 eylül orta okulu</t>
  </si>
  <si>
    <t>Hacışakir Eczacıbaşı ortaokulu</t>
  </si>
  <si>
    <t>Hamdullah suphi TANRIÖVER orta okulu</t>
  </si>
  <si>
    <t>TAKIMI</t>
  </si>
  <si>
    <t>İLİ</t>
  </si>
  <si>
    <t>Takımı</t>
  </si>
  <si>
    <t>KADINLAR                                                             2004-2005-2006-2007-2008</t>
  </si>
  <si>
    <t>çetineller orta okulu</t>
  </si>
  <si>
    <t>SELÇUK YAŞAR ALAYBEY ORTAOKULU</t>
  </si>
  <si>
    <t>DOKUZ EYLÜL ÜNİVERSİTESİ ÖZEL 75.YIL İLKÖĞRETİM OKULU</t>
  </si>
  <si>
    <t>Özel Bayraklı Boğaiçi Koleji</t>
  </si>
  <si>
    <t>çamkıran orta okulu</t>
  </si>
  <si>
    <t>CETINELLER ORTAOKULU</t>
  </si>
  <si>
    <t xml:space="preserve">Karşıyaka Ali Kaya Ortaokulu </t>
  </si>
  <si>
    <t xml:space="preserve">Gelişim Kolleji </t>
  </si>
  <si>
    <t>Çetineller orta okullu</t>
  </si>
  <si>
    <t>ÖZEL ÇAKABEY OKULLARI</t>
  </si>
  <si>
    <t>VALİ NAMIK KEMAL ŞENTÜRK ORTAOKULU</t>
  </si>
  <si>
    <t>OĞUZHAN ÖZKAYA KOLEJİ BALÇOVA ORTAOKULU</t>
  </si>
  <si>
    <t>Çetineller ortaokulu</t>
  </si>
  <si>
    <t>4. SERİ</t>
  </si>
  <si>
    <t>iyiburnaz ortaokulu</t>
  </si>
  <si>
    <t>ÖZEL TEVFİK FİKRET ORTA OKULU</t>
  </si>
  <si>
    <t>9 EYLÜL İLKÖĞRETİM OKULU BORNOVA</t>
  </si>
  <si>
    <t>Faik Muhittin Adam İlköğretim Okulu</t>
  </si>
  <si>
    <t>EVİN LEBLEBİCİOĞLU ORTAOKULU</t>
  </si>
  <si>
    <t>Hatice Ceren PALALI</t>
  </si>
  <si>
    <t>Ayten YAKUT</t>
  </si>
  <si>
    <t>Isabella Tuana TAYLOR</t>
  </si>
  <si>
    <t>Ecem DURSUN</t>
  </si>
  <si>
    <t>Bahar ÖZTÜRK</t>
  </si>
  <si>
    <t>HELİN NAZLI BELKIRAN</t>
  </si>
  <si>
    <t>AYÇA LARA ALTINÇİÇEK</t>
  </si>
  <si>
    <t>AYŞE DENİZ ŞEHİRLİ</t>
  </si>
  <si>
    <t>Nehir TEMEL</t>
  </si>
  <si>
    <t>RÜMEYSA KIZILKAYA</t>
  </si>
  <si>
    <t>AYŞENUR AYDEMİR</t>
  </si>
  <si>
    <t>SUDENAZ USLU</t>
  </si>
  <si>
    <t>NİHAL NUR TEMEL</t>
  </si>
  <si>
    <t>ARZUM ÇAKMAK</t>
  </si>
  <si>
    <t>SELİN SOYDAN</t>
  </si>
  <si>
    <t>Yağmur  ACER</t>
  </si>
  <si>
    <t>Ecem EKICILER</t>
  </si>
  <si>
    <t>İdil DURAN</t>
  </si>
  <si>
    <t>Asya DİKER</t>
  </si>
  <si>
    <t>GÜLNEVA BOZALAN</t>
  </si>
  <si>
    <t>Rojin ARSLAN</t>
  </si>
  <si>
    <t>Sıla KORKMAZ</t>
  </si>
  <si>
    <t>Elif ILGAZ</t>
  </si>
  <si>
    <t>MİRA AKAN</t>
  </si>
  <si>
    <t>Aslıhan TUĞALAN</t>
  </si>
  <si>
    <t>SEVGİ ÖZER</t>
  </si>
  <si>
    <t>FATMA DENİZ</t>
  </si>
  <si>
    <t>beren KOÇAK</t>
  </si>
  <si>
    <t>ZEYNEP NUR TANKOÇ</t>
  </si>
  <si>
    <t>Tuana Nazar ALKAN</t>
  </si>
  <si>
    <t>Beren TAŞDELEN</t>
  </si>
  <si>
    <t>irem KARAOĞLU</t>
  </si>
  <si>
    <t>TUĞBA AYDOĞAN</t>
  </si>
  <si>
    <t>ŞEYMANUR KARÇI</t>
  </si>
  <si>
    <t>YASEMİN İPEK ALPTEKİN</t>
  </si>
  <si>
    <t>betül ÖZCENGİZ</t>
  </si>
  <si>
    <t>Selinay BAŞ</t>
  </si>
  <si>
    <t>Büşra yagmur ERTAŞ</t>
  </si>
  <si>
    <t>ELA YURTSEVER</t>
  </si>
  <si>
    <t>IŞIL NUR SONAY</t>
  </si>
  <si>
    <t>BARTU BİROL ŞEN</t>
  </si>
  <si>
    <t>ECE YILDIRIM</t>
  </si>
  <si>
    <t>Azra BALCI</t>
  </si>
  <si>
    <t>Yaren emine OLDUM</t>
  </si>
  <si>
    <t>Yasemin sıla TURAN</t>
  </si>
  <si>
    <t>İlkim ALTUNBULAK</t>
  </si>
  <si>
    <t>İREM IŞIK</t>
  </si>
  <si>
    <t>BERFİN AYDIN</t>
  </si>
  <si>
    <t>Nehir nefise BARLAS</t>
  </si>
  <si>
    <t>sude ÇEVİK</t>
  </si>
  <si>
    <t>nisa TAŞDEMİR</t>
  </si>
  <si>
    <t>ZEHRA ŞAHİN</t>
  </si>
  <si>
    <t>SELEN SEVİM</t>
  </si>
  <si>
    <t>DAMLA ZENGİN</t>
  </si>
  <si>
    <t>Nisa Derin DÖVER</t>
  </si>
  <si>
    <t>Ada GÜRKAN</t>
  </si>
  <si>
    <t>NİLAY ALTAŞ</t>
  </si>
  <si>
    <t>Zeynep eylül ÖTGEN</t>
  </si>
  <si>
    <t>ZEYNEP GÜLEŞENOĞLU</t>
  </si>
  <si>
    <t>Zeynep AKSOY</t>
  </si>
  <si>
    <t>AYŞE KINAY</t>
  </si>
  <si>
    <t>NAZ YÖNER</t>
  </si>
  <si>
    <t>NİHAL ELA ÜNLÜ</t>
  </si>
  <si>
    <t xml:space="preserve"> ZEHRA YAVUZ</t>
  </si>
  <si>
    <t>BELİNAY ULUSOY</t>
  </si>
  <si>
    <t>Seda HOLAR</t>
  </si>
  <si>
    <t>ÖZGE SANDALLI</t>
  </si>
  <si>
    <t>DAMLA ÖZDEMİR</t>
  </si>
  <si>
    <t>TUANA ÇELTİK</t>
  </si>
  <si>
    <t>Kumsal ÖZER</t>
  </si>
  <si>
    <t>AYŞENAZ USLU</t>
  </si>
  <si>
    <t>ASYA YOSUN ŞİMŞEK</t>
  </si>
  <si>
    <t>Simge ÇALIŞKAN</t>
  </si>
  <si>
    <t>ZEYNEP YALÇIN</t>
  </si>
  <si>
    <t xml:space="preserve"> NEHİR CENKÇİ</t>
  </si>
  <si>
    <t>MELİKE ZEYNEP ÖZKAYA</t>
  </si>
  <si>
    <t>DERİN KAHYA</t>
  </si>
  <si>
    <t>İREM  TORLAK</t>
  </si>
  <si>
    <t>ZELİHA NUR ŞAHİN</t>
  </si>
  <si>
    <t>Saat:</t>
  </si>
  <si>
    <t>Tarih:</t>
  </si>
  <si>
    <t>Saat :</t>
  </si>
  <si>
    <t>Gözde CÖMERT</t>
  </si>
  <si>
    <t>Esranur KIRLI</t>
  </si>
  <si>
    <t>Edasu KOŞAR</t>
  </si>
  <si>
    <t xml:space="preserve">DOKUZ EYLÜL ÜNİVERSİTESİ ÖZEL 75.YIL İLKÖĞRETİM </t>
  </si>
  <si>
    <t>Ceylin DEMİRALİ</t>
  </si>
  <si>
    <t>2008 KADIN</t>
  </si>
  <si>
    <t>2007 KADIN</t>
  </si>
  <si>
    <t>2006 KADIN</t>
  </si>
  <si>
    <t>2005 KADIN</t>
  </si>
  <si>
    <t>2004 KADIN</t>
  </si>
  <si>
    <t>4. TÜRKİYENİN EN HIZLISI İL SEÇMELERİ</t>
  </si>
  <si>
    <t>28 °C</t>
  </si>
  <si>
    <t>CEYDA SELÇUK</t>
  </si>
  <si>
    <t>Özgü BAYRAM</t>
  </si>
  <si>
    <t>TÜRK BİRLİĞİ</t>
  </si>
  <si>
    <t>İLKSANE TUNA</t>
  </si>
  <si>
    <r>
      <t xml:space="preserve">Doğum Tarihi
</t>
    </r>
    <r>
      <rPr>
        <b/>
        <sz val="11"/>
        <color indexed="56"/>
        <rFont val="Cambria"/>
        <family val="1"/>
        <charset val="162"/>
      </rPr>
      <t>Gün/Ay/Yıl</t>
    </r>
  </si>
  <si>
    <t>YAREN DİLBER KARLI</t>
  </si>
  <si>
    <t>ÇETİNELLER O.O.</t>
  </si>
  <si>
    <t>8.58</t>
  </si>
  <si>
    <t>9.38</t>
  </si>
  <si>
    <t>9.14</t>
  </si>
  <si>
    <t>8.68</t>
  </si>
  <si>
    <t>8.82</t>
  </si>
  <si>
    <t>9.87</t>
  </si>
  <si>
    <t>10.09</t>
  </si>
  <si>
    <t>10.92</t>
  </si>
  <si>
    <t>9.48</t>
  </si>
  <si>
    <t>9.59</t>
  </si>
  <si>
    <t>10.34</t>
  </si>
  <si>
    <t>11.05</t>
  </si>
  <si>
    <t>9.24</t>
  </si>
  <si>
    <t>9.26</t>
  </si>
  <si>
    <t>8.91</t>
  </si>
  <si>
    <t>GÜLSÜM KARAŞ</t>
  </si>
  <si>
    <t>EVİNLEBLEBİCİOĞLU</t>
  </si>
  <si>
    <t>ESMANUR ÖZ</t>
  </si>
  <si>
    <t>BEYZANUR AŞKAN</t>
  </si>
  <si>
    <t>ZEYNEP SU NACIOĞLU</t>
  </si>
  <si>
    <t>İBB</t>
  </si>
  <si>
    <t>FEN BİLİMLERİ</t>
  </si>
  <si>
    <r>
      <t xml:space="preserve">Doğum Tarihi
</t>
    </r>
    <r>
      <rPr>
        <sz val="10"/>
        <color theme="1"/>
        <rFont val="Cambria"/>
        <family val="1"/>
        <charset val="162"/>
      </rPr>
      <t>Gün/Ay/Yıl</t>
    </r>
  </si>
  <si>
    <t>1105</t>
  </si>
  <si>
    <t>89 KİŞİ</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</si>
</sst>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41F]d\ mmmm\ yyyy;@"/>
    <numFmt numFmtId="165" formatCode="[$-41F]d\ mmmm\ yyyy\ h:mm;@"/>
    <numFmt numFmtId="166" formatCode="0.0"/>
    <numFmt numFmtId="167" formatCode="hh:mm;@"/>
    <numFmt numFmtId="168" formatCode="00\.00"/>
    <numFmt numFmtId="169" formatCode="0\:00\.00"/>
    <numFmt numFmtId="170" formatCode="0\.00"/>
    <numFmt numFmtId="171" formatCode="0;[Red]0"/>
    <numFmt numFmtId="172" formatCode="0\,000"/>
    <numFmt numFmtId="173" formatCode="dese\rm\l"/>
    <numFmt numFmtId="174" formatCode="[$-F400]h:mm:ss\ AM/PM"/>
  </numFmts>
  <fonts count="155" x14ac:knownFonts="1">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b/>
      <sz val="12"/>
      <color indexed="10"/>
      <name val="Cambria"/>
      <family val="1"/>
      <charset val="162"/>
    </font>
    <font>
      <sz val="10"/>
      <color indexed="56"/>
      <name val="Cambria"/>
      <family val="1"/>
      <charset val="162"/>
    </font>
    <font>
      <b/>
      <sz val="16"/>
      <color indexed="56"/>
      <name val="Cambria"/>
      <family val="1"/>
      <charset val="162"/>
    </font>
    <font>
      <b/>
      <sz val="12"/>
      <color indexed="8"/>
      <name val="Cambria"/>
      <family val="1"/>
      <charset val="162"/>
    </font>
    <font>
      <b/>
      <sz val="14"/>
      <color indexed="56"/>
      <name val="Cambria"/>
      <family val="1"/>
      <charset val="162"/>
    </font>
    <font>
      <b/>
      <sz val="13"/>
      <name val="Cambria"/>
      <family val="1"/>
      <charset val="162"/>
    </font>
    <font>
      <sz val="8"/>
      <color indexed="56"/>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sz val="14"/>
      <name val="Cambria"/>
      <family val="1"/>
      <charset val="162"/>
    </font>
    <font>
      <sz val="18"/>
      <name val="Cambria"/>
      <family val="1"/>
      <charset val="162"/>
    </font>
    <font>
      <sz val="12"/>
      <name val="Cambria"/>
      <family val="1"/>
      <charset val="162"/>
    </font>
    <font>
      <u/>
      <sz val="8.5"/>
      <color theme="10"/>
      <name val="Arial"/>
      <family val="2"/>
      <charset val="162"/>
    </font>
    <font>
      <b/>
      <sz val="10"/>
      <name val="Cambria"/>
      <family val="1"/>
      <charset val="162"/>
      <scheme val="major"/>
    </font>
    <font>
      <b/>
      <sz val="11"/>
      <color indexed="10"/>
      <name val="Cambria"/>
      <family val="1"/>
      <charset val="162"/>
      <scheme val="major"/>
    </font>
    <font>
      <sz val="10"/>
      <name val="Cambria"/>
      <family val="1"/>
      <charset val="162"/>
      <scheme val="major"/>
    </font>
    <font>
      <b/>
      <sz val="11"/>
      <name val="Cambria"/>
      <family val="1"/>
      <charset val="162"/>
      <scheme val="major"/>
    </font>
    <font>
      <sz val="10"/>
      <color theme="1"/>
      <name val="Cambria"/>
      <family val="1"/>
      <charset val="162"/>
      <scheme val="major"/>
    </font>
    <font>
      <sz val="11"/>
      <name val="Cambria"/>
      <family val="1"/>
      <charset val="162"/>
      <scheme val="major"/>
    </font>
    <font>
      <sz val="11"/>
      <color rgb="FFFF0000"/>
      <name val="Cambria"/>
      <family val="1"/>
      <charset val="162"/>
      <scheme val="major"/>
    </font>
    <font>
      <b/>
      <sz val="10"/>
      <color rgb="FF002060"/>
      <name val="Cambria"/>
      <family val="1"/>
      <charset val="162"/>
      <scheme val="major"/>
    </font>
    <font>
      <b/>
      <sz val="9"/>
      <color rgb="FF002060"/>
      <name val="Cambria"/>
      <family val="1"/>
      <charset val="162"/>
      <scheme val="major"/>
    </font>
    <font>
      <sz val="12"/>
      <name val="Cambria"/>
      <family val="1"/>
      <charset val="162"/>
      <scheme val="major"/>
    </font>
    <font>
      <sz val="14"/>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2"/>
      <color theme="1"/>
      <name val="Cambria"/>
      <family val="1"/>
      <charset val="162"/>
      <scheme val="major"/>
    </font>
    <font>
      <sz val="10"/>
      <color theme="1"/>
      <name val="Cambria"/>
      <family val="1"/>
      <charset val="162"/>
    </font>
    <font>
      <b/>
      <sz val="11"/>
      <color rgb="FF002060"/>
      <name val="Cambria"/>
      <family val="1"/>
      <charset val="162"/>
      <scheme val="major"/>
    </font>
    <font>
      <sz val="12"/>
      <color rgb="FFFF0000"/>
      <name val="Cambria"/>
      <family val="1"/>
      <charset val="162"/>
      <scheme val="major"/>
    </font>
    <font>
      <sz val="18"/>
      <name val="Cambria"/>
      <family val="1"/>
      <charset val="162"/>
      <scheme val="major"/>
    </font>
    <font>
      <b/>
      <sz val="16"/>
      <name val="Cambria"/>
      <family val="1"/>
      <charset val="162"/>
      <scheme val="major"/>
    </font>
    <font>
      <sz val="8"/>
      <color rgb="FFFF0000"/>
      <name val="Arial"/>
      <family val="2"/>
      <charset val="162"/>
    </font>
    <font>
      <b/>
      <sz val="12"/>
      <color indexed="8"/>
      <name val="Cambria"/>
      <family val="1"/>
      <charset val="162"/>
      <scheme val="major"/>
    </font>
    <font>
      <b/>
      <sz val="10"/>
      <color rgb="FF002060"/>
      <name val="Cambria"/>
      <family val="1"/>
      <charset val="162"/>
    </font>
    <font>
      <b/>
      <sz val="11"/>
      <color theme="1" tint="0.499984740745262"/>
      <name val="Cambria"/>
      <family val="1"/>
      <charset val="162"/>
      <scheme val="major"/>
    </font>
    <font>
      <b/>
      <sz val="11"/>
      <color rgb="FFFF0000"/>
      <name val="Cambria"/>
      <family val="1"/>
      <charset val="162"/>
      <scheme val="major"/>
    </font>
    <font>
      <b/>
      <sz val="18"/>
      <color rgb="FFFF0000"/>
      <name val="Cambria"/>
      <family val="1"/>
      <charset val="162"/>
      <scheme val="major"/>
    </font>
    <font>
      <sz val="24"/>
      <name val="Cambria"/>
      <family val="1"/>
      <charset val="162"/>
      <scheme val="major"/>
    </font>
    <font>
      <b/>
      <sz val="12"/>
      <color rgb="FF002060"/>
      <name val="Cambria"/>
      <family val="1"/>
      <charset val="162"/>
      <scheme val="major"/>
    </font>
    <font>
      <b/>
      <sz val="20"/>
      <color theme="1"/>
      <name val="Cambria"/>
      <family val="1"/>
      <charset val="162"/>
    </font>
    <font>
      <sz val="24"/>
      <color rgb="FFFF0000"/>
      <name val="Cambria"/>
      <family val="1"/>
      <charset val="162"/>
      <scheme val="major"/>
    </font>
    <font>
      <b/>
      <sz val="24"/>
      <color rgb="FFFF0000"/>
      <name val="Cambria"/>
      <family val="1"/>
      <charset val="162"/>
      <scheme val="major"/>
    </font>
    <font>
      <sz val="24"/>
      <color theme="1"/>
      <name val="Cambria"/>
      <family val="1"/>
      <charset val="162"/>
      <scheme val="major"/>
    </font>
    <font>
      <sz val="28"/>
      <name val="Cambria"/>
      <family val="1"/>
      <charset val="162"/>
      <scheme val="major"/>
    </font>
    <font>
      <b/>
      <sz val="28"/>
      <color rgb="FFFF0000"/>
      <name val="Cambria"/>
      <family val="1"/>
      <charset val="162"/>
      <scheme val="major"/>
    </font>
    <font>
      <sz val="14"/>
      <color rgb="FFFF0000"/>
      <name val="Cambria"/>
      <family val="1"/>
      <charset val="162"/>
      <scheme val="major"/>
    </font>
    <font>
      <sz val="14"/>
      <color theme="1"/>
      <name val="Cambria"/>
      <family val="1"/>
      <charset val="162"/>
      <scheme val="major"/>
    </font>
    <font>
      <sz val="14"/>
      <color rgb="FFFF0000"/>
      <name val="Cambria"/>
      <family val="1"/>
      <charset val="162"/>
    </font>
    <font>
      <b/>
      <sz val="14"/>
      <color rgb="FFFF0000"/>
      <name val="Cambria"/>
      <family val="1"/>
      <charset val="162"/>
    </font>
    <font>
      <b/>
      <sz val="10"/>
      <color theme="0"/>
      <name val="Cambria"/>
      <family val="1"/>
      <charset val="162"/>
    </font>
    <font>
      <b/>
      <sz val="18"/>
      <color rgb="FFFF0000"/>
      <name val="Cambria"/>
      <family val="1"/>
      <charset val="162"/>
    </font>
    <font>
      <b/>
      <sz val="12"/>
      <color indexed="10"/>
      <name val="Cambria"/>
      <family val="1"/>
      <charset val="162"/>
      <scheme val="major"/>
    </font>
    <font>
      <b/>
      <sz val="20"/>
      <color indexed="10"/>
      <name val="Cambria"/>
      <family val="1"/>
      <charset val="162"/>
      <scheme val="major"/>
    </font>
    <font>
      <b/>
      <sz val="20"/>
      <name val="Cambria"/>
      <family val="1"/>
      <charset val="162"/>
      <scheme val="major"/>
    </font>
    <font>
      <b/>
      <sz val="14"/>
      <color theme="1"/>
      <name val="Cambria"/>
      <family val="1"/>
      <charset val="162"/>
      <scheme val="major"/>
    </font>
    <font>
      <b/>
      <sz val="24"/>
      <name val="Cambria"/>
      <family val="1"/>
      <charset val="162"/>
      <scheme val="major"/>
    </font>
    <font>
      <b/>
      <sz val="36"/>
      <color rgb="FFFF0000"/>
      <name val="Cambria"/>
      <family val="1"/>
      <charset val="162"/>
      <scheme val="major"/>
    </font>
    <font>
      <b/>
      <sz val="20"/>
      <color rgb="FFFF0000"/>
      <name val="Cambria"/>
      <family val="1"/>
      <charset val="162"/>
      <scheme val="major"/>
    </font>
    <font>
      <sz val="18"/>
      <color rgb="FFFF0000"/>
      <name val="Cambria"/>
      <family val="1"/>
      <charset val="162"/>
      <scheme val="major"/>
    </font>
    <font>
      <sz val="18"/>
      <color theme="1"/>
      <name val="Cambria"/>
      <family val="1"/>
      <charset val="162"/>
      <scheme val="major"/>
    </font>
    <font>
      <sz val="18"/>
      <color rgb="FFFF0000"/>
      <name val="Cambria"/>
      <family val="1"/>
      <charset val="162"/>
    </font>
    <font>
      <sz val="22"/>
      <name val="Cambria"/>
      <family val="1"/>
      <charset val="162"/>
      <scheme val="major"/>
    </font>
    <font>
      <b/>
      <sz val="22"/>
      <color rgb="FFFF0000"/>
      <name val="Cambria"/>
      <family val="1"/>
      <charset val="162"/>
      <scheme val="major"/>
    </font>
    <font>
      <b/>
      <sz val="18"/>
      <name val="Cambria"/>
      <family val="1"/>
      <charset val="162"/>
      <scheme val="major"/>
    </font>
    <font>
      <b/>
      <sz val="14"/>
      <color indexed="10"/>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sz val="20"/>
      <color rgb="FFFF0000"/>
      <name val="Cambria"/>
      <family val="1"/>
      <charset val="162"/>
      <scheme val="major"/>
    </font>
    <font>
      <b/>
      <sz val="16"/>
      <color indexed="8"/>
      <name val="Cambria"/>
      <family val="1"/>
      <charset val="162"/>
      <scheme val="major"/>
    </font>
    <font>
      <b/>
      <sz val="13"/>
      <color theme="1"/>
      <name val="Cambria"/>
      <family val="1"/>
      <charset val="162"/>
      <scheme val="major"/>
    </font>
    <font>
      <b/>
      <sz val="14"/>
      <color indexed="56"/>
      <name val="Cambria"/>
      <family val="1"/>
      <charset val="162"/>
      <scheme val="major"/>
    </font>
    <font>
      <b/>
      <sz val="8"/>
      <color theme="1"/>
      <name val="Cambria"/>
      <family val="1"/>
      <charset val="162"/>
      <scheme val="major"/>
    </font>
    <font>
      <b/>
      <u/>
      <sz val="12"/>
      <color rgb="FFFF0000"/>
      <name val="Cambria"/>
      <family val="1"/>
      <charset val="162"/>
      <scheme val="major"/>
    </font>
    <font>
      <b/>
      <u/>
      <sz val="12"/>
      <color rgb="FFFF0000"/>
      <name val="Arial"/>
      <family val="2"/>
      <charset val="162"/>
    </font>
    <font>
      <b/>
      <sz val="18"/>
      <color rgb="FF002060"/>
      <name val="Cambria"/>
      <family val="1"/>
      <charset val="162"/>
      <scheme val="major"/>
    </font>
    <font>
      <b/>
      <sz val="16"/>
      <color rgb="FF002060"/>
      <name val="Cambria"/>
      <family val="1"/>
      <charset val="162"/>
      <scheme val="major"/>
    </font>
    <font>
      <b/>
      <sz val="24"/>
      <color indexed="10"/>
      <name val="Cambria"/>
      <family val="1"/>
      <charset val="162"/>
      <scheme val="major"/>
    </font>
    <font>
      <b/>
      <sz val="22"/>
      <color indexed="56"/>
      <name val="Cambria"/>
      <family val="1"/>
      <charset val="162"/>
      <scheme val="major"/>
    </font>
    <font>
      <b/>
      <u/>
      <sz val="20"/>
      <color rgb="FFFF0000"/>
      <name val="Cambria"/>
      <family val="1"/>
      <charset val="162"/>
      <scheme val="major"/>
    </font>
    <font>
      <b/>
      <sz val="20"/>
      <color theme="1"/>
      <name val="Cambria"/>
      <family val="1"/>
      <charset val="162"/>
      <scheme val="major"/>
    </font>
    <font>
      <b/>
      <sz val="18"/>
      <color theme="1"/>
      <name val="Cambria"/>
      <family val="1"/>
      <charset val="162"/>
      <scheme val="major"/>
    </font>
    <font>
      <sz val="20"/>
      <name val="Arial"/>
      <family val="2"/>
      <charset val="162"/>
    </font>
    <font>
      <b/>
      <sz val="26"/>
      <name val="Cambria"/>
      <family val="1"/>
      <charset val="162"/>
      <scheme val="major"/>
    </font>
    <font>
      <sz val="26"/>
      <name val="Arial"/>
      <family val="2"/>
      <charset val="162"/>
    </font>
    <font>
      <b/>
      <sz val="20"/>
      <color indexed="56"/>
      <name val="Cambria"/>
      <family val="1"/>
      <charset val="162"/>
      <scheme val="major"/>
    </font>
    <font>
      <sz val="11"/>
      <color indexed="56"/>
      <name val="Cambria"/>
      <family val="1"/>
      <charset val="162"/>
    </font>
    <font>
      <b/>
      <sz val="16"/>
      <color theme="1"/>
      <name val="Cambria"/>
      <family val="1"/>
      <charset val="162"/>
    </font>
    <font>
      <sz val="11"/>
      <color rgb="FF002060"/>
      <name val="Cambria"/>
      <family val="1"/>
      <charset val="162"/>
      <scheme val="major"/>
    </font>
    <font>
      <sz val="28"/>
      <name val="Arial"/>
      <family val="2"/>
      <charset val="162"/>
    </font>
    <font>
      <sz val="12"/>
      <name val="Arial"/>
      <family val="2"/>
      <charset val="162"/>
    </font>
    <font>
      <b/>
      <sz val="12"/>
      <name val="Arial"/>
      <family val="2"/>
      <charset val="162"/>
    </font>
    <font>
      <b/>
      <sz val="11"/>
      <color theme="1"/>
      <name val="Cambria"/>
      <family val="1"/>
      <charset val="162"/>
      <scheme val="major"/>
    </font>
    <font>
      <b/>
      <sz val="11"/>
      <color indexed="56"/>
      <name val="Cambria"/>
      <family val="1"/>
      <charset val="162"/>
    </font>
    <font>
      <b/>
      <sz val="14"/>
      <name val="Arial"/>
      <family val="2"/>
      <charset val="162"/>
    </font>
    <font>
      <sz val="12"/>
      <color theme="1"/>
      <name val="Arial"/>
      <family val="2"/>
      <charset val="16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2" tint="-9.9978637043366805E-2"/>
        <bgColor indexed="64"/>
      </patternFill>
    </fill>
    <fill>
      <gradientFill degree="90">
        <stop position="0">
          <color theme="0"/>
        </stop>
        <stop position="1">
          <color rgb="FFFFFF00"/>
        </stop>
      </gradientFill>
    </fill>
    <fill>
      <gradientFill degree="90">
        <stop position="0">
          <color theme="0"/>
        </stop>
        <stop position="1">
          <color theme="5" tint="0.59999389629810485"/>
        </stop>
      </gradientFill>
    </fill>
    <fill>
      <patternFill patternType="solid">
        <fgColor theme="0" tint="-4.9989318521683403E-2"/>
        <bgColor indexed="64"/>
      </patternFill>
    </fill>
    <fill>
      <patternFill patternType="solid">
        <fgColor rgb="FFFFFF00"/>
        <bgColor indexed="9"/>
      </patternFill>
    </fill>
  </fills>
  <borders count="91">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right/>
      <top/>
      <bottom style="dashDot">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DotDot">
        <color indexed="64"/>
      </left>
      <right/>
      <top style="dashDotDot">
        <color indexed="64"/>
      </top>
      <bottom style="dashDotDot">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dashDot">
        <color indexed="64"/>
      </top>
      <bottom style="thin">
        <color indexed="64"/>
      </bottom>
      <diagonal/>
    </border>
    <border>
      <left/>
      <right/>
      <top/>
      <bottom style="dashDotDot">
        <color indexed="64"/>
      </bottom>
      <diagonal/>
    </border>
    <border>
      <left/>
      <right style="dashDotDot">
        <color indexed="64"/>
      </right>
      <top/>
      <bottom style="dashDotDot">
        <color indexed="64"/>
      </bottom>
      <diagonal/>
    </border>
    <border>
      <left/>
      <right/>
      <top style="dashDot">
        <color indexed="64"/>
      </top>
      <bottom style="dashDotDot">
        <color indexed="64"/>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style="thin">
        <color indexed="64"/>
      </right>
      <top/>
      <bottom/>
      <diagonal/>
    </border>
    <border>
      <left/>
      <right/>
      <top style="dashDot">
        <color indexed="64"/>
      </top>
      <bottom style="dashDot">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dashDot">
        <color indexed="64"/>
      </top>
      <bottom style="dashDotDot">
        <color indexed="64"/>
      </bottom>
      <diagonal/>
    </border>
    <border>
      <left/>
      <right style="medium">
        <color indexed="64"/>
      </right>
      <top style="dashDot">
        <color indexed="64"/>
      </top>
      <bottom style="dashDotDot">
        <color indexed="64"/>
      </bottom>
      <diagonal/>
    </border>
    <border>
      <left style="medium">
        <color indexed="64"/>
      </left>
      <right/>
      <top style="dashDotDot">
        <color indexed="64"/>
      </top>
      <bottom/>
      <diagonal/>
    </border>
    <border>
      <left/>
      <right style="medium">
        <color indexed="64"/>
      </right>
      <top style="dashDotDot">
        <color indexed="64"/>
      </top>
      <bottom style="dashDotDot">
        <color indexed="64"/>
      </bottom>
      <diagonal/>
    </border>
    <border>
      <left style="medium">
        <color indexed="64"/>
      </left>
      <right/>
      <top/>
      <bottom style="dashDotDot">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ashDotDot">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medium">
        <color indexed="64"/>
      </left>
      <right/>
      <top style="dashDot">
        <color indexed="64"/>
      </top>
      <bottom style="dashDot">
        <color indexed="64"/>
      </bottom>
      <diagonal/>
    </border>
    <border>
      <left style="medium">
        <color indexed="64"/>
      </left>
      <right/>
      <top style="dashDot">
        <color indexed="64"/>
      </top>
      <bottom/>
      <diagonal/>
    </border>
    <border>
      <left style="medium">
        <color indexed="64"/>
      </left>
      <right/>
      <top/>
      <bottom style="dashDot">
        <color indexed="64"/>
      </bottom>
      <diagonal/>
    </border>
    <border>
      <left style="medium">
        <color indexed="64"/>
      </left>
      <right/>
      <top style="dashDot">
        <color indexed="64"/>
      </top>
      <bottom style="thin">
        <color indexed="64"/>
      </bottom>
      <diagonal/>
    </border>
    <border>
      <left style="medium">
        <color indexed="64"/>
      </left>
      <right/>
      <top style="thin">
        <color indexed="64"/>
      </top>
      <bottom style="thin">
        <color indexed="64"/>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cellStyleXfs>
  <cellXfs count="853">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29" fillId="24" borderId="0" xfId="36" applyFont="1" applyFill="1" applyBorder="1" applyAlignment="1" applyProtection="1">
      <alignment horizontal="left" vertical="center" wrapText="1"/>
      <protection locked="0"/>
    </xf>
    <xf numFmtId="0" fontId="30" fillId="24" borderId="0" xfId="36" applyFont="1" applyFill="1" applyBorder="1" applyAlignment="1" applyProtection="1">
      <alignment vertical="center" wrapText="1"/>
      <protection locked="0"/>
    </xf>
    <xf numFmtId="0" fontId="29" fillId="24" borderId="0" xfId="36" applyFont="1" applyFill="1" applyBorder="1" applyAlignment="1" applyProtection="1">
      <alignment wrapText="1"/>
      <protection locked="0"/>
    </xf>
    <xf numFmtId="0" fontId="29" fillId="24" borderId="0" xfId="36" applyFont="1" applyFill="1" applyBorder="1" applyAlignment="1" applyProtection="1">
      <alignment horizontal="left" wrapText="1"/>
      <protection locked="0"/>
    </xf>
    <xf numFmtId="14" fontId="29" fillId="24" borderId="0" xfId="36" applyNumberFormat="1" applyFont="1" applyFill="1" applyBorder="1" applyAlignment="1" applyProtection="1">
      <alignment horizontal="left" vertical="center" wrapText="1"/>
      <protection locked="0"/>
    </xf>
    <xf numFmtId="0" fontId="46" fillId="0" borderId="0" xfId="36" applyFont="1" applyAlignment="1" applyProtection="1">
      <alignment wrapText="1"/>
      <protection locked="0"/>
    </xf>
    <xf numFmtId="0" fontId="47" fillId="25" borderId="10" xfId="36" applyFont="1" applyFill="1" applyBorder="1" applyAlignment="1" applyProtection="1">
      <alignment vertical="center" wrapText="1"/>
      <protection locked="0"/>
    </xf>
    <xf numFmtId="0" fontId="46" fillId="0" borderId="0" xfId="36" applyFont="1" applyAlignment="1" applyProtection="1">
      <alignment vertical="center" wrapText="1"/>
      <protection locked="0"/>
    </xf>
    <xf numFmtId="0" fontId="48" fillId="0" borderId="0" xfId="36" applyFont="1" applyFill="1" applyAlignment="1">
      <alignment vertical="center"/>
    </xf>
    <xf numFmtId="0" fontId="48" fillId="0" borderId="0" xfId="36" applyFont="1" applyFill="1" applyAlignment="1">
      <alignment horizontal="center" vertical="center"/>
    </xf>
    <xf numFmtId="0" fontId="48" fillId="0" borderId="0" xfId="36" applyFont="1" applyFill="1"/>
    <xf numFmtId="0" fontId="48" fillId="0" borderId="0" xfId="36" applyFont="1" applyFill="1" applyAlignment="1">
      <alignment horizontal="center"/>
    </xf>
    <xf numFmtId="0" fontId="46" fillId="0" borderId="0" xfId="36" applyFont="1" applyFill="1" applyAlignment="1">
      <alignment horizontal="center"/>
    </xf>
    <xf numFmtId="14" fontId="48" fillId="0" borderId="0" xfId="36" applyNumberFormat="1" applyFont="1" applyFill="1"/>
    <xf numFmtId="0" fontId="48" fillId="0" borderId="0" xfId="36" applyFont="1" applyFill="1" applyBorder="1" applyAlignment="1"/>
    <xf numFmtId="0" fontId="48" fillId="0" borderId="0" xfId="36" applyFont="1" applyFill="1" applyAlignment="1"/>
    <xf numFmtId="0" fontId="49" fillId="29" borderId="11" xfId="36" applyFont="1" applyFill="1" applyBorder="1" applyAlignment="1" applyProtection="1">
      <alignment vertical="center" wrapText="1"/>
      <protection locked="0"/>
    </xf>
    <xf numFmtId="0" fontId="23" fillId="0" borderId="0" xfId="0" applyFont="1" applyAlignment="1">
      <alignment vertical="center"/>
    </xf>
    <xf numFmtId="0" fontId="48" fillId="0" borderId="0" xfId="36" applyFont="1" applyFill="1" applyBorder="1" applyAlignment="1">
      <alignment horizontal="center" vertical="center"/>
    </xf>
    <xf numFmtId="14" fontId="48" fillId="0" borderId="0" xfId="36" applyNumberFormat="1" applyFont="1" applyFill="1" applyBorder="1" applyAlignment="1">
      <alignment horizontal="center" vertical="center"/>
    </xf>
    <xf numFmtId="0" fontId="50" fillId="0" borderId="0" xfId="36" applyFont="1" applyFill="1" applyBorder="1" applyAlignment="1">
      <alignment horizontal="center" vertical="center" wrapText="1"/>
    </xf>
    <xf numFmtId="168" fontId="48" fillId="0" borderId="0" xfId="36" applyNumberFormat="1" applyFont="1" applyFill="1" applyBorder="1" applyAlignment="1">
      <alignment horizontal="center" vertical="center"/>
    </xf>
    <xf numFmtId="1" fontId="48" fillId="0" borderId="0" xfId="36" applyNumberFormat="1" applyFont="1" applyFill="1" applyBorder="1" applyAlignment="1">
      <alignment horizontal="center" vertical="center"/>
    </xf>
    <xf numFmtId="0" fontId="51" fillId="0" borderId="0" xfId="36" applyFont="1" applyFill="1" applyBorder="1" applyAlignment="1">
      <alignment horizontal="center" vertical="center"/>
    </xf>
    <xf numFmtId="0" fontId="52" fillId="0" borderId="0" xfId="36" applyFont="1" applyFill="1" applyBorder="1" applyAlignment="1">
      <alignment horizontal="center" vertical="center"/>
    </xf>
    <xf numFmtId="1" fontId="51" fillId="0" borderId="0" xfId="36" applyNumberFormat="1" applyFont="1" applyFill="1" applyBorder="1" applyAlignment="1">
      <alignment horizontal="center" vertical="center"/>
    </xf>
    <xf numFmtId="14" fontId="51" fillId="0" borderId="0" xfId="36" applyNumberFormat="1" applyFont="1" applyFill="1" applyBorder="1" applyAlignment="1">
      <alignment horizontal="center" vertical="center"/>
    </xf>
    <xf numFmtId="168" fontId="51" fillId="0" borderId="0" xfId="36" applyNumberFormat="1" applyFont="1" applyFill="1" applyBorder="1" applyAlignment="1">
      <alignment horizontal="center" vertical="center"/>
    </xf>
    <xf numFmtId="0" fontId="48" fillId="0" borderId="0" xfId="36" applyFont="1" applyFill="1" applyAlignment="1">
      <alignment horizontal="left"/>
    </xf>
    <xf numFmtId="0" fontId="53" fillId="29" borderId="12" xfId="36" applyFont="1" applyFill="1" applyBorder="1" applyAlignment="1">
      <alignment horizontal="center" vertical="center" wrapText="1"/>
    </xf>
    <xf numFmtId="14" fontId="53" fillId="29" borderId="12" xfId="36" applyNumberFormat="1" applyFont="1" applyFill="1" applyBorder="1" applyAlignment="1">
      <alignment horizontal="center" vertical="center" wrapText="1"/>
    </xf>
    <xf numFmtId="0" fontId="53" fillId="29" borderId="12" xfId="36" applyNumberFormat="1" applyFont="1" applyFill="1" applyBorder="1" applyAlignment="1">
      <alignment horizontal="center" vertical="center" wrapText="1"/>
    </xf>
    <xf numFmtId="0" fontId="54" fillId="29" borderId="12" xfId="36" applyFont="1" applyFill="1" applyBorder="1" applyAlignment="1">
      <alignment horizontal="center" vertical="center" wrapText="1"/>
    </xf>
    <xf numFmtId="0" fontId="48" fillId="0" borderId="0" xfId="36" applyFont="1" applyFill="1" applyAlignment="1">
      <alignment horizontal="left" wrapText="1"/>
    </xf>
    <xf numFmtId="0" fontId="48" fillId="0" borderId="0" xfId="36" applyFont="1" applyFill="1" applyAlignment="1">
      <alignment wrapText="1"/>
    </xf>
    <xf numFmtId="0" fontId="51" fillId="0" borderId="0" xfId="36" applyNumberFormat="1" applyFont="1" applyFill="1" applyBorder="1" applyAlignment="1">
      <alignment horizontal="left" vertical="center" wrapText="1"/>
    </xf>
    <xf numFmtId="0" fontId="48" fillId="0" borderId="0" xfId="36" applyNumberFormat="1" applyFont="1" applyFill="1" applyBorder="1" applyAlignment="1">
      <alignment horizontal="center" wrapText="1"/>
    </xf>
    <xf numFmtId="0" fontId="48" fillId="0" borderId="0" xfId="36" applyNumberFormat="1" applyFont="1" applyFill="1" applyBorder="1" applyAlignment="1">
      <alignment horizontal="left" wrapText="1"/>
    </xf>
    <xf numFmtId="0" fontId="48" fillId="0" borderId="0" xfId="36" applyNumberFormat="1" applyFont="1" applyFill="1" applyAlignment="1">
      <alignment horizontal="center" wrapText="1"/>
    </xf>
    <xf numFmtId="0" fontId="48" fillId="0" borderId="0" xfId="36" applyFont="1" applyFill="1" applyBorder="1" applyAlignment="1">
      <alignment horizontal="center" vertical="center" wrapText="1"/>
    </xf>
    <xf numFmtId="0" fontId="48" fillId="0" borderId="0" xfId="36" applyFont="1" applyFill="1" applyBorder="1" applyAlignment="1">
      <alignment wrapText="1"/>
    </xf>
    <xf numFmtId="0" fontId="46" fillId="0" borderId="0" xfId="36" applyFont="1" applyFill="1"/>
    <xf numFmtId="14" fontId="46" fillId="0" borderId="0" xfId="36" applyNumberFormat="1" applyFont="1" applyFill="1" applyAlignment="1">
      <alignment horizontal="center"/>
    </xf>
    <xf numFmtId="49" fontId="46" fillId="0" borderId="0" xfId="36" applyNumberFormat="1" applyFont="1" applyFill="1" applyAlignment="1">
      <alignment horizontal="center"/>
    </xf>
    <xf numFmtId="0" fontId="49" fillId="0" borderId="0" xfId="36" applyFont="1" applyFill="1" applyAlignment="1">
      <alignment horizontal="center"/>
    </xf>
    <xf numFmtId="0" fontId="46" fillId="30" borderId="0" xfId="36" applyFont="1" applyFill="1" applyBorder="1" applyAlignment="1" applyProtection="1">
      <alignment horizontal="left" vertical="center" wrapText="1"/>
      <protection locked="0"/>
    </xf>
    <xf numFmtId="14" fontId="46" fillId="30" borderId="0" xfId="36" applyNumberFormat="1" applyFont="1" applyFill="1" applyBorder="1" applyAlignment="1" applyProtection="1">
      <alignment horizontal="left" vertical="center" wrapText="1"/>
      <protection locked="0"/>
    </xf>
    <xf numFmtId="0" fontId="49" fillId="30" borderId="0" xfId="36" applyFont="1" applyFill="1" applyBorder="1" applyAlignment="1" applyProtection="1">
      <alignment horizontal="center" vertical="center" wrapText="1"/>
      <protection locked="0"/>
    </xf>
    <xf numFmtId="0" fontId="46" fillId="30" borderId="0" xfId="36" applyFont="1" applyFill="1" applyBorder="1" applyAlignment="1" applyProtection="1">
      <alignment horizontal="center" wrapText="1"/>
      <protection locked="0"/>
    </xf>
    <xf numFmtId="0" fontId="46" fillId="30" borderId="0" xfId="36" applyFont="1" applyFill="1" applyBorder="1" applyAlignment="1" applyProtection="1">
      <alignment horizontal="left" wrapText="1"/>
      <protection locked="0"/>
    </xf>
    <xf numFmtId="0" fontId="46" fillId="30" borderId="0" xfId="36" applyFont="1" applyFill="1" applyAlignment="1" applyProtection="1">
      <alignment wrapText="1"/>
      <protection locked="0"/>
    </xf>
    <xf numFmtId="0" fontId="55" fillId="0" borderId="12" xfId="36" applyFont="1" applyFill="1" applyBorder="1" applyAlignment="1">
      <alignment horizontal="center" vertical="center"/>
    </xf>
    <xf numFmtId="170" fontId="56" fillId="0" borderId="12" xfId="36" applyNumberFormat="1" applyFont="1" applyFill="1" applyBorder="1" applyAlignment="1">
      <alignment horizontal="center" vertical="center"/>
    </xf>
    <xf numFmtId="0" fontId="57" fillId="0" borderId="0" xfId="36" applyFont="1" applyFill="1" applyAlignment="1">
      <alignment horizontal="left"/>
    </xf>
    <xf numFmtId="14" fontId="57" fillId="0" borderId="0" xfId="36" applyNumberFormat="1" applyFont="1" applyFill="1" applyAlignment="1">
      <alignment horizontal="center"/>
    </xf>
    <xf numFmtId="0" fontId="56" fillId="0" borderId="0" xfId="36" applyFont="1" applyFill="1" applyBorder="1" applyAlignment="1">
      <alignment horizontal="center" vertical="center" wrapText="1"/>
    </xf>
    <xf numFmtId="0" fontId="57" fillId="0" borderId="0" xfId="36" applyFont="1" applyFill="1" applyAlignment="1">
      <alignment horizontal="center"/>
    </xf>
    <xf numFmtId="0" fontId="57" fillId="0" borderId="0" xfId="36" applyFont="1" applyFill="1"/>
    <xf numFmtId="49" fontId="57" fillId="0" borderId="0" xfId="36" applyNumberFormat="1" applyFont="1" applyFill="1" applyAlignment="1">
      <alignment horizontal="center"/>
    </xf>
    <xf numFmtId="0" fontId="58" fillId="29" borderId="11" xfId="36" applyNumberFormat="1" applyFont="1" applyFill="1" applyBorder="1" applyAlignment="1" applyProtection="1">
      <alignment horizontal="right" vertical="center" wrapText="1"/>
      <protection locked="0"/>
    </xf>
    <xf numFmtId="0" fontId="29" fillId="0" borderId="0" xfId="36" applyFont="1" applyFill="1" applyAlignment="1" applyProtection="1">
      <alignment vertic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31" fillId="29" borderId="11" xfId="36" applyFont="1" applyFill="1" applyBorder="1" applyAlignment="1" applyProtection="1">
      <alignment vertical="center" wrapText="1"/>
      <protection locked="0"/>
    </xf>
    <xf numFmtId="0" fontId="59" fillId="31" borderId="12" xfId="36" applyFont="1" applyFill="1" applyBorder="1" applyAlignment="1" applyProtection="1">
      <alignment horizontal="center" vertical="center" wrapText="1"/>
      <protection locked="0"/>
    </xf>
    <xf numFmtId="0" fontId="60" fillId="0" borderId="0" xfId="0" applyFont="1"/>
    <xf numFmtId="0" fontId="61" fillId="0" borderId="0" xfId="0" applyFont="1" applyFill="1" applyBorder="1" applyAlignment="1">
      <alignment vertical="center" wrapText="1"/>
    </xf>
    <xf numFmtId="0" fontId="55" fillId="27" borderId="0" xfId="0" applyFont="1" applyFill="1" applyAlignment="1">
      <alignment horizontal="center" vertical="center"/>
    </xf>
    <xf numFmtId="0" fontId="55" fillId="27" borderId="0" xfId="0" applyFont="1" applyFill="1" applyAlignment="1">
      <alignment horizontal="left" vertical="center"/>
    </xf>
    <xf numFmtId="0" fontId="55" fillId="0" borderId="0" xfId="0" applyFont="1" applyAlignment="1">
      <alignment horizontal="center" vertical="center"/>
    </xf>
    <xf numFmtId="0" fontId="55" fillId="0" borderId="0" xfId="0" applyFont="1" applyFill="1" applyAlignment="1">
      <alignment horizontal="center" vertical="center"/>
    </xf>
    <xf numFmtId="0" fontId="61" fillId="0" borderId="0" xfId="0" applyFont="1" applyAlignment="1">
      <alignment wrapText="1"/>
    </xf>
    <xf numFmtId="0" fontId="62" fillId="0" borderId="12" xfId="0" applyFont="1" applyBorder="1" applyAlignment="1">
      <alignment vertical="center" wrapText="1"/>
    </xf>
    <xf numFmtId="0" fontId="62" fillId="0" borderId="0" xfId="0" applyFont="1" applyAlignment="1">
      <alignment vertical="center" wrapText="1"/>
    </xf>
    <xf numFmtId="0" fontId="63" fillId="27" borderId="0" xfId="0" applyFont="1" applyFill="1" applyAlignment="1">
      <alignment horizontal="center" vertical="center"/>
    </xf>
    <xf numFmtId="165" fontId="64" fillId="32" borderId="12" xfId="0" applyNumberFormat="1" applyFont="1" applyFill="1" applyBorder="1" applyAlignment="1">
      <alignment horizontal="center" vertical="center" wrapText="1"/>
    </xf>
    <xf numFmtId="0" fontId="65" fillId="33" borderId="12" xfId="31" applyFont="1" applyFill="1" applyBorder="1" applyAlignment="1" applyProtection="1">
      <alignment horizontal="center" vertical="center" wrapText="1"/>
    </xf>
    <xf numFmtId="0" fontId="63" fillId="0" borderId="0" xfId="0" applyFont="1" applyAlignment="1">
      <alignment horizontal="center" vertical="center"/>
    </xf>
    <xf numFmtId="0" fontId="49" fillId="0" borderId="0" xfId="0" applyFont="1" applyFill="1" applyBorder="1" applyAlignment="1">
      <alignment vertical="center" wrapText="1"/>
    </xf>
    <xf numFmtId="0" fontId="51" fillId="0" borderId="0" xfId="0" applyFont="1" applyFill="1" applyBorder="1" applyAlignment="1">
      <alignment horizontal="center" vertical="center" wrapText="1"/>
    </xf>
    <xf numFmtId="0" fontId="66" fillId="0" borderId="0" xfId="0" applyFont="1" applyFill="1" applyBorder="1" applyAlignment="1">
      <alignment horizontal="left" vertical="center" wrapText="1"/>
    </xf>
    <xf numFmtId="0" fontId="61" fillId="0" borderId="0" xfId="0" applyFont="1" applyAlignment="1">
      <alignment horizontal="center" vertical="center" wrapText="1"/>
    </xf>
    <xf numFmtId="0" fontId="63" fillId="0" borderId="0" xfId="0" applyFont="1" applyAlignment="1">
      <alignment horizontal="center" vertical="center" wrapText="1"/>
    </xf>
    <xf numFmtId="0" fontId="63" fillId="0" borderId="0" xfId="0" applyFont="1" applyFill="1" applyAlignment="1">
      <alignment horizontal="center" vertical="center" wrapText="1"/>
    </xf>
    <xf numFmtId="0" fontId="55" fillId="0" borderId="0" xfId="0" applyFont="1" applyAlignment="1">
      <alignment horizontal="center" vertical="center" wrapText="1"/>
    </xf>
    <xf numFmtId="0" fontId="55" fillId="0" borderId="0" xfId="0" applyFont="1" applyFill="1" applyAlignment="1">
      <alignment horizontal="center" vertical="center" wrapText="1"/>
    </xf>
    <xf numFmtId="0" fontId="55" fillId="0" borderId="0" xfId="0" applyFont="1" applyAlignment="1">
      <alignment horizontal="left" vertical="center"/>
    </xf>
    <xf numFmtId="0" fontId="67" fillId="29" borderId="12" xfId="0" applyFont="1" applyFill="1" applyBorder="1" applyAlignment="1">
      <alignment horizontal="left" vertical="center" wrapText="1"/>
    </xf>
    <xf numFmtId="0" fontId="67" fillId="29" borderId="12" xfId="0" applyFont="1" applyFill="1" applyBorder="1" applyAlignment="1">
      <alignment vertical="center" wrapText="1"/>
    </xf>
    <xf numFmtId="0" fontId="68" fillId="34" borderId="12" xfId="0" applyFont="1" applyFill="1" applyBorder="1" applyAlignment="1">
      <alignment horizontal="center" vertical="center" wrapText="1"/>
    </xf>
    <xf numFmtId="14" fontId="55" fillId="0" borderId="12" xfId="36" applyNumberFormat="1" applyFont="1" applyFill="1" applyBorder="1" applyAlignment="1">
      <alignment horizontal="center" vertical="center"/>
    </xf>
    <xf numFmtId="14" fontId="54" fillId="29" borderId="12" xfId="36" applyNumberFormat="1" applyFont="1" applyFill="1" applyBorder="1" applyAlignment="1">
      <alignment horizontal="center" vertical="center" wrapText="1"/>
    </xf>
    <xf numFmtId="0" fontId="54" fillId="29" borderId="12"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2" borderId="12" xfId="36" applyFont="1" applyFill="1" applyBorder="1" applyAlignment="1" applyProtection="1">
      <alignment horizontal="center" vertical="center" wrapText="1"/>
      <protection locked="0"/>
    </xf>
    <xf numFmtId="0" fontId="69" fillId="32" borderId="12"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1" fontId="26" fillId="0" borderId="0" xfId="36" applyNumberFormat="1" applyFont="1" applyFill="1" applyAlignment="1" applyProtection="1">
      <alignment horizontal="center" wrapText="1"/>
      <protection locked="0"/>
    </xf>
    <xf numFmtId="168"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67" fillId="33" borderId="12" xfId="31" applyFont="1" applyFill="1" applyBorder="1" applyAlignment="1" applyProtection="1">
      <alignment horizontal="left" vertical="center" wrapText="1"/>
    </xf>
    <xf numFmtId="0" fontId="67" fillId="33" borderId="12" xfId="31" applyFont="1" applyFill="1" applyBorder="1" applyAlignment="1" applyProtection="1">
      <alignment horizontal="left" vertical="center"/>
    </xf>
    <xf numFmtId="0" fontId="70" fillId="28" borderId="12" xfId="0" applyFont="1" applyFill="1" applyBorder="1" applyAlignment="1">
      <alignment horizontal="center" vertical="center" wrapText="1"/>
    </xf>
    <xf numFmtId="0" fontId="71" fillId="0" borderId="0" xfId="0" applyFont="1" applyBorder="1" applyAlignment="1">
      <alignment vertical="center" wrapText="1"/>
    </xf>
    <xf numFmtId="0" fontId="72" fillId="29" borderId="12" xfId="0" applyNumberFormat="1" applyFont="1" applyFill="1" applyBorder="1" applyAlignment="1">
      <alignment horizontal="center" vertical="center" wrapText="1"/>
    </xf>
    <xf numFmtId="0" fontId="73" fillId="29" borderId="12" xfId="0" applyNumberFormat="1" applyFont="1" applyFill="1" applyBorder="1" applyAlignment="1">
      <alignment horizontal="center" vertical="center" wrapText="1"/>
    </xf>
    <xf numFmtId="14" fontId="73" fillId="29" borderId="12" xfId="0" applyNumberFormat="1" applyFont="1" applyFill="1" applyBorder="1" applyAlignment="1">
      <alignment horizontal="center" vertical="center" wrapText="1"/>
    </xf>
    <xf numFmtId="0" fontId="73" fillId="29" borderId="12" xfId="0" applyNumberFormat="1" applyFont="1" applyFill="1" applyBorder="1" applyAlignment="1">
      <alignment horizontal="left" vertical="center" wrapText="1"/>
    </xf>
    <xf numFmtId="168" fontId="73" fillId="29" borderId="12" xfId="0" applyNumberFormat="1" applyFont="1" applyFill="1" applyBorder="1" applyAlignment="1">
      <alignment horizontal="center" vertical="center" wrapText="1"/>
    </xf>
    <xf numFmtId="164" fontId="73" fillId="29" borderId="12" xfId="0" applyNumberFormat="1" applyFont="1" applyFill="1" applyBorder="1" applyAlignment="1">
      <alignment horizontal="center" vertical="center" wrapText="1"/>
    </xf>
    <xf numFmtId="0" fontId="74" fillId="0" borderId="0" xfId="0" applyFont="1" applyAlignment="1">
      <alignment vertical="center" wrapText="1"/>
    </xf>
    <xf numFmtId="0" fontId="75" fillId="0" borderId="0" xfId="0" applyFont="1" applyFill="1"/>
    <xf numFmtId="0" fontId="76" fillId="0" borderId="12" xfId="31" applyNumberFormat="1" applyFont="1" applyFill="1" applyBorder="1" applyAlignment="1" applyProtection="1">
      <alignment horizontal="center" vertical="center" wrapText="1"/>
    </xf>
    <xf numFmtId="14" fontId="77" fillId="30" borderId="12" xfId="31" applyNumberFormat="1" applyFont="1" applyFill="1" applyBorder="1" applyAlignment="1" applyProtection="1">
      <alignment horizontal="center" vertical="center" wrapText="1"/>
    </xf>
    <xf numFmtId="168" fontId="77" fillId="30" borderId="12" xfId="31" applyNumberFormat="1" applyFont="1" applyFill="1" applyBorder="1" applyAlignment="1" applyProtection="1">
      <alignment horizontal="center" vertical="center" wrapText="1"/>
    </xf>
    <xf numFmtId="1" fontId="77" fillId="30" borderId="12" xfId="31" applyNumberFormat="1" applyFont="1" applyFill="1" applyBorder="1" applyAlignment="1" applyProtection="1">
      <alignment horizontal="center" vertical="center" wrapText="1"/>
    </xf>
    <xf numFmtId="49" fontId="77" fillId="30" borderId="12" xfId="31" applyNumberFormat="1" applyFont="1" applyFill="1" applyBorder="1" applyAlignment="1" applyProtection="1">
      <alignment horizontal="center" vertical="center" wrapText="1"/>
    </xf>
    <xf numFmtId="0" fontId="74" fillId="30" borderId="12" xfId="0" applyNumberFormat="1" applyFont="1" applyFill="1" applyBorder="1" applyAlignment="1">
      <alignment horizontal="left" vertical="center" wrapText="1"/>
    </xf>
    <xf numFmtId="164" fontId="74" fillId="30" borderId="12" xfId="0" applyNumberFormat="1" applyFont="1" applyFill="1" applyBorder="1" applyAlignment="1">
      <alignment horizontal="center" vertical="center" wrapText="1"/>
    </xf>
    <xf numFmtId="168" fontId="74" fillId="30" borderId="12" xfId="0" applyNumberFormat="1" applyFont="1" applyFill="1" applyBorder="1" applyAlignment="1">
      <alignment horizontal="center" vertical="center" wrapText="1"/>
    </xf>
    <xf numFmtId="0" fontId="74" fillId="30" borderId="12" xfId="0" applyNumberFormat="1" applyFont="1" applyFill="1" applyBorder="1" applyAlignment="1">
      <alignment horizontal="center" vertical="center" wrapText="1"/>
    </xf>
    <xf numFmtId="0" fontId="77" fillId="30" borderId="12" xfId="31" applyNumberFormat="1" applyFont="1" applyFill="1" applyBorder="1" applyAlignment="1" applyProtection="1">
      <alignment horizontal="left" vertical="center" wrapText="1"/>
    </xf>
    <xf numFmtId="0" fontId="78" fillId="30" borderId="12" xfId="31" applyNumberFormat="1" applyFont="1" applyFill="1" applyBorder="1" applyAlignment="1" applyProtection="1">
      <alignment horizontal="center" vertical="center" wrapText="1"/>
    </xf>
    <xf numFmtId="0" fontId="70" fillId="35" borderId="13" xfId="0" applyFont="1" applyFill="1" applyBorder="1" applyAlignment="1">
      <alignment vertical="center" wrapText="1"/>
    </xf>
    <xf numFmtId="0" fontId="21" fillId="0" borderId="0" xfId="0" applyNumberFormat="1" applyFont="1" applyAlignment="1">
      <alignment horizontal="left"/>
    </xf>
    <xf numFmtId="0" fontId="79" fillId="29" borderId="12" xfId="0" applyNumberFormat="1" applyFont="1" applyFill="1" applyBorder="1" applyAlignment="1">
      <alignment horizontal="center" vertical="center" wrapText="1"/>
    </xf>
    <xf numFmtId="0" fontId="27" fillId="36" borderId="0" xfId="0" applyFont="1" applyFill="1" applyBorder="1"/>
    <xf numFmtId="0" fontId="23" fillId="36" borderId="0" xfId="0" applyFont="1" applyFill="1" applyBorder="1"/>
    <xf numFmtId="164" fontId="80" fillId="36" borderId="19" xfId="0" applyNumberFormat="1" applyFont="1" applyFill="1" applyBorder="1" applyAlignment="1">
      <alignment vertical="center" wrapText="1"/>
    </xf>
    <xf numFmtId="49" fontId="29" fillId="32" borderId="12" xfId="36" applyNumberFormat="1" applyFont="1" applyFill="1" applyBorder="1" applyAlignment="1" applyProtection="1">
      <alignment horizontal="center" vertical="center" wrapText="1"/>
      <protection locked="0"/>
    </xf>
    <xf numFmtId="1" fontId="29" fillId="32" borderId="12" xfId="36" applyNumberFormat="1" applyFont="1" applyFill="1" applyBorder="1" applyAlignment="1" applyProtection="1">
      <alignment horizontal="center" vertical="center" wrapText="1"/>
      <protection locked="0"/>
    </xf>
    <xf numFmtId="0" fontId="81" fillId="32" borderId="12" xfId="36" applyFont="1" applyFill="1" applyBorder="1" applyAlignment="1" applyProtection="1">
      <alignment horizontal="center" vertical="center" wrapText="1"/>
      <protection locked="0"/>
    </xf>
    <xf numFmtId="0" fontId="82" fillId="0" borderId="0" xfId="36" applyFont="1" applyFill="1" applyAlignment="1" applyProtection="1">
      <alignment horizontal="center" wrapText="1"/>
      <protection locked="0"/>
    </xf>
    <xf numFmtId="1" fontId="83" fillId="0" borderId="0" xfId="36" applyNumberFormat="1" applyFont="1" applyFill="1" applyAlignment="1" applyProtection="1">
      <alignment horizontal="center" wrapText="1"/>
      <protection locked="0"/>
    </xf>
    <xf numFmtId="0" fontId="84" fillId="0" borderId="12" xfId="36" applyFont="1" applyFill="1" applyBorder="1" applyAlignment="1">
      <alignment horizontal="left" vertical="center" wrapText="1"/>
    </xf>
    <xf numFmtId="0" fontId="35" fillId="30" borderId="22" xfId="36" applyFont="1" applyFill="1" applyBorder="1" applyAlignment="1" applyProtection="1">
      <alignment vertical="center" wrapText="1"/>
      <protection locked="0"/>
    </xf>
    <xf numFmtId="169" fontId="54" fillId="29" borderId="12" xfId="36" applyNumberFormat="1" applyFont="1" applyFill="1" applyBorder="1" applyAlignment="1">
      <alignment horizontal="center" vertical="center" wrapText="1"/>
    </xf>
    <xf numFmtId="169" fontId="48" fillId="0" borderId="0" xfId="36" applyNumberFormat="1" applyFont="1" applyFill="1"/>
    <xf numFmtId="169" fontId="49" fillId="29" borderId="11" xfId="36" applyNumberFormat="1" applyFont="1" applyFill="1" applyBorder="1" applyAlignment="1" applyProtection="1">
      <alignment vertical="center" wrapText="1"/>
      <protection locked="0"/>
    </xf>
    <xf numFmtId="169" fontId="48" fillId="0" borderId="0" xfId="36" applyNumberFormat="1" applyFont="1" applyFill="1" applyAlignment="1">
      <alignment horizontal="left"/>
    </xf>
    <xf numFmtId="170" fontId="74" fillId="30" borderId="12" xfId="0" applyNumberFormat="1" applyFont="1" applyFill="1" applyBorder="1" applyAlignment="1">
      <alignment horizontal="center" vertical="center" wrapText="1"/>
    </xf>
    <xf numFmtId="169" fontId="74" fillId="30" borderId="12" xfId="0" applyNumberFormat="1" applyFont="1" applyFill="1" applyBorder="1" applyAlignment="1">
      <alignment horizontal="center" vertical="center" wrapText="1"/>
    </xf>
    <xf numFmtId="0" fontId="59" fillId="31" borderId="12" xfId="36" applyFont="1" applyFill="1" applyBorder="1" applyAlignment="1" applyProtection="1">
      <alignment horizontal="center" vertical="center" wrapText="1"/>
      <protection locked="0"/>
    </xf>
    <xf numFmtId="0" fontId="34" fillId="29" borderId="10" xfId="36" applyFont="1" applyFill="1" applyBorder="1" applyAlignment="1" applyProtection="1">
      <alignment horizontal="right" vertical="center" wrapText="1"/>
      <protection locked="0"/>
    </xf>
    <xf numFmtId="0" fontId="34" fillId="29" borderId="10" xfId="36" applyFont="1" applyFill="1" applyBorder="1" applyAlignment="1" applyProtection="1">
      <alignment horizontal="right" vertical="center" wrapText="1"/>
      <protection locked="0"/>
    </xf>
    <xf numFmtId="0" fontId="29" fillId="29" borderId="11" xfId="36" applyFont="1" applyFill="1" applyBorder="1" applyAlignment="1" applyProtection="1">
      <alignment horizontal="right" vertical="center" wrapText="1"/>
      <protection locked="0"/>
    </xf>
    <xf numFmtId="0" fontId="35" fillId="30" borderId="22" xfId="36" applyFont="1" applyFill="1" applyBorder="1" applyAlignment="1" applyProtection="1">
      <alignment horizontal="center" vertical="center" wrapText="1"/>
      <protection locked="0"/>
    </xf>
    <xf numFmtId="0" fontId="83" fillId="29" borderId="11" xfId="36" applyFont="1" applyFill="1" applyBorder="1" applyAlignment="1" applyProtection="1">
      <alignment vertical="top" wrapText="1"/>
      <protection locked="0"/>
    </xf>
    <xf numFmtId="1" fontId="26" fillId="0" borderId="0" xfId="36" applyNumberFormat="1" applyFont="1" applyFill="1" applyAlignment="1" applyProtection="1">
      <alignment horizontal="left" wrapText="1"/>
      <protection locked="0"/>
    </xf>
    <xf numFmtId="0" fontId="26" fillId="0" borderId="0" xfId="36" applyFont="1" applyFill="1" applyAlignment="1" applyProtection="1">
      <alignment horizontal="left" wrapText="1"/>
      <protection locked="0"/>
    </xf>
    <xf numFmtId="170" fontId="67" fillId="33" borderId="12" xfId="31" applyNumberFormat="1" applyFont="1" applyFill="1" applyBorder="1" applyAlignment="1" applyProtection="1">
      <alignment horizontal="center" vertical="center" wrapText="1"/>
    </xf>
    <xf numFmtId="0" fontId="86" fillId="29" borderId="12" xfId="36" applyFont="1" applyFill="1" applyBorder="1" applyAlignment="1">
      <alignment horizontal="center" vertical="center" wrapText="1"/>
    </xf>
    <xf numFmtId="14" fontId="86" fillId="29" borderId="12" xfId="36" applyNumberFormat="1" applyFont="1" applyFill="1" applyBorder="1" applyAlignment="1">
      <alignment horizontal="center" vertical="center" wrapText="1"/>
    </xf>
    <xf numFmtId="0" fontId="86" fillId="29" borderId="12" xfId="36" applyNumberFormat="1" applyFont="1" applyFill="1" applyBorder="1" applyAlignment="1">
      <alignment horizontal="center" vertical="center" wrapText="1"/>
    </xf>
    <xf numFmtId="169" fontId="86" fillId="29" borderId="12" xfId="36" applyNumberFormat="1" applyFont="1" applyFill="1" applyBorder="1" applyAlignment="1">
      <alignment horizontal="center" vertical="center" wrapText="1"/>
    </xf>
    <xf numFmtId="0" fontId="58" fillId="38" borderId="12" xfId="0" applyFont="1" applyFill="1" applyBorder="1" applyAlignment="1">
      <alignment horizontal="center" vertical="center"/>
    </xf>
    <xf numFmtId="0" fontId="58" fillId="32" borderId="12" xfId="0" applyFont="1" applyFill="1" applyBorder="1" applyAlignment="1">
      <alignment horizontal="center" vertical="center"/>
    </xf>
    <xf numFmtId="0" fontId="87" fillId="0" borderId="12" xfId="36" applyFont="1" applyFill="1" applyBorder="1" applyAlignment="1">
      <alignment horizontal="center" vertical="center"/>
    </xf>
    <xf numFmtId="170" fontId="83" fillId="29" borderId="11" xfId="36" applyNumberFormat="1" applyFont="1" applyFill="1" applyBorder="1" applyAlignment="1" applyProtection="1">
      <alignment vertical="center" wrapText="1"/>
      <protection locked="0"/>
    </xf>
    <xf numFmtId="0" fontId="82" fillId="29" borderId="11" xfId="36" applyFont="1" applyFill="1" applyBorder="1" applyAlignment="1" applyProtection="1">
      <alignment horizontal="right" vertical="center" wrapText="1"/>
      <protection locked="0"/>
    </xf>
    <xf numFmtId="0" fontId="89" fillId="35" borderId="0" xfId="0" applyFont="1" applyFill="1" applyBorder="1" applyAlignment="1">
      <alignment horizontal="center" vertical="center"/>
    </xf>
    <xf numFmtId="0" fontId="67" fillId="35" borderId="0" xfId="36" applyFont="1" applyFill="1" applyBorder="1" applyAlignment="1">
      <alignment horizontal="center" vertical="center"/>
    </xf>
    <xf numFmtId="0" fontId="53" fillId="35" borderId="0" xfId="36" applyFont="1" applyFill="1" applyBorder="1" applyAlignment="1">
      <alignment horizontal="center" vertical="center" wrapText="1"/>
    </xf>
    <xf numFmtId="168" fontId="51" fillId="35" borderId="0" xfId="36" applyNumberFormat="1" applyFont="1" applyFill="1" applyBorder="1" applyAlignment="1">
      <alignment horizontal="center" vertical="center"/>
    </xf>
    <xf numFmtId="0" fontId="78" fillId="0" borderId="12" xfId="0" applyFont="1" applyBorder="1" applyAlignment="1">
      <alignment horizontal="center" vertical="center"/>
    </xf>
    <xf numFmtId="0" fontId="90" fillId="0" borderId="0" xfId="0" applyFont="1" applyAlignment="1">
      <alignment horizontal="center" vertical="center"/>
    </xf>
    <xf numFmtId="14" fontId="61" fillId="0" borderId="12" xfId="0" applyNumberFormat="1" applyFont="1" applyBorder="1" applyAlignment="1">
      <alignment horizontal="center" vertical="center"/>
    </xf>
    <xf numFmtId="0" fontId="61" fillId="0" borderId="12" xfId="0" applyFont="1" applyBorder="1" applyAlignment="1">
      <alignment horizontal="center" vertical="center"/>
    </xf>
    <xf numFmtId="0" fontId="61" fillId="0" borderId="12" xfId="0" applyNumberFormat="1" applyFont="1" applyBorder="1" applyAlignment="1">
      <alignment horizontal="left" vertical="center"/>
    </xf>
    <xf numFmtId="168" fontId="61" fillId="0" borderId="12" xfId="0" applyNumberFormat="1" applyFont="1" applyBorder="1" applyAlignment="1">
      <alignment horizontal="center" vertical="center"/>
    </xf>
    <xf numFmtId="169" fontId="61" fillId="0" borderId="12" xfId="0" applyNumberFormat="1" applyFont="1" applyBorder="1" applyAlignment="1">
      <alignment horizontal="center" vertical="center"/>
    </xf>
    <xf numFmtId="0" fontId="91" fillId="25" borderId="10" xfId="36" applyNumberFormat="1" applyFont="1" applyFill="1" applyBorder="1" applyAlignment="1" applyProtection="1">
      <alignment horizontal="right" vertical="center" wrapText="1"/>
      <protection locked="0"/>
    </xf>
    <xf numFmtId="0" fontId="68" fillId="32" borderId="0" xfId="31" applyFont="1" applyFill="1" applyBorder="1" applyAlignment="1" applyProtection="1">
      <alignment horizontal="center" vertical="center"/>
    </xf>
    <xf numFmtId="0" fontId="89" fillId="0" borderId="0" xfId="36" applyFont="1" applyAlignment="1" applyProtection="1">
      <alignment horizontal="center" vertical="center" wrapText="1"/>
      <protection locked="0"/>
    </xf>
    <xf numFmtId="0" fontId="89" fillId="0" borderId="0" xfId="36" applyFont="1" applyFill="1" applyAlignment="1">
      <alignment horizontal="center" vertical="center"/>
    </xf>
    <xf numFmtId="170" fontId="89" fillId="0" borderId="0" xfId="36" applyNumberFormat="1" applyFont="1" applyAlignment="1" applyProtection="1">
      <alignment horizontal="center" vertical="center" wrapText="1"/>
      <protection locked="0"/>
    </xf>
    <xf numFmtId="170" fontId="89" fillId="0" borderId="0" xfId="36" applyNumberFormat="1" applyFont="1" applyFill="1" applyAlignment="1">
      <alignment horizontal="center" vertical="center"/>
    </xf>
    <xf numFmtId="0" fontId="29" fillId="0" borderId="0" xfId="36" applyFont="1" applyAlignment="1" applyProtection="1">
      <alignment horizontal="center" vertical="center" wrapText="1"/>
      <protection locked="0"/>
    </xf>
    <xf numFmtId="0" fontId="29" fillId="29" borderId="11" xfId="36" applyFont="1" applyFill="1" applyBorder="1" applyAlignment="1" applyProtection="1">
      <alignment horizontal="right" vertical="center" wrapText="1"/>
      <protection locked="0"/>
    </xf>
    <xf numFmtId="0" fontId="67" fillId="34" borderId="24" xfId="36" applyFont="1" applyFill="1" applyBorder="1" applyAlignment="1">
      <alignment vertical="center"/>
    </xf>
    <xf numFmtId="0" fontId="67" fillId="34" borderId="22" xfId="36" applyFont="1" applyFill="1" applyBorder="1" applyAlignment="1">
      <alignment vertical="center"/>
    </xf>
    <xf numFmtId="0" fontId="67" fillId="34" borderId="25" xfId="36" applyFont="1" applyFill="1" applyBorder="1" applyAlignment="1">
      <alignment vertical="center"/>
    </xf>
    <xf numFmtId="167" fontId="58" fillId="24" borderId="0" xfId="36" applyNumberFormat="1" applyFont="1" applyFill="1" applyBorder="1" applyAlignment="1" applyProtection="1">
      <alignment horizontal="center" vertical="center" wrapText="1"/>
      <protection locked="0"/>
    </xf>
    <xf numFmtId="0" fontId="93" fillId="34" borderId="22" xfId="36" applyFont="1" applyFill="1" applyBorder="1" applyAlignment="1">
      <alignment horizontal="right" vertical="center"/>
    </xf>
    <xf numFmtId="49" fontId="94" fillId="34" borderId="22" xfId="36" applyNumberFormat="1" applyFont="1" applyFill="1" applyBorder="1" applyAlignment="1">
      <alignment horizontal="left" vertical="center"/>
    </xf>
    <xf numFmtId="49" fontId="29" fillId="0" borderId="12" xfId="36" applyNumberFormat="1" applyFont="1" applyFill="1" applyBorder="1" applyAlignment="1" applyProtection="1">
      <alignment vertical="center" wrapText="1"/>
      <protection locked="0"/>
    </xf>
    <xf numFmtId="169" fontId="53" fillId="29" borderId="12" xfId="36" applyNumberFormat="1" applyFont="1" applyFill="1" applyBorder="1" applyAlignment="1">
      <alignment horizontal="center" vertical="center" wrapText="1"/>
    </xf>
    <xf numFmtId="0" fontId="48" fillId="0" borderId="12" xfId="0" applyFont="1" applyBorder="1" applyAlignment="1">
      <alignment vertical="center"/>
    </xf>
    <xf numFmtId="0" fontId="61" fillId="0" borderId="12" xfId="0" applyFont="1" applyBorder="1" applyAlignment="1">
      <alignment vertical="center" wrapText="1"/>
    </xf>
    <xf numFmtId="0" fontId="48" fillId="0" borderId="0" xfId="0" applyFont="1" applyAlignment="1">
      <alignment vertical="center"/>
    </xf>
    <xf numFmtId="0" fontId="21" fillId="0" borderId="0" xfId="0" applyFont="1" applyAlignment="1">
      <alignment vertical="center"/>
    </xf>
    <xf numFmtId="49" fontId="96" fillId="0" borderId="12" xfId="36" applyNumberFormat="1" applyFont="1" applyFill="1" applyBorder="1" applyAlignment="1">
      <alignment horizontal="center" vertical="center"/>
    </xf>
    <xf numFmtId="49" fontId="96" fillId="37" borderId="12" xfId="36" applyNumberFormat="1" applyFont="1" applyFill="1" applyBorder="1" applyAlignment="1" applyProtection="1">
      <alignment horizontal="center" vertical="center"/>
      <protection locked="0" hidden="1"/>
    </xf>
    <xf numFmtId="49" fontId="96" fillId="37" borderId="12" xfId="36" applyNumberFormat="1" applyFont="1" applyFill="1" applyBorder="1" applyAlignment="1">
      <alignment horizontal="center" vertical="center"/>
    </xf>
    <xf numFmtId="49" fontId="96" fillId="0" borderId="12" xfId="36" applyNumberFormat="1" applyFont="1" applyFill="1" applyBorder="1" applyAlignment="1" applyProtection="1">
      <alignment horizontal="center" vertical="center"/>
      <protection locked="0" hidden="1"/>
    </xf>
    <xf numFmtId="49" fontId="96" fillId="37" borderId="12" xfId="36" applyNumberFormat="1" applyFont="1" applyFill="1" applyBorder="1" applyAlignment="1">
      <alignment vertical="center"/>
    </xf>
    <xf numFmtId="49" fontId="96" fillId="0" borderId="12" xfId="36" applyNumberFormat="1" applyFont="1" applyFill="1" applyBorder="1" applyAlignment="1">
      <alignment vertical="center"/>
    </xf>
    <xf numFmtId="0" fontId="65" fillId="0" borderId="12" xfId="36" applyFont="1" applyFill="1" applyBorder="1" applyAlignment="1">
      <alignment horizontal="center" vertical="center"/>
    </xf>
    <xf numFmtId="0" fontId="55" fillId="0" borderId="12" xfId="36" applyFont="1" applyFill="1" applyBorder="1" applyAlignment="1">
      <alignment horizontal="left" vertical="center" wrapText="1"/>
    </xf>
    <xf numFmtId="0" fontId="98" fillId="36" borderId="26" xfId="0" applyNumberFormat="1" applyFont="1" applyFill="1" applyBorder="1" applyAlignment="1">
      <alignment horizontal="center" vertical="center" wrapText="1"/>
    </xf>
    <xf numFmtId="170" fontId="28" fillId="30" borderId="27" xfId="36" applyNumberFormat="1" applyFont="1" applyFill="1" applyBorder="1" applyAlignment="1" applyProtection="1">
      <alignment horizontal="center" vertical="center" wrapText="1"/>
      <protection hidden="1"/>
    </xf>
    <xf numFmtId="170" fontId="28" fillId="30" borderId="28" xfId="36" applyNumberFormat="1" applyFont="1" applyFill="1" applyBorder="1" applyAlignment="1" applyProtection="1">
      <alignment horizontal="center" vertical="center" wrapText="1"/>
      <protection hidden="1"/>
    </xf>
    <xf numFmtId="0" fontId="96" fillId="0" borderId="12" xfId="36" applyFont="1" applyFill="1" applyBorder="1" applyAlignment="1">
      <alignment horizontal="center" vertical="center"/>
    </xf>
    <xf numFmtId="0" fontId="99" fillId="0" borderId="12" xfId="36" applyFont="1" applyFill="1" applyBorder="1" applyAlignment="1">
      <alignment horizontal="center" vertical="center"/>
    </xf>
    <xf numFmtId="1" fontId="100" fillId="0" borderId="12" xfId="36" applyNumberFormat="1" applyFont="1" applyFill="1" applyBorder="1" applyAlignment="1">
      <alignment horizontal="center" vertical="center" wrapText="1"/>
    </xf>
    <xf numFmtId="14" fontId="101" fillId="0" borderId="12" xfId="36" applyNumberFormat="1" applyFont="1" applyFill="1" applyBorder="1" applyAlignment="1">
      <alignment horizontal="center" vertical="center" wrapText="1"/>
    </xf>
    <xf numFmtId="0" fontId="101" fillId="0" borderId="12" xfId="36" applyFont="1" applyFill="1" applyBorder="1" applyAlignment="1">
      <alignment horizontal="left" vertical="center" wrapText="1"/>
    </xf>
    <xf numFmtId="170" fontId="102" fillId="0" borderId="12" xfId="36" applyNumberFormat="1" applyFont="1" applyFill="1" applyBorder="1" applyAlignment="1">
      <alignment horizontal="center" vertical="center"/>
    </xf>
    <xf numFmtId="0" fontId="56" fillId="0" borderId="12" xfId="36" applyFont="1" applyFill="1" applyBorder="1" applyAlignment="1">
      <alignment horizontal="center" vertical="center"/>
    </xf>
    <xf numFmtId="0" fontId="104" fillId="0" borderId="12" xfId="36" applyFont="1" applyFill="1" applyBorder="1" applyAlignment="1">
      <alignment horizontal="center" vertical="center"/>
    </xf>
    <xf numFmtId="1" fontId="67" fillId="0" borderId="12" xfId="36" applyNumberFormat="1" applyFont="1" applyFill="1" applyBorder="1" applyAlignment="1">
      <alignment horizontal="center" vertical="center"/>
    </xf>
    <xf numFmtId="14" fontId="56" fillId="0" borderId="12" xfId="36" applyNumberFormat="1" applyFont="1" applyFill="1" applyBorder="1" applyAlignment="1">
      <alignment horizontal="center" vertical="center"/>
    </xf>
    <xf numFmtId="0" fontId="56" fillId="0" borderId="12" xfId="36" applyNumberFormat="1" applyFont="1" applyFill="1" applyBorder="1" applyAlignment="1">
      <alignment horizontal="left" vertical="center" wrapText="1"/>
    </xf>
    <xf numFmtId="169" fontId="56" fillId="0" borderId="12" xfId="36" applyNumberFormat="1" applyFont="1" applyFill="1" applyBorder="1" applyAlignment="1">
      <alignment horizontal="center" vertical="center"/>
    </xf>
    <xf numFmtId="1" fontId="56" fillId="0" borderId="12" xfId="36" applyNumberFormat="1" applyFont="1" applyFill="1" applyBorder="1" applyAlignment="1">
      <alignment horizontal="center" vertical="center"/>
    </xf>
    <xf numFmtId="0" fontId="67" fillId="0" borderId="12" xfId="36" applyFont="1" applyFill="1" applyBorder="1" applyAlignment="1">
      <alignment horizontal="center" vertical="center"/>
    </xf>
    <xf numFmtId="0" fontId="56" fillId="0" borderId="12" xfId="36" applyFont="1" applyFill="1" applyBorder="1" applyAlignment="1">
      <alignment horizontal="left" vertical="center" wrapText="1"/>
    </xf>
    <xf numFmtId="0" fontId="105" fillId="0" borderId="12" xfId="36" applyFont="1" applyFill="1" applyBorder="1" applyAlignment="1">
      <alignment horizontal="left" vertical="center" wrapText="1"/>
    </xf>
    <xf numFmtId="166" fontId="67" fillId="0" borderId="12" xfId="36" applyNumberFormat="1" applyFont="1" applyFill="1" applyBorder="1" applyAlignment="1">
      <alignment horizontal="center" vertical="center"/>
    </xf>
    <xf numFmtId="0" fontId="42" fillId="0" borderId="12" xfId="36" applyFont="1" applyFill="1" applyBorder="1" applyAlignment="1" applyProtection="1">
      <alignment horizontal="center" vertical="center" wrapText="1"/>
      <protection locked="0"/>
    </xf>
    <xf numFmtId="1" fontId="107" fillId="0" borderId="12" xfId="36" applyNumberFormat="1" applyFont="1" applyFill="1" applyBorder="1" applyAlignment="1" applyProtection="1">
      <alignment horizontal="center" vertical="center" wrapText="1"/>
      <protection locked="0"/>
    </xf>
    <xf numFmtId="14" fontId="42" fillId="0" borderId="12" xfId="36" applyNumberFormat="1" applyFont="1" applyFill="1" applyBorder="1" applyAlignment="1" applyProtection="1">
      <alignment horizontal="center" vertical="center" wrapText="1"/>
      <protection locked="0"/>
    </xf>
    <xf numFmtId="0" fontId="42" fillId="0" borderId="12" xfId="36" applyFont="1" applyFill="1" applyBorder="1" applyAlignment="1" applyProtection="1">
      <alignment horizontal="left" vertical="center" wrapText="1"/>
      <protection locked="0"/>
    </xf>
    <xf numFmtId="0" fontId="97" fillId="34" borderId="29" xfId="36" applyFont="1" applyFill="1" applyBorder="1" applyAlignment="1">
      <alignment vertical="center" wrapText="1"/>
    </xf>
    <xf numFmtId="1" fontId="67" fillId="0" borderId="12" xfId="36" applyNumberFormat="1" applyFont="1" applyFill="1" applyBorder="1" applyAlignment="1">
      <alignment horizontal="center" vertical="center" wrapText="1"/>
    </xf>
    <xf numFmtId="170" fontId="43" fillId="0" borderId="12" xfId="36" applyNumberFormat="1" applyFont="1" applyFill="1" applyBorder="1" applyAlignment="1" applyProtection="1">
      <alignment horizontal="center" vertical="center" wrapText="1"/>
      <protection locked="0"/>
    </xf>
    <xf numFmtId="0" fontId="36" fillId="29" borderId="0" xfId="36" applyFont="1" applyFill="1" applyBorder="1" applyAlignment="1" applyProtection="1">
      <alignment horizontal="center" vertical="center" wrapText="1"/>
      <protection locked="0"/>
    </xf>
    <xf numFmtId="171" fontId="102" fillId="0" borderId="12" xfId="36" applyNumberFormat="1" applyFont="1" applyFill="1" applyBorder="1" applyAlignment="1">
      <alignment horizontal="center" vertical="center"/>
    </xf>
    <xf numFmtId="0" fontId="29" fillId="29" borderId="11" xfId="36" applyFont="1" applyFill="1" applyBorder="1" applyAlignment="1" applyProtection="1">
      <alignment horizontal="center" vertical="center" wrapText="1"/>
      <protection locked="0"/>
    </xf>
    <xf numFmtId="49" fontId="29" fillId="0" borderId="12" xfId="36" applyNumberFormat="1" applyFont="1" applyFill="1" applyBorder="1" applyAlignment="1" applyProtection="1">
      <alignment horizontal="center" vertical="center" wrapText="1"/>
      <protection locked="0"/>
    </xf>
    <xf numFmtId="167" fontId="58" fillId="24" borderId="30" xfId="36" applyNumberFormat="1" applyFont="1" applyFill="1" applyBorder="1" applyAlignment="1" applyProtection="1">
      <alignment horizontal="center" vertical="center" wrapText="1"/>
      <protection locked="0"/>
    </xf>
    <xf numFmtId="0" fontId="46" fillId="24" borderId="30" xfId="36" applyFont="1" applyFill="1" applyBorder="1" applyAlignment="1" applyProtection="1">
      <alignment horizontal="center" vertical="center" wrapText="1"/>
      <protection locked="0"/>
    </xf>
    <xf numFmtId="0" fontId="58" fillId="30" borderId="0" xfId="36" applyFont="1" applyFill="1" applyBorder="1" applyAlignment="1" applyProtection="1">
      <alignment horizontal="left" wrapText="1"/>
      <protection locked="0"/>
    </xf>
    <xf numFmtId="167" fontId="58" fillId="24" borderId="30" xfId="36" applyNumberFormat="1" applyFont="1" applyFill="1" applyBorder="1" applyAlignment="1" applyProtection="1">
      <alignment vertical="center" wrapText="1"/>
      <protection locked="0"/>
    </xf>
    <xf numFmtId="0" fontId="68" fillId="32" borderId="0" xfId="31" applyFont="1" applyFill="1" applyBorder="1" applyAlignment="1" applyProtection="1">
      <alignment horizontal="center" vertical="center"/>
    </xf>
    <xf numFmtId="0" fontId="111" fillId="29" borderId="10" xfId="36" applyFont="1" applyFill="1" applyBorder="1" applyAlignment="1" applyProtection="1">
      <alignment vertical="center" wrapText="1"/>
      <protection locked="0"/>
    </xf>
    <xf numFmtId="0" fontId="112" fillId="29" borderId="10" xfId="36" applyFont="1" applyFill="1" applyBorder="1" applyAlignment="1" applyProtection="1">
      <alignment vertical="center" wrapText="1"/>
      <protection locked="0"/>
    </xf>
    <xf numFmtId="0" fontId="112" fillId="0" borderId="0" xfId="36" applyFont="1" applyAlignment="1" applyProtection="1">
      <alignment vertical="center" wrapText="1"/>
      <protection locked="0"/>
    </xf>
    <xf numFmtId="170" fontId="112" fillId="0" borderId="0" xfId="36" applyNumberFormat="1" applyFont="1" applyFill="1" applyAlignment="1">
      <alignment horizontal="center" vertical="center"/>
    </xf>
    <xf numFmtId="0" fontId="112" fillId="0" borderId="0" xfId="36" applyFont="1" applyFill="1" applyAlignment="1">
      <alignment horizontal="center" vertical="center"/>
    </xf>
    <xf numFmtId="0" fontId="112" fillId="29" borderId="11" xfId="36" applyFont="1" applyFill="1" applyBorder="1" applyAlignment="1" applyProtection="1">
      <alignment vertical="center" wrapText="1"/>
      <protection locked="0"/>
    </xf>
    <xf numFmtId="0" fontId="112" fillId="0" borderId="12" xfId="0" applyFont="1" applyBorder="1" applyAlignment="1">
      <alignment horizontal="left" vertical="center" wrapText="1"/>
    </xf>
    <xf numFmtId="14" fontId="56" fillId="0" borderId="12" xfId="36" applyNumberFormat="1" applyFont="1" applyFill="1" applyBorder="1" applyAlignment="1">
      <alignment horizontal="center" vertical="center" wrapText="1"/>
    </xf>
    <xf numFmtId="49" fontId="26" fillId="0" borderId="12" xfId="36" applyNumberFormat="1" applyFont="1" applyFill="1" applyBorder="1" applyAlignment="1" applyProtection="1">
      <alignment horizontal="center" vertical="center" wrapText="1"/>
      <protection locked="0"/>
    </xf>
    <xf numFmtId="0" fontId="114" fillId="0" borderId="12" xfId="0" applyFont="1" applyBorder="1" applyAlignment="1">
      <alignment horizontal="center" vertical="center"/>
    </xf>
    <xf numFmtId="0" fontId="67" fillId="0" borderId="12" xfId="36" applyFont="1" applyFill="1" applyBorder="1" applyAlignment="1">
      <alignment horizontal="center" vertical="center" wrapText="1"/>
    </xf>
    <xf numFmtId="0" fontId="105" fillId="0" borderId="12" xfId="36" applyFont="1" applyFill="1" applyBorder="1" applyAlignment="1">
      <alignment horizontal="center" vertical="center"/>
    </xf>
    <xf numFmtId="0" fontId="116" fillId="27" borderId="0" xfId="0" applyFont="1" applyFill="1" applyAlignment="1">
      <alignment horizontal="center" vertical="center"/>
    </xf>
    <xf numFmtId="0" fontId="44" fillId="0" borderId="0" xfId="36" applyFont="1" applyFill="1" applyAlignment="1" applyProtection="1">
      <alignment wrapText="1"/>
      <protection locked="0"/>
    </xf>
    <xf numFmtId="0" fontId="44" fillId="0" borderId="0" xfId="36" applyFont="1" applyFill="1" applyAlignment="1" applyProtection="1">
      <alignment horizontal="center" wrapText="1"/>
      <protection locked="0"/>
    </xf>
    <xf numFmtId="0" fontId="88" fillId="0" borderId="12" xfId="36" applyFont="1" applyFill="1" applyBorder="1" applyAlignment="1">
      <alignment horizontal="center" vertical="center"/>
    </xf>
    <xf numFmtId="0" fontId="117" fillId="0" borderId="12" xfId="36" applyFont="1" applyFill="1" applyBorder="1" applyAlignment="1">
      <alignment horizontal="center" vertical="center"/>
    </xf>
    <xf numFmtId="1" fontId="95" fillId="0" borderId="12" xfId="36" applyNumberFormat="1" applyFont="1" applyFill="1" applyBorder="1" applyAlignment="1">
      <alignment horizontal="center" vertical="center"/>
    </xf>
    <xf numFmtId="14" fontId="88" fillId="0" borderId="12" xfId="36" applyNumberFormat="1" applyFont="1" applyFill="1" applyBorder="1" applyAlignment="1">
      <alignment horizontal="center" vertical="center"/>
    </xf>
    <xf numFmtId="0" fontId="88" fillId="0" borderId="12" xfId="36" applyNumberFormat="1" applyFont="1" applyFill="1" applyBorder="1" applyAlignment="1">
      <alignment horizontal="left" vertical="center" wrapText="1"/>
    </xf>
    <xf numFmtId="168" fontId="88" fillId="0" borderId="12" xfId="36" applyNumberFormat="1" applyFont="1" applyFill="1" applyBorder="1" applyAlignment="1">
      <alignment horizontal="center" vertical="center"/>
    </xf>
    <xf numFmtId="1" fontId="117" fillId="0" borderId="12" xfId="36" applyNumberFormat="1" applyFont="1" applyFill="1" applyBorder="1" applyAlignment="1">
      <alignment horizontal="center" vertical="center"/>
    </xf>
    <xf numFmtId="169" fontId="88" fillId="0" borderId="12" xfId="36" applyNumberFormat="1" applyFont="1" applyFill="1" applyBorder="1" applyAlignment="1">
      <alignment horizontal="center" vertical="center"/>
    </xf>
    <xf numFmtId="1" fontId="95" fillId="0" borderId="12" xfId="36" applyNumberFormat="1" applyFont="1" applyFill="1" applyBorder="1" applyAlignment="1">
      <alignment horizontal="center" vertical="center" wrapText="1"/>
    </xf>
    <xf numFmtId="14" fontId="118" fillId="0" borderId="12" xfId="36" applyNumberFormat="1" applyFont="1" applyFill="1" applyBorder="1" applyAlignment="1">
      <alignment horizontal="center" vertical="center" wrapText="1"/>
    </xf>
    <xf numFmtId="0" fontId="118" fillId="0" borderId="12" xfId="36" applyFont="1" applyFill="1" applyBorder="1" applyAlignment="1">
      <alignment vertical="center" wrapText="1"/>
    </xf>
    <xf numFmtId="0" fontId="118" fillId="0" borderId="12" xfId="36" applyFont="1" applyFill="1" applyBorder="1" applyAlignment="1">
      <alignment horizontal="center" vertical="center" wrapText="1"/>
    </xf>
    <xf numFmtId="0" fontId="118" fillId="0" borderId="12" xfId="36" applyFont="1" applyFill="1" applyBorder="1" applyAlignment="1">
      <alignment horizontal="left" vertical="center" wrapText="1"/>
    </xf>
    <xf numFmtId="0" fontId="43" fillId="0" borderId="12" xfId="36" applyFont="1" applyFill="1" applyBorder="1" applyAlignment="1" applyProtection="1">
      <alignment horizontal="center" vertical="center" wrapText="1"/>
      <protection locked="0"/>
    </xf>
    <xf numFmtId="0" fontId="119" fillId="0" borderId="12" xfId="36" applyFont="1" applyFill="1" applyBorder="1" applyAlignment="1" applyProtection="1">
      <alignment horizontal="center" vertical="center" wrapText="1"/>
      <protection locked="0"/>
    </xf>
    <xf numFmtId="1" fontId="109" fillId="0" borderId="12" xfId="36" applyNumberFormat="1" applyFont="1" applyFill="1" applyBorder="1" applyAlignment="1" applyProtection="1">
      <alignment horizontal="center" vertical="center" wrapText="1"/>
      <protection locked="0"/>
    </xf>
    <xf numFmtId="14" fontId="43" fillId="0" borderId="12" xfId="36" applyNumberFormat="1" applyFont="1" applyFill="1" applyBorder="1" applyAlignment="1" applyProtection="1">
      <alignment horizontal="center" vertical="center" wrapText="1"/>
      <protection locked="0"/>
    </xf>
    <xf numFmtId="0" fontId="43" fillId="0" borderId="12" xfId="36" applyFont="1" applyFill="1" applyBorder="1" applyAlignment="1" applyProtection="1">
      <alignment horizontal="left" vertical="center" wrapText="1"/>
      <protection locked="0"/>
    </xf>
    <xf numFmtId="1" fontId="67" fillId="30" borderId="12" xfId="36" applyNumberFormat="1" applyFont="1" applyFill="1" applyBorder="1" applyAlignment="1">
      <alignment horizontal="center" vertical="center"/>
    </xf>
    <xf numFmtId="0" fontId="56" fillId="30" borderId="12" xfId="36" applyFont="1" applyFill="1" applyBorder="1" applyAlignment="1">
      <alignment horizontal="center" vertical="center"/>
    </xf>
    <xf numFmtId="168" fontId="120" fillId="0" borderId="12" xfId="0" applyNumberFormat="1" applyFont="1" applyBorder="1" applyAlignment="1">
      <alignment horizontal="center" vertical="center" wrapText="1"/>
    </xf>
    <xf numFmtId="168" fontId="120" fillId="30" borderId="12" xfId="0" applyNumberFormat="1" applyFont="1" applyFill="1" applyBorder="1" applyAlignment="1">
      <alignment horizontal="center" vertical="center"/>
    </xf>
    <xf numFmtId="169" fontId="120" fillId="30" borderId="12" xfId="0" applyNumberFormat="1" applyFont="1" applyFill="1" applyBorder="1" applyAlignment="1">
      <alignment horizontal="center" vertical="center"/>
    </xf>
    <xf numFmtId="170" fontId="120" fillId="30" borderId="12" xfId="0" applyNumberFormat="1" applyFont="1" applyFill="1" applyBorder="1" applyAlignment="1">
      <alignment horizontal="center" vertical="center"/>
    </xf>
    <xf numFmtId="170" fontId="120" fillId="0" borderId="12" xfId="36" applyNumberFormat="1" applyFont="1" applyFill="1" applyBorder="1" applyAlignment="1">
      <alignment horizontal="center" vertical="center"/>
    </xf>
    <xf numFmtId="1" fontId="120" fillId="0" borderId="12" xfId="36" applyNumberFormat="1" applyFont="1" applyFill="1" applyBorder="1" applyAlignment="1">
      <alignment horizontal="center" vertical="center"/>
    </xf>
    <xf numFmtId="168" fontId="29" fillId="32" borderId="12" xfId="36" applyNumberFormat="1" applyFont="1" applyFill="1" applyBorder="1" applyAlignment="1" applyProtection="1">
      <alignment horizontal="center" vertical="center" wrapText="1"/>
      <protection locked="0"/>
    </xf>
    <xf numFmtId="169" fontId="67" fillId="33" borderId="12" xfId="31" applyNumberFormat="1" applyFont="1" applyFill="1" applyBorder="1" applyAlignment="1" applyProtection="1">
      <alignment horizontal="center" vertical="center" wrapText="1"/>
    </xf>
    <xf numFmtId="170" fontId="123" fillId="25" borderId="10" xfId="36" applyNumberFormat="1" applyFont="1" applyFill="1" applyBorder="1" applyAlignment="1" applyProtection="1">
      <alignment horizontal="center" vertical="center" wrapText="1"/>
      <protection locked="0"/>
    </xf>
    <xf numFmtId="0" fontId="70" fillId="29" borderId="12" xfId="36" applyFont="1" applyFill="1" applyBorder="1" applyAlignment="1">
      <alignment horizontal="center" vertical="center" wrapText="1"/>
    </xf>
    <xf numFmtId="14" fontId="70" fillId="29" borderId="12" xfId="36" applyNumberFormat="1" applyFont="1" applyFill="1" applyBorder="1" applyAlignment="1">
      <alignment horizontal="center" vertical="center" wrapText="1"/>
    </xf>
    <xf numFmtId="0" fontId="70" fillId="29" borderId="12" xfId="36" applyNumberFormat="1" applyFont="1" applyFill="1" applyBorder="1" applyAlignment="1">
      <alignment horizontal="center" vertical="center" wrapText="1"/>
    </xf>
    <xf numFmtId="0" fontId="141" fillId="0" borderId="0" xfId="0" applyFont="1" applyAlignment="1">
      <alignment vertical="center"/>
    </xf>
    <xf numFmtId="0" fontId="143" fillId="0" borderId="0" xfId="0" applyFont="1" applyAlignment="1">
      <alignment vertical="center"/>
    </xf>
    <xf numFmtId="0" fontId="0" fillId="0" borderId="0" xfId="0" applyAlignment="1">
      <alignment vertical="center"/>
    </xf>
    <xf numFmtId="0" fontId="97" fillId="34" borderId="29" xfId="36" applyFont="1" applyFill="1" applyBorder="1" applyAlignment="1">
      <alignment vertical="center" textRotation="90"/>
    </xf>
    <xf numFmtId="0" fontId="48" fillId="0" borderId="0" xfId="36" applyFont="1" applyFill="1" applyBorder="1" applyAlignment="1">
      <alignment vertical="center"/>
    </xf>
    <xf numFmtId="0" fontId="48" fillId="0" borderId="0" xfId="36" applyFont="1" applyFill="1" applyBorder="1" applyAlignment="1">
      <alignment vertical="center" wrapText="1"/>
    </xf>
    <xf numFmtId="0" fontId="48" fillId="0" borderId="0" xfId="36" applyFont="1" applyFill="1" applyAlignment="1">
      <alignment horizontal="left" vertical="center" wrapText="1"/>
    </xf>
    <xf numFmtId="0" fontId="48" fillId="0" borderId="0" xfId="36" applyFont="1" applyFill="1" applyAlignment="1">
      <alignment horizontal="left" vertical="center"/>
    </xf>
    <xf numFmtId="14" fontId="48" fillId="0" borderId="0" xfId="36" applyNumberFormat="1" applyFont="1" applyFill="1" applyAlignment="1">
      <alignment vertical="center"/>
    </xf>
    <xf numFmtId="0" fontId="48" fillId="0" borderId="0" xfId="36" applyNumberFormat="1" applyFont="1" applyFill="1" applyBorder="1" applyAlignment="1">
      <alignment horizontal="center" vertical="center" wrapText="1"/>
    </xf>
    <xf numFmtId="0" fontId="48" fillId="0" borderId="0" xfId="36" applyNumberFormat="1" applyFont="1" applyFill="1" applyBorder="1" applyAlignment="1">
      <alignment horizontal="left" vertical="center" wrapText="1"/>
    </xf>
    <xf numFmtId="170" fontId="28" fillId="30" borderId="12" xfId="36" applyNumberFormat="1" applyFont="1" applyFill="1" applyBorder="1" applyAlignment="1" applyProtection="1">
      <alignment horizontal="center" vertical="center" wrapText="1"/>
      <protection hidden="1"/>
    </xf>
    <xf numFmtId="0" fontId="58" fillId="32" borderId="0" xfId="36" applyFont="1" applyFill="1" applyBorder="1" applyAlignment="1" applyProtection="1">
      <alignment horizontal="center" vertical="center" wrapText="1"/>
      <protection locked="0"/>
    </xf>
    <xf numFmtId="172" fontId="56" fillId="0" borderId="12" xfId="36" applyNumberFormat="1" applyFont="1" applyFill="1" applyBorder="1" applyAlignment="1">
      <alignment horizontal="center" vertical="center"/>
    </xf>
    <xf numFmtId="0" fontId="106" fillId="0" borderId="23" xfId="36" applyFont="1" applyFill="1" applyBorder="1" applyAlignment="1" applyProtection="1">
      <alignment horizontal="center" vertical="center" wrapText="1"/>
      <protection locked="0"/>
    </xf>
    <xf numFmtId="0" fontId="106" fillId="0" borderId="39" xfId="36" applyFont="1" applyFill="1" applyBorder="1" applyAlignment="1" applyProtection="1">
      <alignment horizontal="center" vertical="center" wrapText="1"/>
      <protection locked="0"/>
    </xf>
    <xf numFmtId="0" fontId="105" fillId="0" borderId="12" xfId="36" applyNumberFormat="1" applyFont="1" applyFill="1" applyBorder="1" applyAlignment="1">
      <alignment horizontal="center" vertical="center"/>
    </xf>
    <xf numFmtId="0" fontId="110" fillId="29" borderId="0" xfId="36" applyNumberFormat="1" applyFont="1" applyFill="1" applyBorder="1" applyAlignment="1" applyProtection="1">
      <alignment vertical="center" wrapText="1"/>
      <protection locked="0"/>
    </xf>
    <xf numFmtId="0" fontId="91" fillId="25" borderId="10" xfId="36" applyNumberFormat="1" applyFont="1" applyFill="1" applyBorder="1" applyAlignment="1" applyProtection="1">
      <alignment horizontal="right" vertical="center" wrapText="1"/>
      <protection locked="0"/>
    </xf>
    <xf numFmtId="167" fontId="46" fillId="24" borderId="30" xfId="36" applyNumberFormat="1" applyFont="1" applyFill="1" applyBorder="1" applyAlignment="1" applyProtection="1">
      <alignment horizontal="center" vertical="center" wrapText="1"/>
      <protection locked="0"/>
    </xf>
    <xf numFmtId="0" fontId="110" fillId="25" borderId="10" xfId="36" applyNumberFormat="1" applyFont="1" applyFill="1" applyBorder="1" applyAlignment="1" applyProtection="1">
      <alignment horizontal="left" vertical="center" wrapText="1"/>
      <protection locked="0"/>
    </xf>
    <xf numFmtId="0" fontId="110" fillId="29" borderId="11" xfId="36" applyNumberFormat="1" applyFont="1" applyFill="1" applyBorder="1" applyAlignment="1" applyProtection="1">
      <alignment horizontal="left" vertical="center" wrapText="1"/>
      <protection locked="0"/>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59" fillId="31" borderId="12" xfId="36" applyFont="1" applyFill="1" applyBorder="1" applyAlignment="1" applyProtection="1">
      <alignment horizontal="center" vertical="center" wrapText="1"/>
      <protection locked="0"/>
    </xf>
    <xf numFmtId="0" fontId="29" fillId="29" borderId="11" xfId="36" applyFont="1" applyFill="1" applyBorder="1" applyAlignment="1" applyProtection="1">
      <alignment horizontal="right" vertical="center" wrapText="1"/>
      <protection locked="0"/>
    </xf>
    <xf numFmtId="0" fontId="36" fillId="29" borderId="0" xfId="36" applyFont="1" applyFill="1" applyBorder="1" applyAlignment="1" applyProtection="1">
      <alignment horizontal="center" vertical="center" wrapText="1"/>
      <protection locked="0"/>
    </xf>
    <xf numFmtId="0" fontId="146" fillId="36" borderId="26" xfId="0" applyNumberFormat="1" applyFont="1" applyFill="1" applyBorder="1" applyAlignment="1">
      <alignment horizontal="center" vertical="center" wrapText="1"/>
    </xf>
    <xf numFmtId="0" fontId="23" fillId="36" borderId="40" xfId="0" applyFont="1" applyFill="1" applyBorder="1"/>
    <xf numFmtId="0" fontId="23" fillId="36" borderId="41" xfId="0" applyFont="1" applyFill="1" applyBorder="1"/>
    <xf numFmtId="0" fontId="23" fillId="36" borderId="42" xfId="0" applyFont="1" applyFill="1" applyBorder="1"/>
    <xf numFmtId="0" fontId="27" fillId="36" borderId="43" xfId="0" applyFont="1" applyFill="1" applyBorder="1"/>
    <xf numFmtId="0" fontId="27" fillId="36" borderId="44" xfId="0" applyFont="1" applyFill="1" applyBorder="1"/>
    <xf numFmtId="0" fontId="23" fillId="36" borderId="43" xfId="0" applyFont="1" applyFill="1" applyBorder="1"/>
    <xf numFmtId="0" fontId="23" fillId="36" borderId="44" xfId="0" applyFont="1" applyFill="1" applyBorder="1"/>
    <xf numFmtId="164" fontId="80" fillId="36" borderId="48" xfId="0" applyNumberFormat="1" applyFont="1" applyFill="1" applyBorder="1" applyAlignment="1">
      <alignment vertical="center" wrapText="1"/>
    </xf>
    <xf numFmtId="0" fontId="23" fillId="36" borderId="50" xfId="0" applyFont="1" applyFill="1" applyBorder="1"/>
    <xf numFmtId="0" fontId="23" fillId="36" borderId="51" xfId="0" applyFont="1" applyFill="1" applyBorder="1"/>
    <xf numFmtId="0" fontId="23" fillId="36" borderId="52" xfId="0" applyFont="1" applyFill="1" applyBorder="1"/>
    <xf numFmtId="0" fontId="69" fillId="42" borderId="12" xfId="36" applyFont="1" applyFill="1" applyBorder="1" applyAlignment="1" applyProtection="1">
      <alignment horizontal="left" vertical="center" wrapText="1"/>
      <protection hidden="1"/>
    </xf>
    <xf numFmtId="0" fontId="69" fillId="42" borderId="12" xfId="36" applyFont="1" applyFill="1" applyBorder="1" applyAlignment="1" applyProtection="1">
      <alignment horizontal="center" vertical="center" wrapText="1"/>
      <protection hidden="1"/>
    </xf>
    <xf numFmtId="0" fontId="108" fillId="42" borderId="12" xfId="36" applyFont="1" applyFill="1" applyBorder="1" applyAlignment="1" applyProtection="1">
      <alignment horizontal="center" vertical="center" wrapText="1"/>
      <protection hidden="1"/>
    </xf>
    <xf numFmtId="14" fontId="23" fillId="42" borderId="12" xfId="36" applyNumberFormat="1" applyFont="1" applyFill="1" applyBorder="1" applyAlignment="1" applyProtection="1">
      <alignment horizontal="center" vertical="center" wrapText="1"/>
      <protection locked="0"/>
    </xf>
    <xf numFmtId="0" fontId="23" fillId="42" borderId="12" xfId="36" applyFont="1" applyFill="1" applyBorder="1" applyAlignment="1" applyProtection="1">
      <alignment vertical="center" wrapText="1"/>
      <protection locked="0"/>
    </xf>
    <xf numFmtId="0" fontId="23" fillId="42" borderId="12" xfId="36" applyFont="1" applyFill="1" applyBorder="1" applyAlignment="1" applyProtection="1">
      <alignment horizontal="left" vertical="center" wrapText="1"/>
      <protection locked="0"/>
    </xf>
    <xf numFmtId="0" fontId="85" fillId="42" borderId="12" xfId="36" applyFont="1" applyFill="1" applyBorder="1" applyAlignment="1" applyProtection="1">
      <alignment horizontal="center" vertical="center" wrapText="1"/>
      <protection locked="0"/>
    </xf>
    <xf numFmtId="168" fontId="23" fillId="42" borderId="12" xfId="36" applyNumberFormat="1" applyFont="1" applyFill="1" applyBorder="1" applyAlignment="1" applyProtection="1">
      <alignment horizontal="center" vertical="center" wrapText="1"/>
      <protection locked="0"/>
    </xf>
    <xf numFmtId="49" fontId="23" fillId="42" borderId="12" xfId="36" applyNumberFormat="1" applyFont="1" applyFill="1" applyBorder="1" applyAlignment="1" applyProtection="1">
      <alignment horizontal="center" vertical="center" wrapText="1"/>
      <protection locked="0"/>
    </xf>
    <xf numFmtId="1" fontId="23" fillId="42" borderId="12" xfId="36" applyNumberFormat="1" applyFont="1" applyFill="1" applyBorder="1" applyAlignment="1" applyProtection="1">
      <alignment horizontal="center" vertical="center" wrapText="1"/>
      <protection locked="0"/>
    </xf>
    <xf numFmtId="0" fontId="26" fillId="42" borderId="0" xfId="36" applyFont="1" applyFill="1" applyAlignment="1" applyProtection="1">
      <alignment vertical="center" wrapText="1"/>
      <protection locked="0"/>
    </xf>
    <xf numFmtId="0" fontId="44" fillId="42" borderId="0" xfId="36" applyFont="1" applyFill="1" applyAlignment="1" applyProtection="1">
      <alignment vertical="center" wrapText="1"/>
      <protection locked="0"/>
    </xf>
    <xf numFmtId="0" fontId="69" fillId="41" borderId="12" xfId="36" applyFont="1" applyFill="1" applyBorder="1" applyAlignment="1" applyProtection="1">
      <alignment horizontal="left" vertical="center" wrapText="1"/>
      <protection hidden="1"/>
    </xf>
    <xf numFmtId="0" fontId="69" fillId="41" borderId="12" xfId="36" applyFont="1" applyFill="1" applyBorder="1" applyAlignment="1" applyProtection="1">
      <alignment horizontal="center" vertical="center" wrapText="1"/>
      <protection hidden="1"/>
    </xf>
    <xf numFmtId="0" fontId="108" fillId="41" borderId="12" xfId="36" applyFont="1" applyFill="1" applyBorder="1" applyAlignment="1" applyProtection="1">
      <alignment horizontal="center" vertical="center" wrapText="1"/>
      <protection hidden="1"/>
    </xf>
    <xf numFmtId="14" fontId="23" fillId="41" borderId="12" xfId="36" applyNumberFormat="1" applyFont="1" applyFill="1" applyBorder="1" applyAlignment="1" applyProtection="1">
      <alignment horizontal="center" vertical="center" wrapText="1"/>
      <protection locked="0"/>
    </xf>
    <xf numFmtId="0" fontId="23" fillId="41" borderId="12" xfId="36" applyFont="1" applyFill="1" applyBorder="1" applyAlignment="1" applyProtection="1">
      <alignment vertical="center" wrapText="1"/>
      <protection locked="0"/>
    </xf>
    <xf numFmtId="0" fontId="23" fillId="41" borderId="12" xfId="36" applyFont="1" applyFill="1" applyBorder="1" applyAlignment="1" applyProtection="1">
      <alignment horizontal="left" vertical="center" wrapText="1"/>
      <protection locked="0"/>
    </xf>
    <xf numFmtId="0" fontId="85" fillId="41" borderId="12" xfId="36" applyFont="1" applyFill="1" applyBorder="1" applyAlignment="1" applyProtection="1">
      <alignment horizontal="center" vertical="center" wrapText="1"/>
      <protection locked="0"/>
    </xf>
    <xf numFmtId="168" fontId="23" fillId="41" borderId="12" xfId="36" applyNumberFormat="1" applyFont="1" applyFill="1" applyBorder="1" applyAlignment="1" applyProtection="1">
      <alignment horizontal="center" vertical="center" wrapText="1"/>
      <protection locked="0"/>
    </xf>
    <xf numFmtId="49" fontId="23" fillId="41" borderId="12" xfId="36" applyNumberFormat="1" applyFont="1" applyFill="1" applyBorder="1" applyAlignment="1" applyProtection="1">
      <alignment horizontal="center" vertical="center" wrapText="1"/>
      <protection locked="0"/>
    </xf>
    <xf numFmtId="1" fontId="23" fillId="41" borderId="12" xfId="36" applyNumberFormat="1" applyFont="1" applyFill="1" applyBorder="1" applyAlignment="1" applyProtection="1">
      <alignment horizontal="center" vertical="center" wrapText="1"/>
      <protection locked="0"/>
    </xf>
    <xf numFmtId="0" fontId="26" fillId="41" borderId="0" xfId="36" applyFont="1" applyFill="1" applyAlignment="1" applyProtection="1">
      <alignment vertical="center" wrapText="1"/>
      <protection locked="0"/>
    </xf>
    <xf numFmtId="0" fontId="44" fillId="41" borderId="0" xfId="36" applyFont="1" applyFill="1" applyAlignment="1" applyProtection="1">
      <alignment vertical="center" wrapText="1"/>
      <protection locked="0"/>
    </xf>
    <xf numFmtId="0" fontId="110" fillId="25" borderId="34" xfId="36" applyNumberFormat="1" applyFont="1" applyFill="1" applyBorder="1" applyAlignment="1" applyProtection="1">
      <alignment vertical="center" wrapText="1"/>
      <protection locked="0"/>
    </xf>
    <xf numFmtId="14" fontId="88" fillId="0" borderId="12" xfId="36" applyNumberFormat="1" applyFont="1" applyFill="1" applyBorder="1" applyAlignment="1">
      <alignment horizontal="center" vertical="center" wrapText="1"/>
    </xf>
    <xf numFmtId="168" fontId="88" fillId="0" borderId="12" xfId="36" applyNumberFormat="1" applyFont="1" applyFill="1" applyBorder="1" applyAlignment="1">
      <alignment horizontal="center" vertical="center" wrapText="1"/>
    </xf>
    <xf numFmtId="0" fontId="117" fillId="0" borderId="12" xfId="36" applyFont="1" applyFill="1" applyBorder="1" applyAlignment="1">
      <alignment horizontal="center" vertical="center" wrapText="1"/>
    </xf>
    <xf numFmtId="0" fontId="69" fillId="44" borderId="12" xfId="36" applyFont="1" applyFill="1" applyBorder="1" applyAlignment="1" applyProtection="1">
      <alignment horizontal="left" vertical="center" wrapText="1"/>
      <protection hidden="1"/>
    </xf>
    <xf numFmtId="0" fontId="69" fillId="44" borderId="12" xfId="36" applyFont="1" applyFill="1" applyBorder="1" applyAlignment="1" applyProtection="1">
      <alignment horizontal="center" vertical="center" wrapText="1"/>
      <protection hidden="1"/>
    </xf>
    <xf numFmtId="0" fontId="108" fillId="44" borderId="12" xfId="36" applyFont="1" applyFill="1" applyBorder="1" applyAlignment="1" applyProtection="1">
      <alignment horizontal="center" vertical="center" wrapText="1"/>
      <protection hidden="1"/>
    </xf>
    <xf numFmtId="14" fontId="23" fillId="44" borderId="12" xfId="36" applyNumberFormat="1" applyFont="1" applyFill="1" applyBorder="1" applyAlignment="1" applyProtection="1">
      <alignment horizontal="center" vertical="center" wrapText="1"/>
      <protection locked="0"/>
    </xf>
    <xf numFmtId="0" fontId="23" fillId="44" borderId="12" xfId="36" applyFont="1" applyFill="1" applyBorder="1" applyAlignment="1" applyProtection="1">
      <alignment vertical="center" wrapText="1"/>
      <protection locked="0"/>
    </xf>
    <xf numFmtId="0" fontId="23" fillId="44" borderId="12" xfId="36" applyFont="1" applyFill="1" applyBorder="1" applyAlignment="1" applyProtection="1">
      <alignment horizontal="left" vertical="center" wrapText="1"/>
      <protection locked="0"/>
    </xf>
    <xf numFmtId="0" fontId="85" fillId="44" borderId="12" xfId="36" applyFont="1" applyFill="1" applyBorder="1" applyAlignment="1" applyProtection="1">
      <alignment horizontal="center" vertical="center" wrapText="1"/>
      <protection locked="0"/>
    </xf>
    <xf numFmtId="168" fontId="23" fillId="44" borderId="12" xfId="36" applyNumberFormat="1" applyFont="1" applyFill="1" applyBorder="1" applyAlignment="1" applyProtection="1">
      <alignment horizontal="center" vertical="center" wrapText="1"/>
      <protection locked="0"/>
    </xf>
    <xf numFmtId="49" fontId="23" fillId="44" borderId="12" xfId="36" applyNumberFormat="1" applyFont="1" applyFill="1" applyBorder="1" applyAlignment="1" applyProtection="1">
      <alignment horizontal="center" vertical="center" wrapText="1"/>
      <protection locked="0"/>
    </xf>
    <xf numFmtId="1" fontId="23" fillId="44" borderId="12" xfId="36" applyNumberFormat="1" applyFont="1" applyFill="1" applyBorder="1" applyAlignment="1" applyProtection="1">
      <alignment horizontal="center" vertical="center" wrapText="1"/>
      <protection locked="0"/>
    </xf>
    <xf numFmtId="0" fontId="26" fillId="44" borderId="0" xfId="36" applyFont="1" applyFill="1" applyAlignment="1" applyProtection="1">
      <alignment vertical="center" wrapText="1"/>
      <protection locked="0"/>
    </xf>
    <xf numFmtId="0" fontId="44" fillId="44" borderId="0" xfId="36" applyFont="1" applyFill="1" applyAlignment="1" applyProtection="1">
      <alignment vertical="center" wrapText="1"/>
      <protection locked="0"/>
    </xf>
    <xf numFmtId="0" fontId="69" fillId="45" borderId="12" xfId="36" applyFont="1" applyFill="1" applyBorder="1" applyAlignment="1" applyProtection="1">
      <alignment horizontal="left" vertical="center" wrapText="1"/>
      <protection hidden="1"/>
    </xf>
    <xf numFmtId="0" fontId="69" fillId="45" borderId="12" xfId="36" applyFont="1" applyFill="1" applyBorder="1" applyAlignment="1" applyProtection="1">
      <alignment horizontal="center" vertical="center" wrapText="1"/>
      <protection hidden="1"/>
    </xf>
    <xf numFmtId="0" fontId="108" fillId="45" borderId="12" xfId="36" applyFont="1" applyFill="1" applyBorder="1" applyAlignment="1" applyProtection="1">
      <alignment horizontal="center" vertical="center" wrapText="1"/>
      <protection hidden="1"/>
    </xf>
    <xf numFmtId="14" fontId="23" fillId="45" borderId="12" xfId="36" applyNumberFormat="1" applyFont="1" applyFill="1" applyBorder="1" applyAlignment="1" applyProtection="1">
      <alignment horizontal="center" vertical="center" wrapText="1"/>
      <protection locked="0"/>
    </xf>
    <xf numFmtId="0" fontId="23" fillId="45" borderId="12" xfId="36" applyFont="1" applyFill="1" applyBorder="1" applyAlignment="1" applyProtection="1">
      <alignment vertical="center" wrapText="1"/>
      <protection locked="0"/>
    </xf>
    <xf numFmtId="0" fontId="23" fillId="45" borderId="12" xfId="36" applyFont="1" applyFill="1" applyBorder="1" applyAlignment="1" applyProtection="1">
      <alignment horizontal="left" vertical="center" wrapText="1"/>
      <protection locked="0"/>
    </xf>
    <xf numFmtId="0" fontId="85" fillId="45" borderId="12" xfId="36" applyFont="1" applyFill="1" applyBorder="1" applyAlignment="1" applyProtection="1">
      <alignment horizontal="center" vertical="center" wrapText="1"/>
      <protection locked="0"/>
    </xf>
    <xf numFmtId="168" fontId="23" fillId="45" borderId="12" xfId="36" applyNumberFormat="1" applyFont="1" applyFill="1" applyBorder="1" applyAlignment="1" applyProtection="1">
      <alignment horizontal="center" vertical="center" wrapText="1"/>
      <protection locked="0"/>
    </xf>
    <xf numFmtId="49" fontId="23" fillId="45" borderId="12" xfId="36" applyNumberFormat="1" applyFont="1" applyFill="1" applyBorder="1" applyAlignment="1" applyProtection="1">
      <alignment horizontal="center" vertical="center" wrapText="1"/>
      <protection locked="0"/>
    </xf>
    <xf numFmtId="1" fontId="23" fillId="45" borderId="12" xfId="36" applyNumberFormat="1" applyFont="1" applyFill="1" applyBorder="1" applyAlignment="1" applyProtection="1">
      <alignment horizontal="center" vertical="center" wrapText="1"/>
      <protection locked="0"/>
    </xf>
    <xf numFmtId="0" fontId="26" fillId="45" borderId="0" xfId="36" applyFont="1" applyFill="1" applyAlignment="1" applyProtection="1">
      <alignment vertical="center" wrapText="1"/>
      <protection locked="0"/>
    </xf>
    <xf numFmtId="0" fontId="44" fillId="45" borderId="0" xfId="36" applyFont="1" applyFill="1" applyAlignment="1" applyProtection="1">
      <alignment vertical="center" wrapText="1"/>
      <protection locked="0"/>
    </xf>
    <xf numFmtId="0" fontId="23" fillId="0" borderId="12" xfId="36" applyFont="1" applyFill="1" applyBorder="1" applyAlignment="1" applyProtection="1">
      <alignment horizontal="center" vertical="center" wrapText="1"/>
      <protection locked="0"/>
    </xf>
    <xf numFmtId="49" fontId="58" fillId="0" borderId="64" xfId="36" applyNumberFormat="1" applyFont="1" applyFill="1" applyBorder="1" applyAlignment="1" applyProtection="1">
      <alignment horizontal="center" vertical="center"/>
      <protection locked="0"/>
    </xf>
    <xf numFmtId="168" fontId="55" fillId="0" borderId="61" xfId="36" applyNumberFormat="1" applyFont="1" applyBorder="1" applyAlignment="1" applyProtection="1">
      <alignment horizontal="center" vertical="center"/>
      <protection locked="0"/>
    </xf>
    <xf numFmtId="49" fontId="58" fillId="0" borderId="60" xfId="36" applyNumberFormat="1" applyFont="1" applyFill="1" applyBorder="1" applyAlignment="1" applyProtection="1">
      <alignment horizontal="center" vertical="center"/>
      <protection locked="0"/>
    </xf>
    <xf numFmtId="170" fontId="55" fillId="48" borderId="61" xfId="36" applyNumberFormat="1" applyFont="1" applyFill="1" applyBorder="1" applyAlignment="1">
      <alignment horizontal="center" vertical="center"/>
    </xf>
    <xf numFmtId="170" fontId="55" fillId="48" borderId="12" xfId="36" applyNumberFormat="1" applyFont="1" applyFill="1" applyBorder="1" applyAlignment="1" applyProtection="1">
      <alignment horizontal="center" vertical="center"/>
      <protection locked="0"/>
    </xf>
    <xf numFmtId="170" fontId="55" fillId="48" borderId="62" xfId="36" applyNumberFormat="1" applyFont="1" applyFill="1" applyBorder="1" applyAlignment="1" applyProtection="1">
      <alignment horizontal="center" vertical="center"/>
      <protection locked="0"/>
    </xf>
    <xf numFmtId="170" fontId="55" fillId="48" borderId="25" xfId="36" applyNumberFormat="1" applyFont="1" applyFill="1" applyBorder="1" applyAlignment="1" applyProtection="1">
      <alignment horizontal="center" vertical="center"/>
      <protection locked="0"/>
    </xf>
    <xf numFmtId="168" fontId="55" fillId="48" borderId="12" xfId="36" applyNumberFormat="1" applyFont="1" applyFill="1" applyBorder="1" applyAlignment="1" applyProtection="1">
      <alignment horizontal="center" vertical="center"/>
      <protection locked="0"/>
    </xf>
    <xf numFmtId="168" fontId="55" fillId="48" borderId="62" xfId="36" applyNumberFormat="1" applyFont="1" applyFill="1" applyBorder="1" applyAlignment="1" applyProtection="1">
      <alignment horizontal="center" vertical="center"/>
      <protection locked="0"/>
    </xf>
    <xf numFmtId="168" fontId="55" fillId="0" borderId="12" xfId="36" applyNumberFormat="1" applyFont="1" applyBorder="1" applyAlignment="1" applyProtection="1">
      <alignment horizontal="center" vertical="center"/>
      <protection locked="0"/>
    </xf>
    <xf numFmtId="168" fontId="55" fillId="0" borderId="24" xfId="36" applyNumberFormat="1" applyFont="1" applyBorder="1" applyAlignment="1" applyProtection="1">
      <alignment horizontal="center" vertical="center"/>
      <protection locked="0"/>
    </xf>
    <xf numFmtId="169" fontId="87" fillId="39" borderId="61" xfId="36" applyNumberFormat="1" applyFont="1" applyFill="1" applyBorder="1" applyAlignment="1" applyProtection="1">
      <alignment horizontal="center" vertical="center"/>
      <protection locked="0"/>
    </xf>
    <xf numFmtId="169" fontId="87" fillId="39" borderId="25" xfId="36" applyNumberFormat="1" applyFont="1" applyFill="1" applyBorder="1" applyAlignment="1" applyProtection="1">
      <alignment horizontal="center" vertical="center"/>
      <protection locked="0"/>
    </xf>
    <xf numFmtId="169" fontId="87" fillId="0" borderId="12" xfId="36" applyNumberFormat="1" applyFont="1" applyBorder="1" applyAlignment="1" applyProtection="1">
      <alignment horizontal="center" vertical="center"/>
      <protection locked="0"/>
    </xf>
    <xf numFmtId="1" fontId="58" fillId="47" borderId="64" xfId="36" applyNumberFormat="1" applyFont="1" applyFill="1" applyBorder="1" applyAlignment="1" applyProtection="1">
      <alignment horizontal="center" vertical="center"/>
      <protection locked="0"/>
    </xf>
    <xf numFmtId="168" fontId="55" fillId="48" borderId="61" xfId="36" applyNumberFormat="1" applyFont="1" applyFill="1" applyBorder="1" applyAlignment="1" applyProtection="1">
      <alignment horizontal="center" vertical="center"/>
      <protection locked="0"/>
    </xf>
    <xf numFmtId="168" fontId="55" fillId="48" borderId="24" xfId="36" applyNumberFormat="1" applyFont="1" applyFill="1" applyBorder="1" applyAlignment="1" applyProtection="1">
      <alignment horizontal="center" vertical="center"/>
      <protection locked="0"/>
    </xf>
    <xf numFmtId="169" fontId="87" fillId="48" borderId="12" xfId="36" applyNumberFormat="1" applyFont="1" applyFill="1" applyBorder="1" applyAlignment="1" applyProtection="1">
      <alignment horizontal="center" vertical="center"/>
      <protection locked="0"/>
    </xf>
    <xf numFmtId="170" fontId="55" fillId="0" borderId="61" xfId="36" applyNumberFormat="1" applyFont="1" applyBorder="1" applyAlignment="1" applyProtection="1">
      <alignment horizontal="center" vertical="center"/>
      <protection locked="0"/>
    </xf>
    <xf numFmtId="170" fontId="55" fillId="0" borderId="12" xfId="36" applyNumberFormat="1" applyFont="1" applyBorder="1" applyAlignment="1" applyProtection="1">
      <alignment horizontal="center" vertical="center"/>
      <protection locked="0"/>
    </xf>
    <xf numFmtId="170" fontId="55" fillId="0" borderId="62" xfId="36" applyNumberFormat="1" applyFont="1" applyBorder="1" applyAlignment="1" applyProtection="1">
      <alignment horizontal="center" vertical="center"/>
      <protection locked="0"/>
    </xf>
    <xf numFmtId="170" fontId="55" fillId="0" borderId="25" xfId="36" applyNumberFormat="1" applyFont="1" applyBorder="1" applyAlignment="1" applyProtection="1">
      <alignment horizontal="center" vertical="center"/>
      <protection locked="0"/>
    </xf>
    <xf numFmtId="168" fontId="55" fillId="0" borderId="62" xfId="36" applyNumberFormat="1" applyFont="1" applyBorder="1" applyAlignment="1" applyProtection="1">
      <alignment horizontal="center" vertical="center"/>
      <protection locked="0"/>
    </xf>
    <xf numFmtId="169" fontId="55" fillId="48" borderId="12" xfId="36" applyNumberFormat="1" applyFont="1" applyFill="1" applyBorder="1" applyAlignment="1" applyProtection="1">
      <alignment horizontal="center" vertical="center"/>
      <protection locked="0"/>
    </xf>
    <xf numFmtId="169" fontId="55" fillId="0" borderId="12" xfId="36" applyNumberFormat="1" applyFont="1" applyBorder="1" applyAlignment="1" applyProtection="1">
      <alignment horizontal="center" vertical="center"/>
      <protection locked="0"/>
    </xf>
    <xf numFmtId="168" fontId="55" fillId="48" borderId="25" xfId="36" applyNumberFormat="1" applyFont="1" applyFill="1" applyBorder="1" applyAlignment="1" applyProtection="1">
      <alignment horizontal="center" vertical="center"/>
      <protection locked="0"/>
    </xf>
    <xf numFmtId="168" fontId="55" fillId="0" borderId="25" xfId="36" applyNumberFormat="1" applyFont="1" applyBorder="1" applyAlignment="1" applyProtection="1">
      <alignment horizontal="center" vertical="center"/>
      <protection locked="0"/>
    </xf>
    <xf numFmtId="169" fontId="55" fillId="48" borderId="61" xfId="36" applyNumberFormat="1" applyFont="1" applyFill="1" applyBorder="1" applyAlignment="1" applyProtection="1">
      <alignment horizontal="center" vertical="center"/>
      <protection locked="0"/>
    </xf>
    <xf numFmtId="169" fontId="55" fillId="0" borderId="61" xfId="36" applyNumberFormat="1" applyFont="1" applyBorder="1" applyAlignment="1" applyProtection="1">
      <alignment horizontal="center" vertical="center"/>
      <protection locked="0"/>
    </xf>
    <xf numFmtId="169" fontId="55" fillId="0" borderId="24" xfId="36" applyNumberFormat="1" applyFont="1" applyBorder="1" applyAlignment="1" applyProtection="1">
      <alignment horizontal="center" vertical="center"/>
      <protection locked="0"/>
    </xf>
    <xf numFmtId="169" fontId="55" fillId="48" borderId="24" xfId="36" applyNumberFormat="1" applyFont="1" applyFill="1" applyBorder="1" applyAlignment="1" applyProtection="1">
      <alignment horizontal="center" vertical="center"/>
      <protection locked="0"/>
    </xf>
    <xf numFmtId="170" fontId="55" fillId="0" borderId="65" xfId="36" applyNumberFormat="1" applyFont="1" applyBorder="1" applyAlignment="1" applyProtection="1">
      <alignment horizontal="center" vertical="center"/>
      <protection locked="0"/>
    </xf>
    <xf numFmtId="168" fontId="55" fillId="0" borderId="66" xfId="36" applyNumberFormat="1" applyFont="1" applyBorder="1" applyAlignment="1" applyProtection="1">
      <alignment horizontal="center" vertical="center"/>
      <protection locked="0"/>
    </xf>
    <xf numFmtId="1" fontId="58" fillId="47" borderId="68" xfId="36" applyNumberFormat="1" applyFont="1" applyFill="1" applyBorder="1" applyAlignment="1" applyProtection="1">
      <alignment horizontal="center" vertical="center"/>
      <protection locked="0"/>
    </xf>
    <xf numFmtId="168" fontId="55" fillId="48" borderId="65" xfId="36" applyNumberFormat="1" applyFont="1" applyFill="1" applyBorder="1" applyAlignment="1" applyProtection="1">
      <alignment horizontal="center" vertical="center"/>
      <protection locked="0"/>
    </xf>
    <xf numFmtId="168" fontId="55" fillId="48" borderId="66" xfId="36" applyNumberFormat="1" applyFont="1" applyFill="1" applyBorder="1" applyAlignment="1" applyProtection="1">
      <alignment horizontal="center" vertical="center"/>
      <protection locked="0"/>
    </xf>
    <xf numFmtId="169" fontId="55" fillId="48" borderId="66" xfId="36" applyNumberFormat="1" applyFont="1" applyFill="1" applyBorder="1" applyAlignment="1" applyProtection="1">
      <alignment horizontal="center" vertical="center"/>
      <protection locked="0"/>
    </xf>
    <xf numFmtId="169" fontId="55" fillId="48" borderId="69" xfId="36" applyNumberFormat="1" applyFont="1" applyFill="1" applyBorder="1" applyAlignment="1" applyProtection="1">
      <alignment horizontal="center" vertical="center"/>
      <protection locked="0"/>
    </xf>
    <xf numFmtId="169" fontId="87" fillId="39" borderId="65" xfId="36" applyNumberFormat="1" applyFont="1" applyFill="1" applyBorder="1" applyAlignment="1" applyProtection="1">
      <alignment horizontal="center" vertical="center"/>
      <protection locked="0"/>
    </xf>
    <xf numFmtId="169" fontId="87" fillId="39" borderId="70" xfId="36" applyNumberFormat="1" applyFont="1" applyFill="1" applyBorder="1" applyAlignment="1" applyProtection="1">
      <alignment horizontal="center" vertical="center"/>
      <protection locked="0"/>
    </xf>
    <xf numFmtId="169" fontId="55" fillId="48" borderId="65" xfId="36" applyNumberFormat="1" applyFont="1" applyFill="1" applyBorder="1" applyAlignment="1" applyProtection="1">
      <alignment horizontal="center" vertical="center"/>
      <protection locked="0"/>
    </xf>
    <xf numFmtId="169" fontId="87" fillId="48" borderId="66" xfId="36" applyNumberFormat="1" applyFont="1" applyFill="1" applyBorder="1" applyAlignment="1" applyProtection="1">
      <alignment horizontal="center" vertical="center"/>
      <protection locked="0"/>
    </xf>
    <xf numFmtId="1" fontId="58" fillId="47" borderId="60" xfId="36" applyNumberFormat="1" applyFont="1" applyFill="1" applyBorder="1" applyAlignment="1" applyProtection="1">
      <alignment horizontal="center" vertical="center"/>
      <protection locked="0"/>
    </xf>
    <xf numFmtId="1" fontId="58" fillId="49" borderId="60" xfId="36" applyNumberFormat="1" applyFont="1" applyFill="1" applyBorder="1" applyAlignment="1" applyProtection="1">
      <alignment horizontal="center" vertical="center"/>
      <protection locked="0"/>
    </xf>
    <xf numFmtId="1" fontId="58" fillId="39" borderId="60" xfId="36" applyNumberFormat="1" applyFont="1" applyFill="1" applyBorder="1" applyAlignment="1" applyProtection="1">
      <alignment horizontal="center" vertical="center"/>
      <protection locked="0"/>
    </xf>
    <xf numFmtId="0" fontId="21" fillId="0" borderId="0" xfId="0" applyFont="1" applyFill="1" applyBorder="1"/>
    <xf numFmtId="0" fontId="64" fillId="47" borderId="63" xfId="0" applyFont="1" applyFill="1" applyBorder="1" applyAlignment="1">
      <alignment horizontal="center" vertical="center"/>
    </xf>
    <xf numFmtId="170" fontId="57" fillId="48" borderId="61" xfId="36" applyNumberFormat="1" applyFont="1" applyFill="1" applyBorder="1" applyAlignment="1">
      <alignment horizontal="center" vertical="center"/>
    </xf>
    <xf numFmtId="170" fontId="55" fillId="48" borderId="66" xfId="36" applyNumberFormat="1" applyFont="1" applyFill="1" applyBorder="1" applyAlignment="1" applyProtection="1">
      <alignment horizontal="center" vertical="center"/>
      <protection locked="0"/>
    </xf>
    <xf numFmtId="170" fontId="55" fillId="48" borderId="67" xfId="36" applyNumberFormat="1" applyFont="1" applyFill="1" applyBorder="1" applyAlignment="1" applyProtection="1">
      <alignment horizontal="center" vertical="center"/>
      <protection locked="0"/>
    </xf>
    <xf numFmtId="170" fontId="57" fillId="48" borderId="71" xfId="36" applyNumberFormat="1" applyFont="1" applyFill="1" applyBorder="1" applyAlignment="1">
      <alignment horizontal="center" vertical="center"/>
    </xf>
    <xf numFmtId="170" fontId="55" fillId="0" borderId="72" xfId="36" applyNumberFormat="1" applyFont="1" applyBorder="1" applyAlignment="1" applyProtection="1">
      <alignment horizontal="center" vertical="center"/>
      <protection locked="0"/>
    </xf>
    <xf numFmtId="168" fontId="55" fillId="0" borderId="73" xfId="36" applyNumberFormat="1" applyFont="1" applyBorder="1" applyAlignment="1" applyProtection="1">
      <alignment horizontal="center" vertical="center"/>
      <protection locked="0"/>
    </xf>
    <xf numFmtId="170" fontId="55" fillId="0" borderId="71" xfId="36" applyNumberFormat="1" applyFont="1" applyBorder="1" applyAlignment="1" applyProtection="1">
      <alignment horizontal="center" vertical="center"/>
      <protection locked="0"/>
    </xf>
    <xf numFmtId="168" fontId="55" fillId="0" borderId="67" xfId="36" applyNumberFormat="1" applyFont="1" applyBorder="1" applyAlignment="1" applyProtection="1">
      <alignment horizontal="center" vertical="center"/>
      <protection locked="0"/>
    </xf>
    <xf numFmtId="49" fontId="58" fillId="0" borderId="68" xfId="36" applyNumberFormat="1" applyFont="1" applyFill="1" applyBorder="1" applyAlignment="1" applyProtection="1">
      <alignment horizontal="center" vertical="center"/>
      <protection locked="0"/>
    </xf>
    <xf numFmtId="49" fontId="58" fillId="0" borderId="63" xfId="36" applyNumberFormat="1" applyFont="1" applyFill="1" applyBorder="1" applyAlignment="1" applyProtection="1">
      <alignment horizontal="center" vertical="center"/>
      <protection locked="0"/>
    </xf>
    <xf numFmtId="170" fontId="55" fillId="48" borderId="76" xfId="36" applyNumberFormat="1" applyFont="1" applyFill="1" applyBorder="1" applyAlignment="1">
      <alignment horizontal="center" vertical="center"/>
    </xf>
    <xf numFmtId="170" fontId="55" fillId="48" borderId="23" xfId="36" applyNumberFormat="1" applyFont="1" applyFill="1" applyBorder="1" applyAlignment="1" applyProtection="1">
      <alignment horizontal="center" vertical="center"/>
      <protection locked="0"/>
    </xf>
    <xf numFmtId="170" fontId="55" fillId="48" borderId="77" xfId="36" applyNumberFormat="1" applyFont="1" applyFill="1" applyBorder="1" applyAlignment="1" applyProtection="1">
      <alignment horizontal="center" vertical="center"/>
      <protection locked="0"/>
    </xf>
    <xf numFmtId="170" fontId="55" fillId="48" borderId="21" xfId="36" applyNumberFormat="1" applyFont="1" applyFill="1" applyBorder="1" applyAlignment="1" applyProtection="1">
      <alignment horizontal="center" vertical="center"/>
      <protection locked="0"/>
    </xf>
    <xf numFmtId="168" fontId="55" fillId="48" borderId="23" xfId="36" applyNumberFormat="1" applyFont="1" applyFill="1" applyBorder="1" applyAlignment="1" applyProtection="1">
      <alignment horizontal="center" vertical="center"/>
      <protection locked="0"/>
    </xf>
    <xf numFmtId="168" fontId="55" fillId="48" borderId="77" xfId="36" applyNumberFormat="1" applyFont="1" applyFill="1" applyBorder="1" applyAlignment="1" applyProtection="1">
      <alignment horizontal="center" vertical="center"/>
      <protection locked="0"/>
    </xf>
    <xf numFmtId="173" fontId="58" fillId="47" borderId="56" xfId="36" applyNumberFormat="1" applyFont="1" applyFill="1" applyBorder="1" applyAlignment="1" applyProtection="1">
      <alignment horizontal="center" vertical="center"/>
      <protection locked="0"/>
    </xf>
    <xf numFmtId="173" fontId="58" fillId="47" borderId="74" xfId="36" applyNumberFormat="1" applyFont="1" applyFill="1" applyBorder="1" applyAlignment="1" applyProtection="1">
      <alignment horizontal="center" vertical="center"/>
      <protection locked="0"/>
    </xf>
    <xf numFmtId="173" fontId="58" fillId="47" borderId="78" xfId="36" applyNumberFormat="1" applyFont="1" applyFill="1" applyBorder="1" applyAlignment="1" applyProtection="1">
      <alignment horizontal="center" vertical="center"/>
      <protection locked="0"/>
    </xf>
    <xf numFmtId="173" fontId="58" fillId="47" borderId="57" xfId="36" applyNumberFormat="1" applyFont="1" applyFill="1" applyBorder="1" applyAlignment="1" applyProtection="1">
      <alignment horizontal="center" vertical="center"/>
      <protection locked="0"/>
    </xf>
    <xf numFmtId="173" fontId="49" fillId="47" borderId="65" xfId="36" applyNumberFormat="1" applyFont="1" applyFill="1" applyBorder="1" applyAlignment="1" applyProtection="1">
      <alignment horizontal="center" vertical="center"/>
      <protection locked="0"/>
    </xf>
    <xf numFmtId="173" fontId="49" fillId="47" borderId="66" xfId="36" applyNumberFormat="1" applyFont="1" applyFill="1" applyBorder="1" applyAlignment="1" applyProtection="1">
      <alignment horizontal="center" vertical="center"/>
      <protection locked="0"/>
    </xf>
    <xf numFmtId="173" fontId="49" fillId="47" borderId="67" xfId="36" applyNumberFormat="1" applyFont="1" applyFill="1" applyBorder="1" applyAlignment="1" applyProtection="1">
      <alignment horizontal="center" vertical="center"/>
      <protection locked="0"/>
    </xf>
    <xf numFmtId="173" fontId="49" fillId="47" borderId="70" xfId="36" applyNumberFormat="1" applyFont="1" applyFill="1" applyBorder="1" applyAlignment="1" applyProtection="1">
      <alignment horizontal="center" vertical="center"/>
      <protection locked="0"/>
    </xf>
    <xf numFmtId="173" fontId="65" fillId="47" borderId="57" xfId="36" applyNumberFormat="1" applyFont="1" applyFill="1" applyBorder="1" applyAlignment="1" applyProtection="1">
      <alignment horizontal="center" vertical="center" wrapText="1"/>
      <protection locked="0"/>
    </xf>
    <xf numFmtId="173" fontId="65" fillId="47" borderId="59" xfId="36" applyNumberFormat="1" applyFont="1" applyFill="1" applyBorder="1" applyAlignment="1" applyProtection="1">
      <alignment horizontal="center" vertical="center" wrapText="1"/>
      <protection locked="0"/>
    </xf>
    <xf numFmtId="173" fontId="49" fillId="47" borderId="80" xfId="36" applyNumberFormat="1" applyFont="1" applyFill="1" applyBorder="1" applyAlignment="1" applyProtection="1">
      <alignment horizontal="center" vertical="center"/>
      <protection locked="0"/>
    </xf>
    <xf numFmtId="168" fontId="55" fillId="0" borderId="76" xfId="36" applyNumberFormat="1" applyFont="1" applyBorder="1" applyAlignment="1" applyProtection="1">
      <alignment horizontal="center" vertical="center"/>
      <protection locked="0"/>
    </xf>
    <xf numFmtId="168" fontId="55" fillId="0" borderId="23" xfId="36" applyNumberFormat="1" applyFont="1" applyBorder="1" applyAlignment="1" applyProtection="1">
      <alignment horizontal="center" vertical="center"/>
      <protection locked="0"/>
    </xf>
    <xf numFmtId="168" fontId="55" fillId="0" borderId="20" xfId="36" applyNumberFormat="1" applyFont="1" applyBorder="1" applyAlignment="1" applyProtection="1">
      <alignment horizontal="center" vertical="center"/>
      <protection locked="0"/>
    </xf>
    <xf numFmtId="169" fontId="87" fillId="39" borderId="76" xfId="36" applyNumberFormat="1" applyFont="1" applyFill="1" applyBorder="1" applyAlignment="1" applyProtection="1">
      <alignment horizontal="center" vertical="center"/>
      <protection locked="0"/>
    </xf>
    <xf numFmtId="169" fontId="87" fillId="39" borderId="21" xfId="36" applyNumberFormat="1" applyFont="1" applyFill="1" applyBorder="1" applyAlignment="1" applyProtection="1">
      <alignment horizontal="center" vertical="center"/>
      <protection locked="0"/>
    </xf>
    <xf numFmtId="169" fontId="87" fillId="0" borderId="23" xfId="36" applyNumberFormat="1" applyFont="1" applyBorder="1" applyAlignment="1" applyProtection="1">
      <alignment horizontal="center" vertical="center"/>
      <protection locked="0"/>
    </xf>
    <xf numFmtId="173" fontId="65" fillId="47" borderId="74" xfId="36" applyNumberFormat="1" applyFont="1" applyFill="1" applyBorder="1" applyAlignment="1" applyProtection="1">
      <alignment horizontal="center" vertical="center" wrapText="1"/>
      <protection locked="0"/>
    </xf>
    <xf numFmtId="173" fontId="58" fillId="47" borderId="74" xfId="36" applyNumberFormat="1" applyFont="1" applyFill="1" applyBorder="1" applyAlignment="1" applyProtection="1">
      <alignment horizontal="center" vertical="center" wrapText="1"/>
      <protection locked="0"/>
    </xf>
    <xf numFmtId="173" fontId="58" fillId="47" borderId="82" xfId="36" applyNumberFormat="1" applyFont="1" applyFill="1" applyBorder="1" applyAlignment="1" applyProtection="1">
      <alignment horizontal="center" vertical="center" wrapText="1"/>
      <protection locked="0"/>
    </xf>
    <xf numFmtId="173" fontId="58" fillId="47" borderId="58" xfId="36" applyNumberFormat="1" applyFont="1" applyFill="1" applyBorder="1" applyAlignment="1" applyProtection="1">
      <alignment horizontal="center" vertical="center" wrapText="1"/>
      <protection locked="0"/>
    </xf>
    <xf numFmtId="169" fontId="58" fillId="47" borderId="57" xfId="36" applyNumberFormat="1" applyFont="1" applyFill="1" applyBorder="1" applyAlignment="1" applyProtection="1">
      <alignment horizontal="center" vertical="center"/>
      <protection locked="0"/>
    </xf>
    <xf numFmtId="173" fontId="65" fillId="47" borderId="56" xfId="36" applyNumberFormat="1" applyFont="1" applyFill="1" applyBorder="1" applyAlignment="1" applyProtection="1">
      <alignment horizontal="center" vertical="center" wrapText="1"/>
      <protection locked="0"/>
    </xf>
    <xf numFmtId="173" fontId="49" fillId="47" borderId="69" xfId="36" applyNumberFormat="1" applyFont="1" applyFill="1" applyBorder="1" applyAlignment="1" applyProtection="1">
      <alignment horizontal="center" vertical="center"/>
      <protection locked="0"/>
    </xf>
    <xf numFmtId="173" fontId="49" fillId="47" borderId="83" xfId="36" applyNumberFormat="1" applyFont="1" applyFill="1" applyBorder="1" applyAlignment="1" applyProtection="1">
      <alignment horizontal="center" vertical="center"/>
      <protection locked="0"/>
    </xf>
    <xf numFmtId="168" fontId="55" fillId="48" borderId="0" xfId="36" applyNumberFormat="1" applyFont="1" applyFill="1" applyBorder="1" applyAlignment="1" applyProtection="1">
      <alignment horizontal="center" vertical="center"/>
      <protection locked="0"/>
    </xf>
    <xf numFmtId="169" fontId="55" fillId="48" borderId="0" xfId="36" applyNumberFormat="1" applyFont="1" applyFill="1" applyBorder="1" applyAlignment="1" applyProtection="1">
      <alignment horizontal="center" vertical="center"/>
      <protection locked="0"/>
    </xf>
    <xf numFmtId="169" fontId="87" fillId="39" borderId="0" xfId="36" applyNumberFormat="1" applyFont="1" applyFill="1" applyBorder="1" applyAlignment="1" applyProtection="1">
      <alignment horizontal="center" vertical="center"/>
      <protection locked="0"/>
    </xf>
    <xf numFmtId="169" fontId="87" fillId="48" borderId="0" xfId="36" applyNumberFormat="1" applyFont="1" applyFill="1" applyBorder="1" applyAlignment="1" applyProtection="1">
      <alignment horizontal="center" vertical="center"/>
      <protection locked="0"/>
    </xf>
    <xf numFmtId="170" fontId="57" fillId="48" borderId="0" xfId="36" applyNumberFormat="1" applyFont="1" applyFill="1" applyBorder="1" applyAlignment="1">
      <alignment horizontal="center" vertical="center"/>
    </xf>
    <xf numFmtId="170" fontId="55" fillId="0" borderId="0" xfId="36" applyNumberFormat="1" applyFont="1" applyBorder="1" applyAlignment="1" applyProtection="1">
      <alignment horizontal="center" vertical="center"/>
      <protection locked="0"/>
    </xf>
    <xf numFmtId="168" fontId="55" fillId="0" borderId="0" xfId="36" applyNumberFormat="1" applyFont="1" applyBorder="1" applyAlignment="1" applyProtection="1">
      <alignment horizontal="center" vertical="center"/>
      <protection locked="0"/>
    </xf>
    <xf numFmtId="1" fontId="103" fillId="0" borderId="12" xfId="36" applyNumberFormat="1" applyFont="1" applyFill="1" applyBorder="1" applyAlignment="1">
      <alignment horizontal="center" vertical="center"/>
    </xf>
    <xf numFmtId="1" fontId="121" fillId="0" borderId="12" xfId="36" applyNumberFormat="1" applyFont="1" applyFill="1" applyBorder="1" applyAlignment="1">
      <alignment horizontal="center" vertical="center"/>
    </xf>
    <xf numFmtId="0" fontId="91" fillId="25" borderId="10" xfId="36" applyNumberFormat="1" applyFont="1" applyFill="1" applyBorder="1" applyAlignment="1" applyProtection="1">
      <alignment horizontal="right" vertical="center" wrapText="1"/>
      <protection locked="0"/>
    </xf>
    <xf numFmtId="168" fontId="121" fillId="30" borderId="12" xfId="0" applyNumberFormat="1" applyFont="1" applyFill="1" applyBorder="1" applyAlignment="1">
      <alignment horizontal="center" vertical="center"/>
    </xf>
    <xf numFmtId="1" fontId="121" fillId="30" borderId="12" xfId="0" applyNumberFormat="1" applyFont="1" applyFill="1" applyBorder="1" applyAlignment="1">
      <alignment horizontal="center" vertical="center"/>
    </xf>
    <xf numFmtId="1" fontId="103" fillId="30" borderId="12" xfId="0" applyNumberFormat="1" applyFont="1" applyFill="1" applyBorder="1" applyAlignment="1">
      <alignment horizontal="center" vertical="center"/>
    </xf>
    <xf numFmtId="1" fontId="103" fillId="38" borderId="12" xfId="0" applyNumberFormat="1" applyFont="1" applyFill="1" applyBorder="1" applyAlignment="1">
      <alignment horizontal="center" vertical="center"/>
    </xf>
    <xf numFmtId="1" fontId="115" fillId="38" borderId="12" xfId="0" applyNumberFormat="1" applyFont="1" applyFill="1" applyBorder="1" applyAlignment="1">
      <alignment horizontal="center" vertical="center"/>
    </xf>
    <xf numFmtId="0" fontId="91" fillId="25" borderId="10" xfId="36" applyNumberFormat="1" applyFont="1" applyFill="1" applyBorder="1" applyAlignment="1" applyProtection="1">
      <alignment horizontal="right" vertical="center" wrapText="1"/>
      <protection locked="0"/>
    </xf>
    <xf numFmtId="0" fontId="92" fillId="31" borderId="12" xfId="36" applyFont="1" applyFill="1" applyBorder="1" applyAlignment="1" applyProtection="1">
      <alignment horizontal="center" vertical="center" wrapText="1"/>
      <protection locked="0"/>
    </xf>
    <xf numFmtId="0" fontId="29" fillId="0" borderId="0" xfId="36" applyFont="1" applyFill="1" applyAlignment="1" applyProtection="1">
      <alignment horizontal="center" vertical="center" wrapText="1"/>
      <protection locked="0"/>
    </xf>
    <xf numFmtId="0" fontId="59" fillId="31" borderId="12" xfId="36" applyFont="1" applyFill="1" applyBorder="1" applyAlignment="1" applyProtection="1">
      <alignment horizontal="center" vertical="center" wrapText="1"/>
      <protection locked="0"/>
    </xf>
    <xf numFmtId="0" fontId="29" fillId="29" borderId="11" xfId="36" applyFont="1" applyFill="1" applyBorder="1" applyAlignment="1" applyProtection="1">
      <alignment horizontal="right" vertical="center" wrapText="1"/>
      <protection locked="0"/>
    </xf>
    <xf numFmtId="0" fontId="36" fillId="29" borderId="0" xfId="36" applyFont="1" applyFill="1" applyBorder="1" applyAlignment="1" applyProtection="1">
      <alignment horizontal="center" vertical="center" wrapText="1"/>
      <protection locked="0"/>
    </xf>
    <xf numFmtId="0" fontId="106" fillId="0" borderId="12" xfId="36" applyFont="1" applyFill="1" applyBorder="1" applyAlignment="1" applyProtection="1">
      <alignment horizontal="center" vertical="center" wrapText="1"/>
      <protection locked="0"/>
    </xf>
    <xf numFmtId="1" fontId="103" fillId="38" borderId="24" xfId="0" applyNumberFormat="1" applyFont="1" applyFill="1" applyBorder="1" applyAlignment="1">
      <alignment horizontal="center" vertical="center"/>
    </xf>
    <xf numFmtId="0" fontId="0" fillId="0" borderId="84" xfId="0" applyBorder="1"/>
    <xf numFmtId="0" fontId="0" fillId="0" borderId="85" xfId="0" applyBorder="1"/>
    <xf numFmtId="0" fontId="92" fillId="31" borderId="12" xfId="36" applyFont="1" applyFill="1" applyBorder="1" applyAlignment="1" applyProtection="1">
      <alignment horizontal="center" vertical="center" wrapText="1"/>
      <protection locked="0"/>
    </xf>
    <xf numFmtId="0" fontId="59" fillId="31" borderId="12" xfId="36" applyFont="1" applyFill="1" applyBorder="1" applyAlignment="1" applyProtection="1">
      <alignment horizontal="center" vertical="center" wrapText="1"/>
      <protection locked="0"/>
    </xf>
    <xf numFmtId="170" fontId="28" fillId="30" borderId="24" xfId="36" applyNumberFormat="1" applyFont="1" applyFill="1" applyBorder="1" applyAlignment="1" applyProtection="1">
      <alignment horizontal="center" vertical="center" wrapText="1"/>
      <protection hidden="1"/>
    </xf>
    <xf numFmtId="49" fontId="94" fillId="34" borderId="22" xfId="36" applyNumberFormat="1" applyFont="1" applyFill="1" applyBorder="1" applyAlignment="1">
      <alignment horizontal="right" vertical="center"/>
    </xf>
    <xf numFmtId="0" fontId="148" fillId="0" borderId="12" xfId="0" applyFont="1" applyBorder="1"/>
    <xf numFmtId="0" fontId="141" fillId="0" borderId="0" xfId="0" applyFont="1"/>
    <xf numFmtId="0" fontId="143" fillId="0" borderId="12" xfId="0" applyFont="1" applyBorder="1" applyAlignment="1">
      <alignment horizontal="center" vertical="center"/>
    </xf>
    <xf numFmtId="1" fontId="121" fillId="0" borderId="12" xfId="0" applyNumberFormat="1" applyFont="1" applyBorder="1" applyAlignment="1">
      <alignment horizontal="center" vertical="center"/>
    </xf>
    <xf numFmtId="0" fontId="148" fillId="0" borderId="12" xfId="0" applyFont="1" applyBorder="1" applyAlignment="1">
      <alignment shrinkToFit="1"/>
    </xf>
    <xf numFmtId="168" fontId="56" fillId="0" borderId="12" xfId="36" applyNumberFormat="1" applyFont="1" applyFill="1" applyBorder="1" applyAlignment="1">
      <alignment horizontal="center" vertical="center"/>
    </xf>
    <xf numFmtId="169" fontId="120" fillId="0" borderId="12" xfId="36" applyNumberFormat="1" applyFont="1" applyFill="1" applyBorder="1" applyAlignment="1">
      <alignment horizontal="center" vertical="center"/>
    </xf>
    <xf numFmtId="0" fontId="29" fillId="29" borderId="11" xfId="36" applyFont="1" applyFill="1" applyBorder="1" applyAlignment="1" applyProtection="1">
      <alignment horizontal="right" vertical="center" wrapText="1"/>
      <protection locked="0"/>
    </xf>
    <xf numFmtId="0" fontId="92" fillId="31" borderId="12" xfId="36" applyFont="1" applyFill="1" applyBorder="1" applyAlignment="1" applyProtection="1">
      <alignment horizontal="center" vertical="center" wrapText="1"/>
      <protection locked="0"/>
    </xf>
    <xf numFmtId="0" fontId="29" fillId="0" borderId="0" xfId="36" applyFont="1" applyFill="1" applyAlignment="1" applyProtection="1">
      <alignment horizontal="center" vertical="center" wrapText="1"/>
      <protection locked="0"/>
    </xf>
    <xf numFmtId="0" fontId="59" fillId="31" borderId="12" xfId="36" applyFont="1" applyFill="1" applyBorder="1" applyAlignment="1" applyProtection="1">
      <alignment horizontal="center" vertical="center" wrapText="1"/>
      <protection locked="0"/>
    </xf>
    <xf numFmtId="0" fontId="46" fillId="24" borderId="13" xfId="36" applyFont="1" applyFill="1" applyBorder="1" applyAlignment="1" applyProtection="1">
      <alignment horizontal="center" vertical="center" wrapText="1"/>
      <protection locked="0"/>
    </xf>
    <xf numFmtId="0" fontId="91" fillId="25" borderId="10" xfId="36" applyNumberFormat="1" applyFont="1" applyFill="1" applyBorder="1" applyAlignment="1" applyProtection="1">
      <alignment horizontal="right" vertical="center" wrapText="1"/>
      <protection locked="0"/>
    </xf>
    <xf numFmtId="49" fontId="56" fillId="0" borderId="12" xfId="36" applyNumberFormat="1" applyFont="1" applyFill="1" applyBorder="1" applyAlignment="1">
      <alignment horizontal="center" vertical="center"/>
    </xf>
    <xf numFmtId="49" fontId="67" fillId="34" borderId="22" xfId="36" applyNumberFormat="1" applyFont="1" applyFill="1" applyBorder="1" applyAlignment="1">
      <alignment vertical="center"/>
    </xf>
    <xf numFmtId="49" fontId="53" fillId="29" borderId="12" xfId="36" applyNumberFormat="1" applyFont="1" applyFill="1" applyBorder="1" applyAlignment="1">
      <alignment horizontal="center" vertical="center" wrapText="1"/>
    </xf>
    <xf numFmtId="49" fontId="57" fillId="0" borderId="12" xfId="36" applyNumberFormat="1" applyFont="1" applyFill="1" applyBorder="1" applyAlignment="1">
      <alignment horizontal="left" vertical="center"/>
    </xf>
    <xf numFmtId="1" fontId="104" fillId="0" borderId="12" xfId="36" applyNumberFormat="1" applyFont="1" applyFill="1" applyBorder="1" applyAlignment="1">
      <alignment horizontal="center" vertical="center"/>
    </xf>
    <xf numFmtId="0" fontId="132" fillId="25" borderId="10" xfId="31" applyFont="1" applyFill="1" applyBorder="1" applyAlignment="1" applyProtection="1">
      <alignment horizontal="left" vertical="center" wrapText="1"/>
      <protection locked="0"/>
    </xf>
    <xf numFmtId="0" fontId="110" fillId="29" borderId="11" xfId="36" applyFont="1" applyFill="1" applyBorder="1" applyAlignment="1" applyProtection="1">
      <alignment horizontal="left" vertical="center" wrapText="1"/>
      <protection locked="0"/>
    </xf>
    <xf numFmtId="0" fontId="110" fillId="29" borderId="11" xfId="36" applyFont="1" applyFill="1" applyBorder="1" applyAlignment="1" applyProtection="1">
      <alignment horizontal="left" vertical="center" wrapText="1"/>
      <protection locked="0"/>
    </xf>
    <xf numFmtId="0" fontId="132" fillId="25" borderId="10" xfId="31" applyFont="1" applyFill="1" applyBorder="1" applyAlignment="1" applyProtection="1">
      <alignment horizontal="left" vertical="center" wrapText="1"/>
      <protection locked="0"/>
    </xf>
    <xf numFmtId="0" fontId="91" fillId="25" borderId="10" xfId="36" applyNumberFormat="1" applyFont="1" applyFill="1" applyBorder="1" applyAlignment="1" applyProtection="1">
      <alignment horizontal="right" vertical="center" wrapText="1"/>
      <protection locked="0"/>
    </xf>
    <xf numFmtId="0" fontId="55" fillId="0" borderId="0" xfId="36" applyFont="1" applyFill="1" applyBorder="1" applyAlignment="1">
      <alignment horizontal="center" vertical="center"/>
    </xf>
    <xf numFmtId="49" fontId="57" fillId="0" borderId="0" xfId="36" applyNumberFormat="1" applyFont="1" applyFill="1" applyBorder="1" applyAlignment="1">
      <alignment horizontal="center" vertical="center"/>
    </xf>
    <xf numFmtId="0" fontId="56" fillId="0" borderId="0" xfId="36" applyNumberFormat="1" applyFont="1" applyFill="1" applyBorder="1" applyAlignment="1">
      <alignment horizontal="left" vertical="center" wrapText="1"/>
    </xf>
    <xf numFmtId="170" fontId="56" fillId="0" borderId="0" xfId="36" applyNumberFormat="1" applyFont="1" applyFill="1" applyBorder="1" applyAlignment="1">
      <alignment horizontal="center" vertical="center"/>
    </xf>
    <xf numFmtId="1" fontId="56" fillId="0" borderId="0" xfId="36" applyNumberFormat="1" applyFont="1" applyFill="1" applyBorder="1" applyAlignment="1">
      <alignment horizontal="center" vertical="center"/>
    </xf>
    <xf numFmtId="0" fontId="67" fillId="30" borderId="0" xfId="36" applyFont="1" applyFill="1" applyBorder="1" applyAlignment="1">
      <alignment horizontal="center" vertical="center"/>
    </xf>
    <xf numFmtId="0" fontId="105" fillId="0" borderId="0" xfId="36" applyFont="1" applyFill="1" applyBorder="1" applyAlignment="1">
      <alignment horizontal="center" vertical="center"/>
    </xf>
    <xf numFmtId="0" fontId="67" fillId="0" borderId="0" xfId="36" applyFont="1" applyFill="1" applyBorder="1" applyAlignment="1">
      <alignment horizontal="center" vertical="center"/>
    </xf>
    <xf numFmtId="14" fontId="56" fillId="0" borderId="0" xfId="36" applyNumberFormat="1" applyFont="1" applyFill="1" applyBorder="1" applyAlignment="1">
      <alignment horizontal="center" vertical="center"/>
    </xf>
    <xf numFmtId="0" fontId="56" fillId="0" borderId="0" xfId="36" applyFont="1" applyFill="1" applyBorder="1" applyAlignment="1">
      <alignment horizontal="left" vertical="center" wrapText="1"/>
    </xf>
    <xf numFmtId="0" fontId="105" fillId="0" borderId="0" xfId="36" applyFont="1" applyFill="1" applyBorder="1" applyAlignment="1">
      <alignment horizontal="left" vertical="center" wrapText="1"/>
    </xf>
    <xf numFmtId="0" fontId="105" fillId="0" borderId="0" xfId="36" applyNumberFormat="1" applyFont="1" applyFill="1" applyBorder="1" applyAlignment="1">
      <alignment horizontal="center" vertical="center"/>
    </xf>
    <xf numFmtId="49" fontId="48" fillId="0" borderId="12" xfId="36" applyNumberFormat="1" applyFont="1" applyFill="1" applyBorder="1" applyAlignment="1">
      <alignment horizontal="center" vertical="center"/>
    </xf>
    <xf numFmtId="0" fontId="48" fillId="0" borderId="12" xfId="36" applyNumberFormat="1" applyFont="1" applyFill="1" applyBorder="1" applyAlignment="1">
      <alignment horizontal="left" vertical="center" wrapText="1"/>
    </xf>
    <xf numFmtId="49" fontId="58" fillId="0" borderId="12" xfId="36" applyNumberFormat="1" applyFont="1" applyFill="1" applyBorder="1" applyAlignment="1">
      <alignment horizontal="center" vertical="center"/>
    </xf>
    <xf numFmtId="1" fontId="65" fillId="0" borderId="12" xfId="36" applyNumberFormat="1" applyFont="1" applyFill="1" applyBorder="1" applyAlignment="1">
      <alignment horizontal="center" vertical="center"/>
    </xf>
    <xf numFmtId="0" fontId="67" fillId="34" borderId="90" xfId="36" applyFont="1" applyFill="1" applyBorder="1" applyAlignment="1">
      <alignment vertical="center"/>
    </xf>
    <xf numFmtId="0" fontId="54" fillId="29" borderId="61" xfId="36" applyFont="1" applyFill="1" applyBorder="1" applyAlignment="1">
      <alignment horizontal="center" vertical="center" wrapText="1"/>
    </xf>
    <xf numFmtId="0" fontId="48" fillId="0" borderId="43" xfId="36" applyFont="1" applyFill="1" applyBorder="1" applyAlignment="1">
      <alignment vertical="center"/>
    </xf>
    <xf numFmtId="0" fontId="48" fillId="0" borderId="0" xfId="36" applyFont="1" applyFill="1" applyBorder="1" applyAlignment="1">
      <alignment horizontal="left" vertical="center" wrapText="1"/>
    </xf>
    <xf numFmtId="0" fontId="48" fillId="0" borderId="0" xfId="36" applyFont="1" applyFill="1" applyBorder="1" applyAlignment="1">
      <alignment horizontal="left" vertical="center"/>
    </xf>
    <xf numFmtId="14" fontId="48" fillId="0" borderId="0" xfId="36" applyNumberFormat="1" applyFont="1" applyFill="1" applyBorder="1" applyAlignment="1">
      <alignment vertical="center"/>
    </xf>
    <xf numFmtId="0" fontId="0" fillId="0" borderId="50" xfId="0" applyBorder="1"/>
    <xf numFmtId="0" fontId="0" fillId="0" borderId="51" xfId="0" applyBorder="1"/>
    <xf numFmtId="170" fontId="56" fillId="0" borderId="25" xfId="36" applyNumberFormat="1" applyFont="1" applyFill="1" applyBorder="1" applyAlignment="1">
      <alignment horizontal="center" vertical="center"/>
    </xf>
    <xf numFmtId="0" fontId="54" fillId="29" borderId="29" xfId="36" applyFont="1" applyFill="1" applyBorder="1" applyAlignment="1">
      <alignment horizontal="center" vertical="center" wrapText="1"/>
    </xf>
    <xf numFmtId="0" fontId="53" fillId="29" borderId="29" xfId="36" applyFont="1" applyFill="1" applyBorder="1" applyAlignment="1">
      <alignment horizontal="center" vertical="center" wrapText="1"/>
    </xf>
    <xf numFmtId="14" fontId="53" fillId="29" borderId="29" xfId="36" applyNumberFormat="1" applyFont="1" applyFill="1" applyBorder="1" applyAlignment="1">
      <alignment horizontal="center" vertical="center" wrapText="1"/>
    </xf>
    <xf numFmtId="0" fontId="53" fillId="29" borderId="29" xfId="36" applyNumberFormat="1" applyFont="1" applyFill="1" applyBorder="1" applyAlignment="1">
      <alignment horizontal="center" vertical="center" wrapText="1"/>
    </xf>
    <xf numFmtId="0" fontId="67" fillId="34" borderId="20" xfId="36" applyFont="1" applyFill="1" applyBorder="1" applyAlignment="1">
      <alignment vertical="center"/>
    </xf>
    <xf numFmtId="0" fontId="67" fillId="34" borderId="13" xfId="36" applyFont="1" applyFill="1" applyBorder="1" applyAlignment="1">
      <alignment vertical="center"/>
    </xf>
    <xf numFmtId="0" fontId="93" fillId="34" borderId="13" xfId="36" applyFont="1" applyFill="1" applyBorder="1" applyAlignment="1">
      <alignment horizontal="right" vertical="center"/>
    </xf>
    <xf numFmtId="49" fontId="94" fillId="34" borderId="13" xfId="36" applyNumberFormat="1" applyFont="1" applyFill="1" applyBorder="1" applyAlignment="1">
      <alignment horizontal="left" vertical="center"/>
    </xf>
    <xf numFmtId="49" fontId="55" fillId="0" borderId="12" xfId="36" applyNumberFormat="1" applyFont="1" applyFill="1" applyBorder="1" applyAlignment="1">
      <alignment horizontal="center" vertical="center"/>
    </xf>
    <xf numFmtId="0" fontId="149" fillId="0" borderId="12" xfId="0" applyFont="1" applyBorder="1"/>
    <xf numFmtId="0" fontId="149" fillId="0" borderId="12" xfId="0" applyFont="1" applyBorder="1" applyAlignment="1">
      <alignment horizontal="left" wrapText="1"/>
    </xf>
    <xf numFmtId="1" fontId="87" fillId="0" borderId="12" xfId="36" applyNumberFormat="1" applyFont="1" applyFill="1" applyBorder="1" applyAlignment="1">
      <alignment horizontal="center" vertical="center"/>
    </xf>
    <xf numFmtId="0" fontId="55" fillId="0" borderId="12" xfId="36" applyFont="1" applyFill="1" applyBorder="1" applyAlignment="1">
      <alignment horizontal="left" vertical="center"/>
    </xf>
    <xf numFmtId="0" fontId="149" fillId="0" borderId="12" xfId="0" applyFont="1" applyBorder="1" applyAlignment="1">
      <alignment horizontal="left"/>
    </xf>
    <xf numFmtId="49" fontId="55" fillId="0" borderId="12" xfId="36" applyNumberFormat="1" applyFont="1" applyFill="1" applyBorder="1" applyAlignment="1">
      <alignment horizontal="left" vertical="center"/>
    </xf>
    <xf numFmtId="0" fontId="149" fillId="0" borderId="12" xfId="0" applyFont="1" applyFill="1" applyBorder="1"/>
    <xf numFmtId="0" fontId="21" fillId="0" borderId="12" xfId="0" applyFont="1" applyBorder="1"/>
    <xf numFmtId="0" fontId="21" fillId="0" borderId="12" xfId="0" applyFont="1" applyBorder="1" applyAlignment="1">
      <alignment horizontal="left" wrapText="1"/>
    </xf>
    <xf numFmtId="0" fontId="21" fillId="0" borderId="12" xfId="0" applyFont="1" applyBorder="1" applyAlignment="1">
      <alignment horizontal="left"/>
    </xf>
    <xf numFmtId="0" fontId="149" fillId="0" borderId="12" xfId="0" applyFont="1" applyBorder="1" applyAlignment="1">
      <alignment horizontal="left" vertical="center"/>
    </xf>
    <xf numFmtId="0" fontId="55" fillId="0" borderId="61" xfId="36" applyFont="1" applyFill="1" applyBorder="1" applyAlignment="1">
      <alignment horizontal="center" vertical="center"/>
    </xf>
    <xf numFmtId="49" fontId="48" fillId="0" borderId="12" xfId="36" applyNumberFormat="1" applyFont="1" applyFill="1" applyBorder="1" applyAlignment="1">
      <alignment horizontal="left" vertical="center"/>
    </xf>
    <xf numFmtId="0" fontId="21" fillId="0" borderId="12" xfId="0" applyFont="1" applyBorder="1" applyAlignment="1">
      <alignment horizontal="left" vertical="center" wrapText="1"/>
    </xf>
    <xf numFmtId="49" fontId="51" fillId="0" borderId="12" xfId="36" applyNumberFormat="1" applyFont="1" applyFill="1" applyBorder="1" applyAlignment="1">
      <alignment horizontal="center" vertical="center"/>
    </xf>
    <xf numFmtId="49" fontId="51" fillId="0" borderId="12" xfId="36" applyNumberFormat="1" applyFont="1" applyFill="1" applyBorder="1" applyAlignment="1">
      <alignment horizontal="left" vertical="center"/>
    </xf>
    <xf numFmtId="0" fontId="91" fillId="25" borderId="10" xfId="36" applyNumberFormat="1" applyFont="1" applyFill="1" applyBorder="1" applyAlignment="1" applyProtection="1">
      <alignment horizontal="right" vertical="center" wrapText="1"/>
      <protection locked="0"/>
    </xf>
    <xf numFmtId="0" fontId="149" fillId="0" borderId="12" xfId="0" applyFont="1" applyBorder="1" applyAlignment="1">
      <alignment horizontal="left" vertical="center" wrapText="1"/>
    </xf>
    <xf numFmtId="14" fontId="58" fillId="29" borderId="11" xfId="36" applyNumberFormat="1" applyFont="1" applyFill="1" applyBorder="1" applyAlignment="1" applyProtection="1">
      <alignment horizontal="center" vertical="center" wrapText="1"/>
      <protection locked="0"/>
    </xf>
    <xf numFmtId="20" fontId="58" fillId="29" borderId="11" xfId="36" applyNumberFormat="1" applyFont="1" applyFill="1" applyBorder="1" applyAlignment="1" applyProtection="1">
      <alignment horizontal="center" vertical="center" wrapText="1"/>
      <protection locked="0"/>
    </xf>
    <xf numFmtId="14" fontId="91" fillId="25" borderId="10" xfId="36" applyNumberFormat="1" applyFont="1" applyFill="1" applyBorder="1" applyAlignment="1" applyProtection="1">
      <alignment horizontal="right" vertical="center" wrapText="1"/>
      <protection locked="0"/>
    </xf>
    <xf numFmtId="174" fontId="58" fillId="29" borderId="11" xfId="36" applyNumberFormat="1" applyFont="1" applyFill="1" applyBorder="1" applyAlignment="1" applyProtection="1">
      <alignment horizontal="center" vertical="center" wrapText="1"/>
      <protection locked="0"/>
    </xf>
    <xf numFmtId="49" fontId="49" fillId="0" borderId="12" xfId="36" applyNumberFormat="1" applyFont="1" applyFill="1" applyBorder="1" applyAlignment="1">
      <alignment horizontal="center" vertical="center"/>
    </xf>
    <xf numFmtId="49" fontId="49" fillId="0" borderId="12" xfId="36" applyNumberFormat="1" applyFont="1" applyFill="1" applyBorder="1" applyAlignment="1">
      <alignment horizontal="left" vertical="center"/>
    </xf>
    <xf numFmtId="49" fontId="49" fillId="0" borderId="12" xfId="36" applyNumberFormat="1" applyFont="1" applyFill="1" applyBorder="1" applyAlignment="1">
      <alignment horizontal="left" vertical="center" wrapText="1"/>
    </xf>
    <xf numFmtId="0" fontId="21" fillId="0" borderId="12" xfId="0" applyFont="1" applyBorder="1" applyAlignment="1">
      <alignment horizontal="left" vertical="center"/>
    </xf>
    <xf numFmtId="0" fontId="21" fillId="0" borderId="12" xfId="0" applyFont="1" applyBorder="1" applyAlignment="1">
      <alignment vertical="center"/>
    </xf>
    <xf numFmtId="49" fontId="84" fillId="0" borderId="12" xfId="36" applyNumberFormat="1" applyFont="1" applyFill="1" applyBorder="1" applyAlignment="1">
      <alignment vertical="center"/>
    </xf>
    <xf numFmtId="49" fontId="84" fillId="0" borderId="12" xfId="36" applyNumberFormat="1" applyFont="1" applyFill="1" applyBorder="1" applyAlignment="1">
      <alignment vertical="center" wrapText="1"/>
    </xf>
    <xf numFmtId="0" fontId="149" fillId="0" borderId="12" xfId="0" applyFont="1" applyFill="1" applyBorder="1" applyAlignment="1">
      <alignment horizontal="left"/>
    </xf>
    <xf numFmtId="0" fontId="0" fillId="0" borderId="12" xfId="0" applyBorder="1"/>
    <xf numFmtId="0" fontId="67" fillId="34" borderId="22" xfId="36" applyFont="1" applyFill="1" applyBorder="1" applyAlignment="1">
      <alignment horizontal="center" vertical="center"/>
    </xf>
    <xf numFmtId="0" fontId="67" fillId="34" borderId="15" xfId="36" applyFont="1" applyFill="1" applyBorder="1" applyAlignment="1">
      <alignment horizontal="center" vertical="center"/>
    </xf>
    <xf numFmtId="167" fontId="46" fillId="24" borderId="30" xfId="36" applyNumberFormat="1" applyFont="1" applyFill="1" applyBorder="1" applyAlignment="1" applyProtection="1">
      <alignment horizontal="center" vertical="center" wrapText="1"/>
      <protection locked="0"/>
    </xf>
    <xf numFmtId="0" fontId="91" fillId="25" borderId="10" xfId="36" applyNumberFormat="1" applyFont="1" applyFill="1" applyBorder="1" applyAlignment="1" applyProtection="1">
      <alignment horizontal="right" vertical="center" wrapText="1"/>
      <protection locked="0"/>
    </xf>
    <xf numFmtId="167" fontId="46" fillId="24" borderId="30" xfId="36" applyNumberFormat="1" applyFont="1" applyFill="1" applyBorder="1" applyAlignment="1" applyProtection="1">
      <alignment horizontal="center" vertical="center" wrapText="1"/>
      <protection locked="0"/>
    </xf>
    <xf numFmtId="0" fontId="55" fillId="0" borderId="0" xfId="36" applyFont="1" applyFill="1" applyBorder="1" applyAlignment="1">
      <alignment vertical="center"/>
    </xf>
    <xf numFmtId="0" fontId="55" fillId="0" borderId="0" xfId="36" applyFont="1" applyFill="1" applyBorder="1" applyAlignment="1">
      <alignment vertical="center" wrapText="1"/>
    </xf>
    <xf numFmtId="0" fontId="149" fillId="0" borderId="0" xfId="0" applyFont="1"/>
    <xf numFmtId="0" fontId="55" fillId="0" borderId="0" xfId="36" applyFont="1" applyFill="1" applyAlignment="1">
      <alignment horizontal="center" vertical="center"/>
    </xf>
    <xf numFmtId="0" fontId="55" fillId="0" borderId="0" xfId="36" applyFont="1" applyFill="1" applyAlignment="1">
      <alignment vertical="center"/>
    </xf>
    <xf numFmtId="14" fontId="55" fillId="0" borderId="0" xfId="36" applyNumberFormat="1" applyFont="1" applyFill="1" applyAlignment="1">
      <alignment vertical="center"/>
    </xf>
    <xf numFmtId="0" fontId="55" fillId="0" borderId="0" xfId="36" applyNumberFormat="1" applyFont="1" applyFill="1" applyBorder="1" applyAlignment="1">
      <alignment horizontal="center" vertical="center" wrapText="1"/>
    </xf>
    <xf numFmtId="0" fontId="55" fillId="0" borderId="0" xfId="36" applyNumberFormat="1" applyFont="1" applyFill="1" applyBorder="1" applyAlignment="1">
      <alignment horizontal="left" vertical="center" wrapText="1"/>
    </xf>
    <xf numFmtId="0" fontId="21" fillId="0" borderId="0" xfId="0" applyFont="1" applyAlignment="1">
      <alignment horizontal="center" vertical="center"/>
    </xf>
    <xf numFmtId="0" fontId="150" fillId="0" borderId="12" xfId="0" applyFont="1" applyBorder="1" applyAlignment="1">
      <alignment horizontal="left" vertical="center"/>
    </xf>
    <xf numFmtId="170" fontId="57" fillId="0" borderId="0" xfId="36" applyNumberFormat="1" applyFont="1" applyFill="1" applyBorder="1" applyAlignment="1">
      <alignment horizontal="center" vertical="center"/>
    </xf>
    <xf numFmtId="1" fontId="57" fillId="0" borderId="12" xfId="36" applyNumberFormat="1" applyFont="1" applyFill="1" applyBorder="1" applyAlignment="1">
      <alignment horizontal="center" vertical="center"/>
    </xf>
    <xf numFmtId="170" fontId="57" fillId="0" borderId="12" xfId="36" applyNumberFormat="1" applyFont="1" applyFill="1" applyBorder="1" applyAlignment="1">
      <alignment horizontal="center" vertical="center"/>
    </xf>
    <xf numFmtId="0" fontId="150" fillId="0" borderId="12" xfId="0" applyFont="1" applyBorder="1" applyAlignment="1">
      <alignment horizontal="left" vertical="center" wrapText="1"/>
    </xf>
    <xf numFmtId="0" fontId="150" fillId="0" borderId="12" xfId="0" applyFont="1" applyBorder="1" applyAlignment="1">
      <alignment horizontal="center" vertical="center"/>
    </xf>
    <xf numFmtId="0" fontId="150" fillId="0" borderId="12" xfId="0" applyFont="1" applyFill="1" applyBorder="1" applyAlignment="1">
      <alignment horizontal="center" vertical="center"/>
    </xf>
    <xf numFmtId="0" fontId="153" fillId="0" borderId="12" xfId="0" applyFont="1" applyBorder="1" applyAlignment="1">
      <alignment horizontal="center" vertical="center"/>
    </xf>
    <xf numFmtId="0" fontId="149" fillId="0" borderId="12" xfId="0" applyFont="1" applyBorder="1" applyAlignment="1">
      <alignment horizontal="center" vertical="center" wrapText="1"/>
    </xf>
    <xf numFmtId="49" fontId="84" fillId="0" borderId="12" xfId="36" applyNumberFormat="1" applyFont="1" applyFill="1" applyBorder="1" applyAlignment="1">
      <alignment horizontal="left" vertical="center"/>
    </xf>
    <xf numFmtId="0" fontId="154" fillId="0" borderId="12" xfId="0" applyFont="1" applyBorder="1" applyAlignment="1">
      <alignment horizontal="left" vertical="center"/>
    </xf>
    <xf numFmtId="0" fontId="154" fillId="0" borderId="12" xfId="0" applyFont="1" applyBorder="1" applyAlignment="1">
      <alignment horizontal="left" vertical="center" wrapText="1"/>
    </xf>
    <xf numFmtId="49" fontId="105" fillId="0" borderId="12" xfId="36" applyNumberFormat="1" applyFont="1" applyFill="1" applyBorder="1" applyAlignment="1">
      <alignment horizontal="center" vertical="center"/>
    </xf>
    <xf numFmtId="1" fontId="105" fillId="0" borderId="12" xfId="36" applyNumberFormat="1" applyFont="1" applyFill="1" applyBorder="1" applyAlignment="1">
      <alignment horizontal="center" vertical="center"/>
    </xf>
    <xf numFmtId="0" fontId="67" fillId="0" borderId="23" xfId="36" applyFont="1" applyFill="1" applyBorder="1" applyAlignment="1">
      <alignment horizontal="center" vertical="center"/>
    </xf>
    <xf numFmtId="49" fontId="55" fillId="0" borderId="23" xfId="36" applyNumberFormat="1" applyFont="1" applyFill="1" applyBorder="1" applyAlignment="1">
      <alignment horizontal="left" vertical="center"/>
    </xf>
    <xf numFmtId="0" fontId="149" fillId="0" borderId="23" xfId="0" applyFont="1" applyBorder="1" applyAlignment="1">
      <alignment horizontal="left" vertical="center"/>
    </xf>
    <xf numFmtId="0" fontId="149" fillId="0" borderId="23" xfId="0" applyFont="1" applyBorder="1" applyAlignment="1">
      <alignment horizontal="left" vertical="center" wrapText="1"/>
    </xf>
    <xf numFmtId="170" fontId="56" fillId="0" borderId="23" xfId="36" applyNumberFormat="1" applyFont="1" applyFill="1" applyBorder="1" applyAlignment="1">
      <alignment horizontal="center" vertical="center"/>
    </xf>
    <xf numFmtId="1" fontId="56" fillId="0" borderId="23" xfId="36" applyNumberFormat="1" applyFont="1" applyFill="1" applyBorder="1" applyAlignment="1">
      <alignment horizontal="center" vertical="center"/>
    </xf>
    <xf numFmtId="0" fontId="67" fillId="0" borderId="66" xfId="36" applyFont="1" applyFill="1" applyBorder="1" applyAlignment="1">
      <alignment horizontal="center" vertical="center"/>
    </xf>
    <xf numFmtId="49" fontId="55" fillId="0" borderId="66" xfId="36" applyNumberFormat="1" applyFont="1" applyFill="1" applyBorder="1" applyAlignment="1">
      <alignment horizontal="left" vertical="center"/>
    </xf>
    <xf numFmtId="0" fontId="149" fillId="0" borderId="66" xfId="0" applyFont="1" applyBorder="1" applyAlignment="1">
      <alignment horizontal="left" vertical="center"/>
    </xf>
    <xf numFmtId="0" fontId="149" fillId="0" borderId="66" xfId="0" applyFont="1" applyBorder="1" applyAlignment="1">
      <alignment horizontal="left" vertical="center" wrapText="1"/>
    </xf>
    <xf numFmtId="170" fontId="56" fillId="0" borderId="66" xfId="36" applyNumberFormat="1" applyFont="1" applyFill="1" applyBorder="1" applyAlignment="1">
      <alignment horizontal="center" vertical="center"/>
    </xf>
    <xf numFmtId="1" fontId="56" fillId="0" borderId="66" xfId="36" applyNumberFormat="1" applyFont="1" applyFill="1" applyBorder="1" applyAlignment="1">
      <alignment horizontal="center" vertical="center"/>
    </xf>
    <xf numFmtId="14" fontId="57" fillId="0" borderId="12" xfId="36" applyNumberFormat="1" applyFont="1" applyFill="1" applyBorder="1" applyAlignment="1">
      <alignment horizontal="center" vertical="center"/>
    </xf>
    <xf numFmtId="0" fontId="57" fillId="0" borderId="12" xfId="36" applyFont="1" applyFill="1" applyBorder="1" applyAlignment="1">
      <alignment horizontal="left" vertical="center" wrapText="1"/>
    </xf>
    <xf numFmtId="0" fontId="113" fillId="0" borderId="12" xfId="36" applyFont="1" applyFill="1" applyBorder="1" applyAlignment="1">
      <alignment horizontal="left" vertical="center" wrapText="1"/>
    </xf>
    <xf numFmtId="0" fontId="113" fillId="0" borderId="12" xfId="36" applyNumberFormat="1" applyFont="1" applyFill="1" applyBorder="1" applyAlignment="1">
      <alignment horizontal="center" vertical="center"/>
    </xf>
    <xf numFmtId="14" fontId="105" fillId="0" borderId="12" xfId="36" applyNumberFormat="1" applyFont="1" applyFill="1" applyBorder="1" applyAlignment="1">
      <alignment horizontal="center" vertical="center"/>
    </xf>
    <xf numFmtId="0" fontId="154" fillId="0" borderId="12" xfId="0" applyFont="1" applyBorder="1" applyAlignment="1">
      <alignment vertical="center" wrapText="1"/>
    </xf>
    <xf numFmtId="0" fontId="113" fillId="0" borderId="12" xfId="36" applyFont="1" applyFill="1" applyBorder="1" applyAlignment="1">
      <alignment horizontal="center" vertical="center"/>
    </xf>
    <xf numFmtId="2" fontId="105" fillId="0" borderId="12" xfId="36" applyNumberFormat="1" applyFont="1" applyFill="1" applyBorder="1" applyAlignment="1">
      <alignment horizontal="center" vertical="center"/>
    </xf>
    <xf numFmtId="0" fontId="113" fillId="34" borderId="22" xfId="36" applyFont="1" applyFill="1" applyBorder="1" applyAlignment="1">
      <alignment vertical="center"/>
    </xf>
    <xf numFmtId="0" fontId="151" fillId="34" borderId="22" xfId="36" applyFont="1" applyFill="1" applyBorder="1" applyAlignment="1">
      <alignment horizontal="right" vertical="center"/>
    </xf>
    <xf numFmtId="49" fontId="151" fillId="34" borderId="22" xfId="36" applyNumberFormat="1" applyFont="1" applyFill="1" applyBorder="1" applyAlignment="1">
      <alignment horizontal="left" vertical="center"/>
    </xf>
    <xf numFmtId="0" fontId="113" fillId="34" borderId="15" xfId="36" applyFont="1" applyFill="1" applyBorder="1" applyAlignment="1">
      <alignment vertical="center"/>
    </xf>
    <xf numFmtId="0" fontId="113" fillId="34" borderId="15" xfId="36" applyFont="1" applyFill="1" applyBorder="1" applyAlignment="1">
      <alignment horizontal="center" vertical="center"/>
    </xf>
    <xf numFmtId="14" fontId="72" fillId="29" borderId="12" xfId="36" applyNumberFormat="1" applyFont="1" applyFill="1" applyBorder="1" applyAlignment="1">
      <alignment horizontal="center" vertical="center" wrapText="1"/>
    </xf>
    <xf numFmtId="0" fontId="72" fillId="29" borderId="12" xfId="36" applyNumberFormat="1" applyFont="1" applyFill="1" applyBorder="1" applyAlignment="1">
      <alignment horizontal="center" vertical="center" wrapText="1"/>
    </xf>
    <xf numFmtId="0" fontId="72" fillId="29" borderId="12" xfId="36" applyFont="1" applyFill="1" applyBorder="1" applyAlignment="1">
      <alignment horizontal="center" vertical="center" wrapText="1"/>
    </xf>
    <xf numFmtId="0" fontId="154" fillId="0" borderId="12" xfId="0" applyFont="1" applyBorder="1" applyAlignment="1">
      <alignment horizontal="left" wrapText="1"/>
    </xf>
    <xf numFmtId="170" fontId="105" fillId="0" borderId="12" xfId="36" applyNumberFormat="1" applyFont="1" applyFill="1" applyBorder="1" applyAlignment="1">
      <alignment horizontal="center" vertical="center"/>
    </xf>
    <xf numFmtId="0" fontId="113" fillId="34" borderId="22" xfId="36" applyFont="1" applyFill="1" applyBorder="1" applyAlignment="1">
      <alignment horizontal="center" vertical="center"/>
    </xf>
    <xf numFmtId="49" fontId="113" fillId="34" borderId="22" xfId="36" applyNumberFormat="1" applyFont="1" applyFill="1" applyBorder="1" applyAlignment="1">
      <alignment vertical="center"/>
    </xf>
    <xf numFmtId="0" fontId="154" fillId="0" borderId="12" xfId="0" applyFont="1" applyBorder="1" applyAlignment="1">
      <alignment vertical="center"/>
    </xf>
    <xf numFmtId="0" fontId="82" fillId="36" borderId="26" xfId="0" applyNumberFormat="1" applyFont="1" applyFill="1" applyBorder="1" applyAlignment="1">
      <alignment horizontal="center" vertical="center" wrapText="1"/>
    </xf>
    <xf numFmtId="0" fontId="124" fillId="36" borderId="43" xfId="0" applyFont="1" applyFill="1" applyBorder="1" applyAlignment="1">
      <alignment horizontal="center" vertical="center" wrapText="1"/>
    </xf>
    <xf numFmtId="0" fontId="124" fillId="36" borderId="0" xfId="0" applyFont="1" applyFill="1" applyBorder="1" applyAlignment="1">
      <alignment horizontal="center" vertical="center" wrapText="1"/>
    </xf>
    <xf numFmtId="0" fontId="124" fillId="36" borderId="44" xfId="0" applyFont="1" applyFill="1" applyBorder="1" applyAlignment="1">
      <alignment horizontal="center" vertical="center" wrapText="1"/>
    </xf>
    <xf numFmtId="0" fontId="28" fillId="36" borderId="43" xfId="0" applyFont="1" applyFill="1" applyBorder="1" applyAlignment="1">
      <alignment horizontal="center" vertical="center" wrapText="1"/>
    </xf>
    <xf numFmtId="0" fontId="28" fillId="36" borderId="0" xfId="0" applyFont="1" applyFill="1" applyBorder="1" applyAlignment="1">
      <alignment horizontal="center" vertical="center" wrapText="1"/>
    </xf>
    <xf numFmtId="0" fontId="28" fillId="36" borderId="44" xfId="0" applyFont="1" applyFill="1" applyBorder="1" applyAlignment="1">
      <alignment horizontal="center" vertical="center" wrapText="1"/>
    </xf>
    <xf numFmtId="164" fontId="26" fillId="36" borderId="43" xfId="0" applyNumberFormat="1" applyFont="1" applyFill="1" applyBorder="1" applyAlignment="1">
      <alignment horizontal="center" vertical="center" wrapText="1"/>
    </xf>
    <xf numFmtId="164" fontId="26" fillId="36" borderId="0" xfId="0" applyNumberFormat="1" applyFont="1" applyFill="1" applyBorder="1" applyAlignment="1">
      <alignment horizontal="center" vertical="center"/>
    </xf>
    <xf numFmtId="164" fontId="26" fillId="36" borderId="44" xfId="0" applyNumberFormat="1" applyFont="1" applyFill="1" applyBorder="1" applyAlignment="1">
      <alignment horizontal="center" vertical="center"/>
    </xf>
    <xf numFmtId="164" fontId="125" fillId="36" borderId="43" xfId="0" applyNumberFormat="1" applyFont="1" applyFill="1" applyBorder="1" applyAlignment="1">
      <alignment horizontal="center" vertical="center" wrapText="1"/>
    </xf>
    <xf numFmtId="0" fontId="125" fillId="36" borderId="0" xfId="0" applyFont="1" applyFill="1" applyBorder="1" applyAlignment="1">
      <alignment horizontal="center" vertical="center" wrapText="1"/>
    </xf>
    <xf numFmtId="0" fontId="125" fillId="36" borderId="44" xfId="0" applyFont="1" applyFill="1" applyBorder="1" applyAlignment="1">
      <alignment horizontal="center" vertical="center" wrapText="1"/>
    </xf>
    <xf numFmtId="164" fontId="124" fillId="36" borderId="43" xfId="0" applyNumberFormat="1" applyFont="1" applyFill="1" applyBorder="1" applyAlignment="1">
      <alignment horizontal="right" vertical="center"/>
    </xf>
    <xf numFmtId="164" fontId="124" fillId="36" borderId="0" xfId="0" applyNumberFormat="1" applyFont="1" applyFill="1" applyBorder="1" applyAlignment="1">
      <alignment horizontal="right" vertical="center"/>
    </xf>
    <xf numFmtId="164" fontId="124" fillId="36" borderId="36" xfId="0" applyNumberFormat="1" applyFont="1" applyFill="1" applyBorder="1" applyAlignment="1">
      <alignment horizontal="right" vertical="center"/>
    </xf>
    <xf numFmtId="164" fontId="80" fillId="36" borderId="26" xfId="0" applyNumberFormat="1" applyFont="1" applyFill="1" applyBorder="1" applyAlignment="1">
      <alignment horizontal="left" vertical="center" wrapText="1"/>
    </xf>
    <xf numFmtId="164" fontId="80" fillId="36" borderId="19" xfId="0" applyNumberFormat="1" applyFont="1" applyFill="1" applyBorder="1" applyAlignment="1">
      <alignment horizontal="left" vertical="center" wrapText="1"/>
    </xf>
    <xf numFmtId="164" fontId="80" fillId="36" borderId="48" xfId="0" applyNumberFormat="1" applyFont="1" applyFill="1" applyBorder="1" applyAlignment="1">
      <alignment horizontal="left" vertical="center" wrapText="1"/>
    </xf>
    <xf numFmtId="164" fontId="126" fillId="29" borderId="45" xfId="0" applyNumberFormat="1" applyFont="1" applyFill="1" applyBorder="1" applyAlignment="1">
      <alignment horizontal="center" vertical="center"/>
    </xf>
    <xf numFmtId="164" fontId="126" fillId="29" borderId="33" xfId="0" applyNumberFormat="1" applyFont="1" applyFill="1" applyBorder="1" applyAlignment="1">
      <alignment horizontal="center" vertical="center"/>
    </xf>
    <xf numFmtId="164" fontId="126" fillId="29" borderId="46" xfId="0" applyNumberFormat="1" applyFont="1" applyFill="1" applyBorder="1" applyAlignment="1">
      <alignment horizontal="center" vertical="center"/>
    </xf>
    <xf numFmtId="0" fontId="24" fillId="36" borderId="43" xfId="0" applyFont="1" applyFill="1" applyBorder="1" applyAlignment="1">
      <alignment horizontal="center"/>
    </xf>
    <xf numFmtId="0" fontId="24" fillId="36" borderId="0" xfId="0" applyFont="1" applyFill="1" applyBorder="1" applyAlignment="1">
      <alignment horizontal="center"/>
    </xf>
    <xf numFmtId="0" fontId="24" fillId="36" borderId="44" xfId="0" applyFont="1" applyFill="1" applyBorder="1" applyAlignment="1">
      <alignment horizontal="center"/>
    </xf>
    <xf numFmtId="164" fontId="24" fillId="36" borderId="43" xfId="0" applyNumberFormat="1" applyFont="1" applyFill="1" applyBorder="1" applyAlignment="1">
      <alignment horizontal="center"/>
    </xf>
    <xf numFmtId="164" fontId="24" fillId="36" borderId="0" xfId="0" applyNumberFormat="1" applyFont="1" applyFill="1" applyBorder="1" applyAlignment="1">
      <alignment horizontal="center"/>
    </xf>
    <xf numFmtId="164" fontId="24" fillId="36" borderId="44" xfId="0" applyNumberFormat="1" applyFont="1" applyFill="1" applyBorder="1" applyAlignment="1">
      <alignment horizontal="center"/>
    </xf>
    <xf numFmtId="164" fontId="25" fillId="36" borderId="43" xfId="0" applyNumberFormat="1" applyFont="1" applyFill="1" applyBorder="1" applyAlignment="1">
      <alignment horizontal="center"/>
    </xf>
    <xf numFmtId="164" fontId="25" fillId="36" borderId="0" xfId="0" applyNumberFormat="1" applyFont="1" applyFill="1" applyBorder="1" applyAlignment="1">
      <alignment horizontal="center"/>
    </xf>
    <xf numFmtId="164" fontId="25" fillId="36" borderId="44" xfId="0" applyNumberFormat="1" applyFont="1" applyFill="1" applyBorder="1" applyAlignment="1">
      <alignment horizontal="center"/>
    </xf>
    <xf numFmtId="164" fontId="124" fillId="36" borderId="47" xfId="0" applyNumberFormat="1" applyFont="1" applyFill="1" applyBorder="1" applyAlignment="1">
      <alignment horizontal="right" vertical="center"/>
    </xf>
    <xf numFmtId="164" fontId="124" fillId="36" borderId="34" xfId="0" applyNumberFormat="1" applyFont="1" applyFill="1" applyBorder="1" applyAlignment="1">
      <alignment horizontal="right" vertical="center"/>
    </xf>
    <xf numFmtId="164" fontId="124" fillId="36" borderId="35" xfId="0" applyNumberFormat="1" applyFont="1" applyFill="1" applyBorder="1" applyAlignment="1">
      <alignment horizontal="right" vertical="center"/>
    </xf>
    <xf numFmtId="164" fontId="124" fillId="36" borderId="49" xfId="0" applyNumberFormat="1" applyFont="1" applyFill="1" applyBorder="1" applyAlignment="1">
      <alignment horizontal="right" vertical="center"/>
    </xf>
    <xf numFmtId="164" fontId="124" fillId="36" borderId="31" xfId="0" applyNumberFormat="1" applyFont="1" applyFill="1" applyBorder="1" applyAlignment="1">
      <alignment horizontal="right" vertical="center"/>
    </xf>
    <xf numFmtId="164" fontId="124" fillId="36" borderId="32" xfId="0" applyNumberFormat="1" applyFont="1" applyFill="1" applyBorder="1" applyAlignment="1">
      <alignment horizontal="right" vertical="center"/>
    </xf>
    <xf numFmtId="0" fontId="128" fillId="43" borderId="24" xfId="0" applyFont="1" applyFill="1" applyBorder="1" applyAlignment="1">
      <alignment horizontal="center" vertical="center" wrapText="1"/>
    </xf>
    <xf numFmtId="0" fontId="128" fillId="43" borderId="22" xfId="0" applyFont="1" applyFill="1" applyBorder="1" applyAlignment="1">
      <alignment horizontal="center" vertical="center" wrapText="1"/>
    </xf>
    <xf numFmtId="0" fontId="128" fillId="43" borderId="25" xfId="0" applyFont="1" applyFill="1" applyBorder="1" applyAlignment="1">
      <alignment horizontal="center" vertical="center" wrapText="1"/>
    </xf>
    <xf numFmtId="0" fontId="116" fillId="34" borderId="12" xfId="0" applyFont="1" applyFill="1" applyBorder="1" applyAlignment="1">
      <alignment horizontal="center" vertical="center" wrapText="1"/>
    </xf>
    <xf numFmtId="0" fontId="127" fillId="34" borderId="12" xfId="0" applyFont="1" applyFill="1" applyBorder="1" applyAlignment="1">
      <alignment horizontal="center" vertical="center" wrapText="1"/>
    </xf>
    <xf numFmtId="0" fontId="128" fillId="29" borderId="20" xfId="0" applyFont="1" applyFill="1" applyBorder="1" applyAlignment="1">
      <alignment horizontal="right" vertical="center" wrapText="1"/>
    </xf>
    <xf numFmtId="0" fontId="128" fillId="29" borderId="13" xfId="0" applyFont="1" applyFill="1" applyBorder="1" applyAlignment="1">
      <alignment horizontal="right" vertical="center" wrapText="1"/>
    </xf>
    <xf numFmtId="0" fontId="128" fillId="29" borderId="13" xfId="0" applyFont="1" applyFill="1" applyBorder="1" applyAlignment="1">
      <alignment horizontal="left" vertical="center" wrapText="1"/>
    </xf>
    <xf numFmtId="0" fontId="128" fillId="29" borderId="21" xfId="0" applyFont="1" applyFill="1" applyBorder="1" applyAlignment="1">
      <alignment horizontal="left" vertical="center" wrapText="1"/>
    </xf>
    <xf numFmtId="0" fontId="57" fillId="28" borderId="17" xfId="0" applyFont="1" applyFill="1" applyBorder="1" applyAlignment="1">
      <alignment horizontal="center" vertical="center" wrapText="1"/>
    </xf>
    <xf numFmtId="0" fontId="57" fillId="28" borderId="0" xfId="0" applyFont="1" applyFill="1" applyBorder="1" applyAlignment="1">
      <alignment horizontal="center" vertical="center" wrapText="1"/>
    </xf>
    <xf numFmtId="0" fontId="57" fillId="28" borderId="18" xfId="0" applyFont="1" applyFill="1" applyBorder="1" applyAlignment="1">
      <alignment horizontal="center" vertical="center" wrapText="1"/>
    </xf>
    <xf numFmtId="0" fontId="112" fillId="26" borderId="14" xfId="0" applyFont="1" applyFill="1" applyBorder="1" applyAlignment="1">
      <alignment horizontal="center" vertical="center" wrapText="1"/>
    </xf>
    <xf numFmtId="0" fontId="112" fillId="26" borderId="15" xfId="0" applyFont="1" applyFill="1" applyBorder="1" applyAlignment="1">
      <alignment horizontal="center" vertical="center" wrapText="1"/>
    </xf>
    <xf numFmtId="0" fontId="112" fillId="26" borderId="16" xfId="0" applyFont="1" applyFill="1" applyBorder="1" applyAlignment="1">
      <alignment horizontal="center" vertical="center" wrapText="1"/>
    </xf>
    <xf numFmtId="0" fontId="49" fillId="35" borderId="17" xfId="0" applyFont="1" applyFill="1" applyBorder="1" applyAlignment="1">
      <alignment horizontal="center" vertical="center" wrapText="1"/>
    </xf>
    <xf numFmtId="0" fontId="49" fillId="35" borderId="0" xfId="0" applyFont="1" applyFill="1" applyBorder="1" applyAlignment="1">
      <alignment horizontal="center" vertical="center" wrapText="1"/>
    </xf>
    <xf numFmtId="0" fontId="49" fillId="35" borderId="18" xfId="0" applyFont="1" applyFill="1" applyBorder="1" applyAlignment="1">
      <alignment horizontal="center" vertical="center" wrapText="1"/>
    </xf>
    <xf numFmtId="0" fontId="33" fillId="0" borderId="10" xfId="36" applyFont="1" applyFill="1" applyBorder="1" applyAlignment="1" applyProtection="1">
      <alignment horizontal="center" vertical="center" wrapText="1"/>
      <protection locked="0"/>
    </xf>
    <xf numFmtId="0" fontId="33" fillId="0" borderId="10" xfId="36" applyFont="1" applyFill="1" applyBorder="1" applyAlignment="1" applyProtection="1">
      <alignment vertical="center" wrapText="1"/>
      <protection locked="0"/>
    </xf>
    <xf numFmtId="0" fontId="35" fillId="30" borderId="22" xfId="36" applyFont="1" applyFill="1" applyBorder="1" applyAlignment="1" applyProtection="1">
      <alignment horizontal="right" vertical="center" wrapText="1"/>
      <protection locked="0"/>
    </xf>
    <xf numFmtId="167" fontId="35" fillId="30" borderId="22" xfId="36" applyNumberFormat="1" applyFont="1" applyFill="1" applyBorder="1" applyAlignment="1" applyProtection="1">
      <alignment horizontal="center" vertical="center" wrapText="1"/>
      <protection locked="0"/>
    </xf>
    <xf numFmtId="0" fontId="89" fillId="39" borderId="22" xfId="0" applyFont="1" applyFill="1" applyBorder="1" applyAlignment="1">
      <alignment horizontal="center" vertical="center"/>
    </xf>
    <xf numFmtId="0" fontId="89" fillId="39" borderId="13" xfId="0" applyFont="1" applyFill="1" applyBorder="1" applyAlignment="1">
      <alignment horizontal="center" vertical="center"/>
    </xf>
    <xf numFmtId="0" fontId="139" fillId="29" borderId="0" xfId="36" applyFont="1" applyFill="1" applyBorder="1" applyAlignment="1" applyProtection="1">
      <alignment horizontal="center" vertical="center" wrapText="1"/>
      <protection locked="0"/>
    </xf>
    <xf numFmtId="0" fontId="144" fillId="34" borderId="0" xfId="36" applyFont="1" applyFill="1" applyBorder="1" applyAlignment="1" applyProtection="1">
      <alignment horizontal="right" vertical="center" wrapText="1"/>
      <protection locked="0"/>
    </xf>
    <xf numFmtId="164" fontId="144" fillId="34" borderId="0" xfId="36" applyNumberFormat="1" applyFont="1" applyFill="1" applyBorder="1" applyAlignment="1" applyProtection="1">
      <alignment horizontal="left" vertical="center" wrapText="1"/>
      <protection locked="0"/>
    </xf>
    <xf numFmtId="0" fontId="142" fillId="32" borderId="0" xfId="0" applyFont="1" applyFill="1" applyBorder="1" applyAlignment="1">
      <alignment horizontal="left" vertical="center"/>
    </xf>
    <xf numFmtId="0" fontId="142" fillId="32" borderId="0" xfId="0" applyFont="1" applyFill="1" applyBorder="1" applyAlignment="1">
      <alignment horizontal="right" vertical="center"/>
    </xf>
    <xf numFmtId="0" fontId="139" fillId="46" borderId="81" xfId="0" applyFont="1" applyFill="1" applyBorder="1" applyAlignment="1">
      <alignment horizontal="center" vertical="center"/>
    </xf>
    <xf numFmtId="0" fontId="139" fillId="46" borderId="54" xfId="0" applyFont="1" applyFill="1" applyBorder="1" applyAlignment="1">
      <alignment horizontal="center" vertical="center"/>
    </xf>
    <xf numFmtId="0" fontId="139" fillId="46" borderId="75" xfId="0" applyFont="1" applyFill="1" applyBorder="1" applyAlignment="1">
      <alignment horizontal="center" vertical="center"/>
    </xf>
    <xf numFmtId="0" fontId="64" fillId="47" borderId="55" xfId="0" applyFont="1" applyFill="1" applyBorder="1" applyAlignment="1">
      <alignment horizontal="center" vertical="center"/>
    </xf>
    <xf numFmtId="0" fontId="64" fillId="47" borderId="79" xfId="0" applyFont="1" applyFill="1" applyBorder="1" applyAlignment="1">
      <alignment horizontal="center" vertical="center"/>
    </xf>
    <xf numFmtId="49" fontId="67" fillId="34" borderId="22" xfId="36" applyNumberFormat="1" applyFont="1" applyFill="1" applyBorder="1" applyAlignment="1">
      <alignment horizontal="left" vertical="center"/>
    </xf>
    <xf numFmtId="49" fontId="67" fillId="34" borderId="25" xfId="36" applyNumberFormat="1" applyFont="1" applyFill="1" applyBorder="1" applyAlignment="1">
      <alignment horizontal="left" vertical="center"/>
    </xf>
    <xf numFmtId="0" fontId="86" fillId="34" borderId="12" xfId="36" applyFont="1" applyFill="1" applyBorder="1" applyAlignment="1">
      <alignment horizontal="center" vertical="center" wrapText="1"/>
    </xf>
    <xf numFmtId="0" fontId="147" fillId="34" borderId="29" xfId="36" applyFont="1" applyFill="1" applyBorder="1" applyAlignment="1">
      <alignment horizontal="center" vertical="center" textRotation="90" wrapText="1"/>
    </xf>
    <xf numFmtId="0" fontId="147" fillId="34" borderId="23" xfId="36" applyFont="1" applyFill="1" applyBorder="1" applyAlignment="1">
      <alignment horizontal="center" vertical="center" textRotation="90" wrapText="1"/>
    </xf>
    <xf numFmtId="0" fontId="86" fillId="34" borderId="29" xfId="36" applyFont="1" applyFill="1" applyBorder="1" applyAlignment="1">
      <alignment horizontal="center" vertical="center" wrapText="1"/>
    </xf>
    <xf numFmtId="0" fontId="86" fillId="34" borderId="23" xfId="36" applyFont="1" applyFill="1" applyBorder="1" applyAlignment="1">
      <alignment horizontal="center" vertical="center" wrapText="1"/>
    </xf>
    <xf numFmtId="0" fontId="129" fillId="29" borderId="0" xfId="36" applyFont="1" applyFill="1" applyBorder="1" applyAlignment="1" applyProtection="1">
      <alignment horizontal="center" vertical="center" wrapText="1"/>
      <protection locked="0"/>
    </xf>
    <xf numFmtId="0" fontId="130" fillId="34" borderId="0" xfId="36" applyFont="1" applyFill="1" applyBorder="1" applyAlignment="1" applyProtection="1">
      <alignment horizontal="center" vertical="center" wrapText="1"/>
      <protection locked="0"/>
    </xf>
    <xf numFmtId="170" fontId="123" fillId="25" borderId="10" xfId="36" applyNumberFormat="1" applyFont="1" applyFill="1" applyBorder="1" applyAlignment="1" applyProtection="1">
      <alignment horizontal="center" vertical="center" wrapText="1"/>
      <protection locked="0"/>
    </xf>
    <xf numFmtId="0" fontId="110" fillId="25" borderId="34" xfId="36" applyNumberFormat="1" applyFont="1" applyFill="1" applyBorder="1" applyAlignment="1" applyProtection="1">
      <alignment horizontal="center" vertical="center" wrapText="1"/>
      <protection locked="0"/>
    </xf>
    <xf numFmtId="0" fontId="67" fillId="30" borderId="29" xfId="36" applyFont="1" applyFill="1" applyBorder="1" applyAlignment="1">
      <alignment horizontal="center" vertical="center"/>
    </xf>
    <xf numFmtId="0" fontId="67" fillId="30" borderId="37" xfId="36" applyFont="1" applyFill="1" applyBorder="1" applyAlignment="1">
      <alignment horizontal="center" vertical="center"/>
    </xf>
    <xf numFmtId="0" fontId="67" fillId="30" borderId="23" xfId="36" applyFont="1" applyFill="1" applyBorder="1" applyAlignment="1">
      <alignment horizontal="center" vertical="center"/>
    </xf>
    <xf numFmtId="0" fontId="58" fillId="32" borderId="30" xfId="36" applyFont="1" applyFill="1" applyBorder="1" applyAlignment="1" applyProtection="1">
      <alignment horizontal="center" vertical="center" wrapText="1"/>
      <protection locked="0"/>
    </xf>
    <xf numFmtId="0" fontId="58" fillId="29" borderId="11" xfId="36" applyFont="1" applyFill="1" applyBorder="1" applyAlignment="1" applyProtection="1">
      <alignment horizontal="right" vertical="center" wrapText="1"/>
      <protection locked="0"/>
    </xf>
    <xf numFmtId="0" fontId="110" fillId="29" borderId="11" xfId="36" applyFont="1" applyFill="1" applyBorder="1" applyAlignment="1" applyProtection="1">
      <alignment horizontal="left" vertical="center" wrapText="1"/>
      <protection locked="0"/>
    </xf>
    <xf numFmtId="167" fontId="46" fillId="24" borderId="0" xfId="36" applyNumberFormat="1" applyFont="1" applyFill="1" applyBorder="1" applyAlignment="1" applyProtection="1">
      <alignment horizontal="center" vertical="center" wrapText="1"/>
      <protection locked="0"/>
    </xf>
    <xf numFmtId="0" fontId="86" fillId="34" borderId="12" xfId="36" applyFont="1" applyFill="1" applyBorder="1" applyAlignment="1">
      <alignment horizontal="center" vertical="center" textRotation="90" wrapText="1"/>
    </xf>
    <xf numFmtId="0" fontId="86" fillId="34" borderId="29" xfId="36" applyFont="1" applyFill="1" applyBorder="1" applyAlignment="1">
      <alignment horizontal="center" vertical="center" textRotation="90" wrapText="1"/>
    </xf>
    <xf numFmtId="0" fontId="86" fillId="34" borderId="23" xfId="36" applyFont="1" applyFill="1" applyBorder="1" applyAlignment="1">
      <alignment horizontal="center" vertical="center" textRotation="90" wrapText="1"/>
    </xf>
    <xf numFmtId="0" fontId="86" fillId="34" borderId="12" xfId="36" applyFont="1" applyFill="1" applyBorder="1" applyAlignment="1" applyProtection="1">
      <alignment horizontal="center" vertical="center" wrapText="1"/>
      <protection locked="0"/>
    </xf>
    <xf numFmtId="165" fontId="110" fillId="29" borderId="31" xfId="36" applyNumberFormat="1" applyFont="1" applyFill="1" applyBorder="1" applyAlignment="1" applyProtection="1">
      <alignment horizontal="center" vertical="center" wrapText="1"/>
      <protection locked="0"/>
    </xf>
    <xf numFmtId="0" fontId="46" fillId="24" borderId="53" xfId="36" applyFont="1" applyFill="1" applyBorder="1" applyAlignment="1" applyProtection="1">
      <alignment horizontal="center" vertical="center" wrapText="1"/>
      <protection locked="0"/>
    </xf>
    <xf numFmtId="0" fontId="58" fillId="25" borderId="10" xfId="36" applyFont="1" applyFill="1" applyBorder="1" applyAlignment="1" applyProtection="1">
      <alignment horizontal="right" vertical="center" wrapText="1"/>
      <protection locked="0"/>
    </xf>
    <xf numFmtId="0" fontId="132" fillId="25" borderId="10" xfId="31" applyFont="1" applyFill="1" applyBorder="1" applyAlignment="1" applyProtection="1">
      <alignment horizontal="left" vertical="center" wrapText="1"/>
      <protection locked="0"/>
    </xf>
    <xf numFmtId="0" fontId="91" fillId="25" borderId="10" xfId="36" applyNumberFormat="1" applyFont="1" applyFill="1" applyBorder="1" applyAlignment="1" applyProtection="1">
      <alignment horizontal="right" vertical="center" wrapText="1"/>
      <protection locked="0"/>
    </xf>
    <xf numFmtId="0" fontId="67" fillId="34" borderId="22" xfId="36" applyFont="1" applyFill="1" applyBorder="1" applyAlignment="1">
      <alignment horizontal="center" vertical="center"/>
    </xf>
    <xf numFmtId="0" fontId="67" fillId="34" borderId="25" xfId="36" applyFont="1" applyFill="1" applyBorder="1" applyAlignment="1">
      <alignment horizontal="center" vertical="center"/>
    </xf>
    <xf numFmtId="0" fontId="53" fillId="34" borderId="12" xfId="36" applyFont="1" applyFill="1" applyBorder="1" applyAlignment="1">
      <alignment horizontal="center" vertical="center" wrapText="1"/>
    </xf>
    <xf numFmtId="0" fontId="53" fillId="34" borderId="29" xfId="36" applyFont="1" applyFill="1" applyBorder="1" applyAlignment="1">
      <alignment horizontal="center" vertical="center" wrapText="1"/>
    </xf>
    <xf numFmtId="0" fontId="53" fillId="34" borderId="23" xfId="36" applyFont="1" applyFill="1" applyBorder="1" applyAlignment="1">
      <alignment horizontal="center" vertical="center" wrapText="1"/>
    </xf>
    <xf numFmtId="0" fontId="97" fillId="34" borderId="29" xfId="36" applyFont="1" applyFill="1" applyBorder="1" applyAlignment="1">
      <alignment horizontal="center" vertical="center" textRotation="90" wrapText="1"/>
    </xf>
    <xf numFmtId="0" fontId="97" fillId="34" borderId="23" xfId="36" applyFont="1" applyFill="1" applyBorder="1" applyAlignment="1">
      <alignment horizontal="center" vertical="center" textRotation="90" wrapText="1"/>
    </xf>
    <xf numFmtId="0" fontId="53" fillId="34" borderId="12" xfId="36" applyFont="1" applyFill="1" applyBorder="1" applyAlignment="1" applyProtection="1">
      <alignment horizontal="center" vertical="center" wrapText="1"/>
      <protection locked="0"/>
    </xf>
    <xf numFmtId="0" fontId="131" fillId="34" borderId="29" xfId="36" applyFont="1" applyFill="1" applyBorder="1" applyAlignment="1">
      <alignment horizontal="center" vertical="center" wrapText="1"/>
    </xf>
    <xf numFmtId="0" fontId="131" fillId="34" borderId="23" xfId="36" applyFont="1" applyFill="1" applyBorder="1" applyAlignment="1">
      <alignment horizontal="center" vertical="center" wrapText="1"/>
    </xf>
    <xf numFmtId="0" fontId="54" fillId="34" borderId="29" xfId="36" applyFont="1" applyFill="1" applyBorder="1" applyAlignment="1">
      <alignment horizontal="center" vertical="center" textRotation="90" wrapText="1"/>
    </xf>
    <xf numFmtId="0" fontId="54" fillId="34" borderId="23" xfId="36" applyFont="1" applyFill="1" applyBorder="1" applyAlignment="1">
      <alignment horizontal="center" vertical="center" textRotation="90" wrapText="1"/>
    </xf>
    <xf numFmtId="0" fontId="67" fillId="34" borderId="15" xfId="36" applyFont="1" applyFill="1" applyBorder="1" applyAlignment="1">
      <alignment horizontal="center" vertical="center"/>
    </xf>
    <xf numFmtId="0" fontId="67" fillId="34" borderId="16" xfId="36" applyFont="1" applyFill="1" applyBorder="1" applyAlignment="1">
      <alignment horizontal="center" vertical="center"/>
    </xf>
    <xf numFmtId="0" fontId="130" fillId="34" borderId="38" xfId="36" applyFont="1" applyFill="1" applyBorder="1" applyAlignment="1" applyProtection="1">
      <alignment horizontal="center" vertical="center" wrapText="1"/>
      <protection locked="0"/>
    </xf>
    <xf numFmtId="169" fontId="123" fillId="25" borderId="10" xfId="36" applyNumberFormat="1" applyFont="1" applyFill="1" applyBorder="1" applyAlignment="1" applyProtection="1">
      <alignment horizontal="center" vertical="center" wrapText="1"/>
      <protection locked="0"/>
    </xf>
    <xf numFmtId="0" fontId="110" fillId="25" borderId="10" xfId="36" applyNumberFormat="1" applyFont="1" applyFill="1" applyBorder="1" applyAlignment="1" applyProtection="1">
      <alignment horizontal="center" vertical="center" wrapText="1"/>
      <protection locked="0"/>
    </xf>
    <xf numFmtId="165" fontId="110" fillId="29" borderId="11" xfId="36" applyNumberFormat="1" applyFont="1" applyFill="1" applyBorder="1" applyAlignment="1" applyProtection="1">
      <alignment horizontal="center" vertical="center" wrapText="1"/>
      <protection locked="0"/>
    </xf>
    <xf numFmtId="167" fontId="46" fillId="24" borderId="30" xfId="36" applyNumberFormat="1" applyFont="1" applyFill="1" applyBorder="1" applyAlignment="1" applyProtection="1">
      <alignment horizontal="center" vertical="center" wrapText="1"/>
      <protection locked="0"/>
    </xf>
    <xf numFmtId="0" fontId="110" fillId="25" borderId="10" xfId="36" applyNumberFormat="1" applyFont="1" applyFill="1" applyBorder="1" applyAlignment="1" applyProtection="1">
      <alignment horizontal="left" vertical="center" wrapText="1"/>
      <protection locked="0"/>
    </xf>
    <xf numFmtId="0" fontId="86" fillId="34" borderId="29" xfId="36" applyFont="1" applyFill="1" applyBorder="1" applyAlignment="1" applyProtection="1">
      <alignment horizontal="center" vertical="center" wrapText="1"/>
      <protection locked="0"/>
    </xf>
    <xf numFmtId="0" fontId="86" fillId="34" borderId="23" xfId="36" applyFont="1" applyFill="1" applyBorder="1" applyAlignment="1" applyProtection="1">
      <alignment horizontal="center" vertical="center" wrapText="1"/>
      <protection locked="0"/>
    </xf>
    <xf numFmtId="0" fontId="58" fillId="32" borderId="13" xfId="36" applyFont="1" applyFill="1" applyBorder="1" applyAlignment="1" applyProtection="1">
      <alignment horizontal="center" vertical="center" wrapText="1"/>
      <protection locked="0"/>
    </xf>
    <xf numFmtId="2" fontId="92" fillId="31" borderId="12" xfId="36" applyNumberFormat="1" applyFont="1" applyFill="1" applyBorder="1" applyAlignment="1" applyProtection="1">
      <alignment horizontal="center" vertical="center" wrapText="1"/>
      <protection locked="0"/>
    </xf>
    <xf numFmtId="0" fontId="92" fillId="31" borderId="12" xfId="36" applyFont="1" applyFill="1" applyBorder="1" applyAlignment="1" applyProtection="1">
      <alignment horizontal="center" vertical="center" wrapText="1"/>
      <protection locked="0"/>
    </xf>
    <xf numFmtId="14" fontId="92" fillId="31" borderId="12" xfId="36" applyNumberFormat="1" applyFont="1" applyFill="1" applyBorder="1" applyAlignment="1" applyProtection="1">
      <alignment horizontal="center" vertical="center" wrapText="1"/>
      <protection locked="0"/>
    </xf>
    <xf numFmtId="165" fontId="31" fillId="29" borderId="11" xfId="36" applyNumberFormat="1" applyFont="1" applyFill="1" applyBorder="1" applyAlignment="1" applyProtection="1">
      <alignment horizontal="left" vertical="center" wrapText="1"/>
      <protection locked="0"/>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167" fontId="58" fillId="24" borderId="30" xfId="36" applyNumberFormat="1" applyFont="1" applyFill="1" applyBorder="1" applyAlignment="1" applyProtection="1">
      <alignment horizontal="center" vertical="center" wrapText="1"/>
      <protection locked="0"/>
    </xf>
    <xf numFmtId="0" fontId="59" fillId="31" borderId="12" xfId="36" applyFont="1" applyFill="1" applyBorder="1" applyAlignment="1" applyProtection="1">
      <alignment horizontal="center" vertical="center" wrapText="1"/>
      <protection locked="0"/>
    </xf>
    <xf numFmtId="0" fontId="26" fillId="29" borderId="11" xfId="36" applyFont="1" applyFill="1" applyBorder="1" applyAlignment="1" applyProtection="1">
      <alignment horizontal="right" vertical="center" wrapText="1"/>
      <protection locked="0"/>
    </xf>
    <xf numFmtId="0" fontId="29" fillId="29" borderId="11" xfId="36" applyFont="1" applyFill="1" applyBorder="1" applyAlignment="1" applyProtection="1">
      <alignment horizontal="right" vertical="center" wrapText="1"/>
      <protection locked="0"/>
    </xf>
    <xf numFmtId="0" fontId="36" fillId="29" borderId="0" xfId="36" applyFont="1" applyFill="1" applyBorder="1" applyAlignment="1" applyProtection="1">
      <alignment horizontal="center" vertical="center" wrapText="1"/>
      <protection locked="0"/>
    </xf>
    <xf numFmtId="0" fontId="26" fillId="29" borderId="10" xfId="36" applyFont="1" applyFill="1" applyBorder="1" applyAlignment="1" applyProtection="1">
      <alignment horizontal="right" vertical="center" wrapText="1"/>
      <protection locked="0"/>
    </xf>
    <xf numFmtId="0" fontId="133" fillId="29" borderId="10" xfId="31" applyFont="1" applyFill="1" applyBorder="1" applyAlignment="1" applyProtection="1">
      <alignment horizontal="left" vertical="center" wrapText="1"/>
      <protection locked="0"/>
    </xf>
    <xf numFmtId="0" fontId="35" fillId="31" borderId="0" xfId="36" applyFont="1" applyFill="1" applyBorder="1" applyAlignment="1" applyProtection="1">
      <alignment horizontal="center" vertical="center" wrapText="1"/>
      <protection locked="0"/>
    </xf>
    <xf numFmtId="0" fontId="83" fillId="29" borderId="10" xfId="36" applyFont="1" applyFill="1" applyBorder="1" applyAlignment="1" applyProtection="1">
      <alignment horizontal="left" vertical="center" wrapText="1"/>
      <protection locked="0"/>
    </xf>
    <xf numFmtId="168" fontId="83" fillId="29" borderId="10" xfId="36" applyNumberFormat="1" applyFont="1" applyFill="1" applyBorder="1" applyAlignment="1" applyProtection="1">
      <alignment horizontal="left" vertical="center" wrapText="1"/>
      <protection locked="0"/>
    </xf>
    <xf numFmtId="0" fontId="31" fillId="29" borderId="11" xfId="36" applyFont="1" applyFill="1" applyBorder="1" applyAlignment="1" applyProtection="1">
      <alignment horizontal="left" vertical="center" wrapText="1"/>
      <protection locked="0"/>
    </xf>
    <xf numFmtId="170" fontId="83" fillId="29" borderId="10" xfId="36" applyNumberFormat="1" applyFont="1" applyFill="1" applyBorder="1" applyAlignment="1" applyProtection="1">
      <alignment horizontal="left" vertical="center" wrapText="1"/>
      <protection locked="0"/>
    </xf>
    <xf numFmtId="165" fontId="110" fillId="29" borderId="11" xfId="36" applyNumberFormat="1" applyFont="1" applyFill="1" applyBorder="1" applyAlignment="1" applyProtection="1">
      <alignment horizontal="left" vertical="center" wrapText="1"/>
      <protection locked="0"/>
    </xf>
    <xf numFmtId="169" fontId="67" fillId="25" borderId="10" xfId="36" applyNumberFormat="1" applyFont="1" applyFill="1" applyBorder="1" applyAlignment="1" applyProtection="1">
      <alignment horizontal="center" vertical="center" wrapText="1"/>
      <protection locked="0"/>
    </xf>
    <xf numFmtId="169" fontId="53" fillId="34" borderId="12" xfId="36" applyNumberFormat="1" applyFont="1" applyFill="1" applyBorder="1" applyAlignment="1">
      <alignment horizontal="center" vertical="center" wrapText="1"/>
    </xf>
    <xf numFmtId="0" fontId="54" fillId="34" borderId="29" xfId="36" applyFont="1" applyFill="1" applyBorder="1" applyAlignment="1">
      <alignment horizontal="center" textRotation="90" wrapText="1"/>
    </xf>
    <xf numFmtId="0" fontId="54" fillId="34" borderId="23" xfId="36" applyFont="1" applyFill="1" applyBorder="1" applyAlignment="1">
      <alignment horizontal="center" textRotation="90" wrapText="1"/>
    </xf>
    <xf numFmtId="0" fontId="135" fillId="34" borderId="29" xfId="36" applyFont="1" applyFill="1" applyBorder="1" applyAlignment="1">
      <alignment horizontal="center" vertical="center" wrapText="1"/>
    </xf>
    <xf numFmtId="0" fontId="135" fillId="34" borderId="23" xfId="36" applyFont="1" applyFill="1" applyBorder="1" applyAlignment="1">
      <alignment horizontal="center" vertical="center" wrapText="1"/>
    </xf>
    <xf numFmtId="0" fontId="70" fillId="34" borderId="12" xfId="36" applyFont="1" applyFill="1" applyBorder="1" applyAlignment="1">
      <alignment horizontal="center" vertical="center"/>
    </xf>
    <xf numFmtId="49" fontId="135" fillId="34" borderId="12" xfId="36" applyNumberFormat="1" applyFont="1" applyFill="1" applyBorder="1" applyAlignment="1">
      <alignment horizontal="center" vertical="center" textRotation="90" wrapText="1"/>
    </xf>
    <xf numFmtId="2" fontId="135" fillId="34" borderId="12" xfId="36" applyNumberFormat="1" applyFont="1" applyFill="1" applyBorder="1" applyAlignment="1">
      <alignment horizontal="center" vertical="center" textRotation="90" wrapText="1"/>
    </xf>
    <xf numFmtId="170" fontId="134" fillId="34" borderId="12" xfId="36" applyNumberFormat="1" applyFont="1" applyFill="1" applyBorder="1" applyAlignment="1">
      <alignment horizontal="center" vertical="center"/>
    </xf>
    <xf numFmtId="0" fontId="135" fillId="34" borderId="12" xfId="36" applyFont="1" applyFill="1" applyBorder="1" applyAlignment="1">
      <alignment horizontal="center" vertical="center" textRotation="90" wrapText="1"/>
    </xf>
    <xf numFmtId="0" fontId="112" fillId="29" borderId="11" xfId="36" applyFont="1" applyFill="1" applyBorder="1" applyAlignment="1" applyProtection="1">
      <alignment horizontal="right" vertical="center" wrapText="1"/>
      <protection locked="0"/>
    </xf>
    <xf numFmtId="0" fontId="111" fillId="29" borderId="11" xfId="36" applyFont="1" applyFill="1" applyBorder="1" applyAlignment="1" applyProtection="1">
      <alignment horizontal="left" vertical="center" wrapText="1"/>
      <protection locked="0"/>
    </xf>
    <xf numFmtId="165" fontId="116" fillId="29" borderId="11" xfId="36" applyNumberFormat="1" applyFont="1" applyFill="1" applyBorder="1" applyAlignment="1" applyProtection="1">
      <alignment horizontal="left" vertical="center" wrapText="1"/>
      <protection locked="0"/>
    </xf>
    <xf numFmtId="167" fontId="89" fillId="24" borderId="30" xfId="36" applyNumberFormat="1" applyFont="1" applyFill="1" applyBorder="1" applyAlignment="1" applyProtection="1">
      <alignment horizontal="center" vertical="center" wrapText="1"/>
      <protection locked="0"/>
    </xf>
    <xf numFmtId="0" fontId="135" fillId="34" borderId="12" xfId="36" applyFont="1" applyFill="1" applyBorder="1" applyAlignment="1">
      <alignment horizontal="center" textRotation="90"/>
    </xf>
    <xf numFmtId="0" fontId="89" fillId="29" borderId="0" xfId="36" applyFont="1" applyFill="1" applyBorder="1" applyAlignment="1" applyProtection="1">
      <alignment horizontal="center" vertical="center" wrapText="1"/>
      <protection locked="0"/>
    </xf>
    <xf numFmtId="0" fontId="137" fillId="31" borderId="38" xfId="36" applyFont="1" applyFill="1" applyBorder="1" applyAlignment="1" applyProtection="1">
      <alignment horizontal="center" vertical="center" wrapText="1"/>
      <protection locked="0"/>
    </xf>
    <xf numFmtId="0" fontId="112" fillId="29" borderId="10" xfId="36" applyFont="1" applyFill="1" applyBorder="1" applyAlignment="1" applyProtection="1">
      <alignment horizontal="right" vertical="center" wrapText="1"/>
      <protection locked="0"/>
    </xf>
    <xf numFmtId="0" fontId="138" fillId="29" borderId="10" xfId="31" applyFont="1" applyFill="1" applyBorder="1" applyAlignment="1" applyProtection="1">
      <alignment horizontal="left" vertical="center" wrapText="1"/>
      <protection locked="0"/>
    </xf>
    <xf numFmtId="0" fontId="139" fillId="29" borderId="10" xfId="36" applyFont="1" applyFill="1" applyBorder="1" applyAlignment="1" applyProtection="1">
      <alignment horizontal="center" vertical="center" wrapText="1"/>
      <protection locked="0"/>
    </xf>
    <xf numFmtId="170" fontId="136" fillId="29" borderId="10" xfId="36" applyNumberFormat="1" applyFont="1" applyFill="1" applyBorder="1" applyAlignment="1" applyProtection="1">
      <alignment horizontal="left" vertical="center" wrapText="1"/>
      <protection locked="0"/>
    </xf>
    <xf numFmtId="170" fontId="116" fillId="29" borderId="10" xfId="36" applyNumberFormat="1" applyFont="1" applyFill="1" applyBorder="1" applyAlignment="1" applyProtection="1">
      <alignment horizontal="left" vertical="center" wrapText="1"/>
      <protection locked="0"/>
    </xf>
    <xf numFmtId="0" fontId="116" fillId="29" borderId="10" xfId="36" applyFont="1" applyFill="1" applyBorder="1" applyAlignment="1" applyProtection="1">
      <alignment horizontal="left" vertical="center" wrapText="1"/>
      <protection locked="0"/>
    </xf>
    <xf numFmtId="0" fontId="140" fillId="29" borderId="0" xfId="36" applyFont="1" applyFill="1" applyBorder="1" applyAlignment="1" applyProtection="1">
      <alignment horizontal="center" vertical="center" wrapText="1"/>
      <protection locked="0"/>
    </xf>
    <xf numFmtId="0" fontId="137" fillId="34" borderId="0" xfId="36" applyFont="1" applyFill="1" applyBorder="1" applyAlignment="1" applyProtection="1">
      <alignment horizontal="center" vertical="center" wrapText="1"/>
      <protection locked="0"/>
    </xf>
    <xf numFmtId="0" fontId="121" fillId="32" borderId="0" xfId="31" applyFont="1" applyFill="1" applyBorder="1" applyAlignment="1" applyProtection="1">
      <alignment horizontal="center" vertical="center"/>
    </xf>
    <xf numFmtId="0" fontId="103" fillId="32" borderId="0" xfId="31" applyFont="1" applyFill="1" applyBorder="1" applyAlignment="1" applyProtection="1">
      <alignment horizontal="center" vertical="center"/>
    </xf>
    <xf numFmtId="22" fontId="100" fillId="32" borderId="0" xfId="31" applyNumberFormat="1" applyFont="1" applyFill="1" applyBorder="1" applyAlignment="1" applyProtection="1">
      <alignment horizontal="center" vertical="center"/>
    </xf>
    <xf numFmtId="0" fontId="112" fillId="37" borderId="29" xfId="0" applyFont="1" applyFill="1" applyBorder="1" applyAlignment="1">
      <alignment horizontal="center" vertical="center" wrapText="1"/>
    </xf>
    <xf numFmtId="0" fontId="112" fillId="37" borderId="23" xfId="0" applyFont="1" applyFill="1" applyBorder="1" applyAlignment="1">
      <alignment horizontal="center" vertical="center" wrapText="1"/>
    </xf>
    <xf numFmtId="0" fontId="122" fillId="40" borderId="12" xfId="0" applyFont="1" applyFill="1" applyBorder="1" applyAlignment="1">
      <alignment horizontal="center" vertical="center" wrapText="1"/>
    </xf>
    <xf numFmtId="0" fontId="112" fillId="40" borderId="24" xfId="0" applyFont="1" applyFill="1" applyBorder="1" applyAlignment="1">
      <alignment horizontal="center" vertical="center" wrapText="1"/>
    </xf>
    <xf numFmtId="0" fontId="122" fillId="39" borderId="24" xfId="0" applyFont="1" applyFill="1" applyBorder="1" applyAlignment="1">
      <alignment horizontal="center" vertical="center" wrapText="1"/>
    </xf>
    <xf numFmtId="0" fontId="122" fillId="39" borderId="25" xfId="0" applyFont="1" applyFill="1" applyBorder="1" applyAlignment="1">
      <alignment horizontal="center" vertical="center" wrapText="1"/>
    </xf>
    <xf numFmtId="0" fontId="122" fillId="39" borderId="12" xfId="0" applyFont="1" applyFill="1" applyBorder="1" applyAlignment="1">
      <alignment horizontal="center" vertical="center" wrapText="1"/>
    </xf>
    <xf numFmtId="0" fontId="103" fillId="32" borderId="13" xfId="31" applyFont="1" applyFill="1" applyBorder="1" applyAlignment="1" applyProtection="1">
      <alignment horizontal="center" vertical="center"/>
    </xf>
    <xf numFmtId="0" fontId="57" fillId="40" borderId="12" xfId="0" applyFont="1" applyFill="1" applyBorder="1" applyAlignment="1">
      <alignment horizontal="center" vertical="center"/>
    </xf>
    <xf numFmtId="0" fontId="112" fillId="40" borderId="12" xfId="0" applyFont="1" applyFill="1" applyBorder="1" applyAlignment="1">
      <alignment horizontal="center" vertical="center"/>
    </xf>
    <xf numFmtId="0" fontId="122" fillId="39" borderId="24" xfId="0" applyFont="1" applyFill="1" applyBorder="1" applyAlignment="1">
      <alignment horizontal="center" vertical="center"/>
    </xf>
    <xf numFmtId="0" fontId="122" fillId="39" borderId="25" xfId="0" applyFont="1" applyFill="1" applyBorder="1" applyAlignment="1">
      <alignment horizontal="center" vertical="center"/>
    </xf>
    <xf numFmtId="0" fontId="122" fillId="39" borderId="12" xfId="0" applyFont="1" applyFill="1" applyBorder="1" applyAlignment="1">
      <alignment horizontal="center" vertical="center"/>
    </xf>
    <xf numFmtId="0" fontId="54" fillId="34" borderId="12" xfId="36" applyFont="1" applyFill="1" applyBorder="1" applyAlignment="1">
      <alignment horizontal="center" textRotation="90" wrapText="1"/>
    </xf>
    <xf numFmtId="0" fontId="113" fillId="35" borderId="13" xfId="0" applyFont="1" applyFill="1" applyBorder="1" applyAlignment="1">
      <alignment horizontal="center" vertical="center" wrapText="1"/>
    </xf>
    <xf numFmtId="0" fontId="70" fillId="35" borderId="13" xfId="0" applyFont="1" applyFill="1" applyBorder="1" applyAlignment="1">
      <alignment horizontal="right" vertical="center" wrapText="1"/>
    </xf>
    <xf numFmtId="0" fontId="72" fillId="34" borderId="12" xfId="36" applyFont="1" applyFill="1" applyBorder="1" applyAlignment="1">
      <alignment horizontal="center" vertical="center" wrapText="1"/>
    </xf>
    <xf numFmtId="0" fontId="72" fillId="34" borderId="29" xfId="36" applyFont="1" applyFill="1" applyBorder="1" applyAlignment="1">
      <alignment horizontal="center" vertical="center" wrapText="1"/>
    </xf>
    <xf numFmtId="0" fontId="72" fillId="34" borderId="23" xfId="36" applyFont="1" applyFill="1" applyBorder="1" applyAlignment="1">
      <alignment horizontal="center" vertical="center" wrapText="1"/>
    </xf>
    <xf numFmtId="0" fontId="72" fillId="34" borderId="12" xfId="36" applyFont="1" applyFill="1" applyBorder="1" applyAlignment="1" applyProtection="1">
      <alignment horizontal="center" vertical="center" wrapText="1"/>
      <protection locked="0"/>
    </xf>
    <xf numFmtId="0" fontId="113" fillId="30" borderId="29" xfId="36" applyFont="1" applyFill="1" applyBorder="1" applyAlignment="1">
      <alignment horizontal="center" vertical="center"/>
    </xf>
    <xf numFmtId="0" fontId="113" fillId="30" borderId="37" xfId="36" applyFont="1" applyFill="1" applyBorder="1" applyAlignment="1">
      <alignment horizontal="center" vertical="center"/>
    </xf>
    <xf numFmtId="0" fontId="73" fillId="34" borderId="29" xfId="36" applyFont="1" applyFill="1" applyBorder="1" applyAlignment="1">
      <alignment horizontal="center" vertical="center" textRotation="90" wrapText="1"/>
    </xf>
    <xf numFmtId="0" fontId="73" fillId="34" borderId="23" xfId="36" applyFont="1" applyFill="1" applyBorder="1" applyAlignment="1">
      <alignment horizontal="center" vertical="center" textRotation="90" wrapText="1"/>
    </xf>
    <xf numFmtId="0" fontId="58" fillId="29" borderId="88" xfId="36" applyFont="1" applyFill="1" applyBorder="1" applyAlignment="1" applyProtection="1">
      <alignment horizontal="right" vertical="center" wrapText="1"/>
      <protection locked="0"/>
    </xf>
    <xf numFmtId="0" fontId="58" fillId="32" borderId="89" xfId="36" applyFont="1" applyFill="1" applyBorder="1" applyAlignment="1" applyProtection="1">
      <alignment horizontal="center" vertical="center" wrapText="1"/>
      <protection locked="0"/>
    </xf>
    <xf numFmtId="0" fontId="129" fillId="29" borderId="40" xfId="36" applyFont="1" applyFill="1" applyBorder="1" applyAlignment="1" applyProtection="1">
      <alignment horizontal="center" vertical="center" wrapText="1"/>
      <protection locked="0"/>
    </xf>
    <xf numFmtId="0" fontId="129" fillId="29" borderId="41" xfId="36" applyFont="1" applyFill="1" applyBorder="1" applyAlignment="1" applyProtection="1">
      <alignment horizontal="center" vertical="center" wrapText="1"/>
      <protection locked="0"/>
    </xf>
    <xf numFmtId="0" fontId="130" fillId="34" borderId="86" xfId="36" applyFont="1" applyFill="1" applyBorder="1" applyAlignment="1" applyProtection="1">
      <alignment horizontal="center" vertical="center" wrapText="1"/>
      <protection locked="0"/>
    </xf>
    <xf numFmtId="0" fontId="58" fillId="25" borderId="87" xfId="36" applyFont="1" applyFill="1" applyBorder="1" applyAlignment="1" applyProtection="1">
      <alignment horizontal="right" vertical="center" wrapText="1"/>
      <protection locked="0"/>
    </xf>
    <xf numFmtId="0" fontId="151" fillId="34" borderId="29" xfId="36" applyFont="1" applyFill="1" applyBorder="1" applyAlignment="1">
      <alignment horizontal="center" vertical="center" wrapText="1"/>
    </xf>
    <xf numFmtId="0" fontId="151" fillId="34" borderId="23" xfId="36" applyFont="1" applyFill="1" applyBorder="1" applyAlignment="1">
      <alignment horizontal="center" vertical="center" wrapText="1"/>
    </xf>
    <xf numFmtId="0" fontId="86" fillId="34" borderId="29" xfId="36" applyFont="1" applyFill="1" applyBorder="1" applyAlignment="1">
      <alignment horizontal="center" vertical="center"/>
    </xf>
    <xf numFmtId="0" fontId="86" fillId="34" borderId="23" xfId="36" applyFont="1" applyFill="1" applyBorder="1" applyAlignment="1">
      <alignment horizontal="center" vertical="center"/>
    </xf>
  </cellXfs>
  <cellStyles count="48">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 2 2" xfId="37"/>
    <cellStyle name="Not" xfId="38" builtinId="10" customBuiltin="1"/>
    <cellStyle name="Nötr" xfId="39" builtinId="28" customBuiltin="1"/>
    <cellStyle name="Toplam" xfId="40" builtinId="25" customBuiltin="1"/>
    <cellStyle name="Uyarı Metni" xfId="41" builtinId="11" customBuiltin="1"/>
    <cellStyle name="Vurgu1" xfId="42" builtinId="29" customBuiltin="1"/>
    <cellStyle name="Vurgu2" xfId="43" builtinId="33" customBuiltin="1"/>
    <cellStyle name="Vurgu3" xfId="44" builtinId="37" customBuiltin="1"/>
    <cellStyle name="Vurgu4" xfId="45" builtinId="41" customBuiltin="1"/>
    <cellStyle name="Vurgu5" xfId="46" builtinId="45" customBuiltin="1"/>
    <cellStyle name="Vurgu6" xfId="47" builtinId="49" customBuiltin="1"/>
  </cellStyles>
  <dxfs count="171">
    <dxf>
      <font>
        <color theme="0"/>
      </font>
    </dxf>
    <dxf>
      <font>
        <color theme="0"/>
      </font>
    </dxf>
    <dxf>
      <font>
        <color theme="0"/>
      </font>
    </dxf>
    <dxf>
      <font>
        <color theme="0"/>
      </font>
    </dxf>
    <dxf>
      <font>
        <b/>
        <i val="0"/>
        <color rgb="FFFF0000"/>
      </font>
    </dxf>
    <dxf>
      <font>
        <b/>
        <i val="0"/>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b/>
        <i val="0"/>
        <color rgb="FFFF0000"/>
      </font>
    </dxf>
    <dxf>
      <font>
        <b/>
        <i val="0"/>
        <color rgb="FF00B05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243418</xdr:colOff>
      <xdr:row>1</xdr:row>
      <xdr:rowOff>1406525</xdr:rowOff>
    </xdr:from>
    <xdr:to>
      <xdr:col>8</xdr:col>
      <xdr:colOff>525007</xdr:colOff>
      <xdr:row>7</xdr:row>
      <xdr:rowOff>47624</xdr:rowOff>
    </xdr:to>
    <xdr:pic>
      <xdr:nvPicPr>
        <xdr:cNvPr id="3" name="Resim 1">
          <a:extLst>
            <a:ext uri="{FF2B5EF4-FFF2-40B4-BE49-F238E27FC236}">
              <a16:creationId xmlns="" xmlns:a16="http://schemas.microsoft.com/office/drawing/2014/main" id="{3D14DA70-F0E8-4333-8A67-2C7F9C02CE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0143" y="1568450"/>
          <a:ext cx="938814" cy="946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xdr:row>
      <xdr:rowOff>1400175</xdr:rowOff>
    </xdr:from>
    <xdr:to>
      <xdr:col>3</xdr:col>
      <xdr:colOff>466725</xdr:colOff>
      <xdr:row>7</xdr:row>
      <xdr:rowOff>28575</xdr:rowOff>
    </xdr:to>
    <xdr:pic>
      <xdr:nvPicPr>
        <xdr:cNvPr id="4" name="Resim 3">
          <a:extLst>
            <a:ext uri="{FF2B5EF4-FFF2-40B4-BE49-F238E27FC236}">
              <a16:creationId xmlns="" xmlns:a16="http://schemas.microsoft.com/office/drawing/2014/main" id="{33A871FC-7006-42D4-9780-EB07AFCAC4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562100"/>
          <a:ext cx="942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907596</xdr:colOff>
      <xdr:row>0</xdr:row>
      <xdr:rowOff>118382</xdr:rowOff>
    </xdr:from>
    <xdr:to>
      <xdr:col>16</xdr:col>
      <xdr:colOff>360589</xdr:colOff>
      <xdr:row>2</xdr:row>
      <xdr:rowOff>232682</xdr:rowOff>
    </xdr:to>
    <xdr:pic>
      <xdr:nvPicPr>
        <xdr:cNvPr id="208383" name="Resim 3">
          <a:extLst>
            <a:ext uri="{FF2B5EF4-FFF2-40B4-BE49-F238E27FC236}">
              <a16:creationId xmlns="" xmlns:a16="http://schemas.microsoft.com/office/drawing/2014/main" id="{00000000-0008-0000-0F00-0000FF2D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92917" y="118382"/>
          <a:ext cx="1058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244929</xdr:colOff>
      <xdr:row>0</xdr:row>
      <xdr:rowOff>108858</xdr:rowOff>
    </xdr:from>
    <xdr:to>
      <xdr:col>3</xdr:col>
      <xdr:colOff>156159</xdr:colOff>
      <xdr:row>2</xdr:row>
      <xdr:rowOff>19958</xdr:rowOff>
    </xdr:to>
    <xdr:pic>
      <xdr:nvPicPr>
        <xdr:cNvPr id="3" name="Resim 2">
          <a:extLst>
            <a:ext uri="{FF2B5EF4-FFF2-40B4-BE49-F238E27FC236}">
              <a16:creationId xmlns="" xmlns:a16="http://schemas.microsoft.com/office/drawing/2014/main" id="{F5CF0878-6E39-498F-B538-835FD0B0AF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4929" y="108858"/>
          <a:ext cx="904551"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66</xdr:col>
      <xdr:colOff>1133217</xdr:colOff>
      <xdr:row>0</xdr:row>
      <xdr:rowOff>99884</xdr:rowOff>
    </xdr:from>
    <xdr:to>
      <xdr:col>68</xdr:col>
      <xdr:colOff>284977</xdr:colOff>
      <xdr:row>3</xdr:row>
      <xdr:rowOff>154460</xdr:rowOff>
    </xdr:to>
    <xdr:pic>
      <xdr:nvPicPr>
        <xdr:cNvPr id="2" name="Resim 3">
          <a:extLst>
            <a:ext uri="{FF2B5EF4-FFF2-40B4-BE49-F238E27FC236}">
              <a16:creationId xmlns="" xmlns:a16="http://schemas.microsoft.com/office/drawing/2014/main" id="{B413606A-61CD-4DD8-AFD0-96B81DA47E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17942" y="99884"/>
          <a:ext cx="1675885" cy="1702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437634</xdr:colOff>
      <xdr:row>0</xdr:row>
      <xdr:rowOff>180202</xdr:rowOff>
    </xdr:from>
    <xdr:to>
      <xdr:col>3</xdr:col>
      <xdr:colOff>331353</xdr:colOff>
      <xdr:row>3</xdr:row>
      <xdr:rowOff>154460</xdr:rowOff>
    </xdr:to>
    <xdr:pic>
      <xdr:nvPicPr>
        <xdr:cNvPr id="3" name="Resim 2">
          <a:extLst>
            <a:ext uri="{FF2B5EF4-FFF2-40B4-BE49-F238E27FC236}">
              <a16:creationId xmlns="" xmlns:a16="http://schemas.microsoft.com/office/drawing/2014/main" id="{A1E58F5D-99D0-40F5-8B19-3F20769DA9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634" y="180202"/>
          <a:ext cx="1655844" cy="1622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59531</xdr:colOff>
      <xdr:row>0</xdr:row>
      <xdr:rowOff>95250</xdr:rowOff>
    </xdr:from>
    <xdr:to>
      <xdr:col>15</xdr:col>
      <xdr:colOff>500062</xdr:colOff>
      <xdr:row>2</xdr:row>
      <xdr:rowOff>130969</xdr:rowOff>
    </xdr:to>
    <xdr:pic>
      <xdr:nvPicPr>
        <xdr:cNvPr id="2" name="Resim 3">
          <a:extLst>
            <a:ext uri="{FF2B5EF4-FFF2-40B4-BE49-F238E27FC236}">
              <a16:creationId xmlns="" xmlns:a16="http://schemas.microsoft.com/office/drawing/2014/main" id="{C368FD9C-F47D-4815-8ABE-45D0DC8CE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51456" y="95250"/>
          <a:ext cx="973932" cy="97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273844</xdr:colOff>
      <xdr:row>0</xdr:row>
      <xdr:rowOff>107156</xdr:rowOff>
    </xdr:from>
    <xdr:to>
      <xdr:col>3</xdr:col>
      <xdr:colOff>226218</xdr:colOff>
      <xdr:row>2</xdr:row>
      <xdr:rowOff>18256</xdr:rowOff>
    </xdr:to>
    <xdr:pic>
      <xdr:nvPicPr>
        <xdr:cNvPr id="3" name="Resim 2">
          <a:extLst>
            <a:ext uri="{FF2B5EF4-FFF2-40B4-BE49-F238E27FC236}">
              <a16:creationId xmlns="" xmlns:a16="http://schemas.microsoft.com/office/drawing/2014/main" id="{E3AAF5F8-5F8D-4873-B5C9-8CFA14AE8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4" y="107156"/>
          <a:ext cx="923924"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400050</xdr:colOff>
      <xdr:row>0</xdr:row>
      <xdr:rowOff>180975</xdr:rowOff>
    </xdr:from>
    <xdr:to>
      <xdr:col>19</xdr:col>
      <xdr:colOff>852487</xdr:colOff>
      <xdr:row>2</xdr:row>
      <xdr:rowOff>280988</xdr:rowOff>
    </xdr:to>
    <xdr:pic>
      <xdr:nvPicPr>
        <xdr:cNvPr id="233512" name="Resim 3">
          <a:extLst>
            <a:ext uri="{FF2B5EF4-FFF2-40B4-BE49-F238E27FC236}">
              <a16:creationId xmlns="" xmlns:a16="http://schemas.microsoft.com/office/drawing/2014/main" id="{00000000-0008-0000-1600-00002890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1925" y="180975"/>
          <a:ext cx="1524000" cy="1528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766764</xdr:colOff>
      <xdr:row>24</xdr:row>
      <xdr:rowOff>157162</xdr:rowOff>
    </xdr:from>
    <xdr:to>
      <xdr:col>20</xdr:col>
      <xdr:colOff>166689</xdr:colOff>
      <xdr:row>26</xdr:row>
      <xdr:rowOff>71437</xdr:rowOff>
    </xdr:to>
    <xdr:pic>
      <xdr:nvPicPr>
        <xdr:cNvPr id="233513" name="Resim 3">
          <a:extLst>
            <a:ext uri="{FF2B5EF4-FFF2-40B4-BE49-F238E27FC236}">
              <a16:creationId xmlns="" xmlns:a16="http://schemas.microsoft.com/office/drawing/2014/main" id="{00000000-0008-0000-1600-0000299003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88639" y="16016287"/>
          <a:ext cx="1543050" cy="150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95251</xdr:colOff>
      <xdr:row>0</xdr:row>
      <xdr:rowOff>380999</xdr:rowOff>
    </xdr:from>
    <xdr:to>
      <xdr:col>1</xdr:col>
      <xdr:colOff>1598511</xdr:colOff>
      <xdr:row>2</xdr:row>
      <xdr:rowOff>357186</xdr:rowOff>
    </xdr:to>
    <xdr:pic>
      <xdr:nvPicPr>
        <xdr:cNvPr id="4" name="Resim 3">
          <a:extLst>
            <a:ext uri="{FF2B5EF4-FFF2-40B4-BE49-F238E27FC236}">
              <a16:creationId xmlns="" xmlns:a16="http://schemas.microsoft.com/office/drawing/2014/main" id="{5682BC1D-220E-412E-9A4B-0419D6C30B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6" y="380999"/>
          <a:ext cx="1503260" cy="1404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24</xdr:row>
      <xdr:rowOff>261937</xdr:rowOff>
    </xdr:from>
    <xdr:to>
      <xdr:col>1</xdr:col>
      <xdr:colOff>1381124</xdr:colOff>
      <xdr:row>26</xdr:row>
      <xdr:rowOff>81042</xdr:rowOff>
    </xdr:to>
    <xdr:pic>
      <xdr:nvPicPr>
        <xdr:cNvPr id="5" name="Resim 4">
          <a:extLst>
            <a:ext uri="{FF2B5EF4-FFF2-40B4-BE49-F238E27FC236}">
              <a16:creationId xmlns="" xmlns:a16="http://schemas.microsoft.com/office/drawing/2014/main" id="{E01E6505-3373-45A5-AD1B-5DC48E4C22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 y="15978187"/>
          <a:ext cx="1476374" cy="1414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1074965</xdr:colOff>
      <xdr:row>0</xdr:row>
      <xdr:rowOff>81643</xdr:rowOff>
    </xdr:from>
    <xdr:to>
      <xdr:col>16</xdr:col>
      <xdr:colOff>444954</xdr:colOff>
      <xdr:row>2</xdr:row>
      <xdr:rowOff>142327</xdr:rowOff>
    </xdr:to>
    <xdr:pic>
      <xdr:nvPicPr>
        <xdr:cNvPr id="232468" name="Resim 3">
          <a:extLst>
            <a:ext uri="{FF2B5EF4-FFF2-40B4-BE49-F238E27FC236}">
              <a16:creationId xmlns="" xmlns:a16="http://schemas.microsoft.com/office/drawing/2014/main" id="{00000000-0008-0000-0700-0000148C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08679" y="81643"/>
          <a:ext cx="1002846" cy="101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68035</xdr:colOff>
      <xdr:row>0</xdr:row>
      <xdr:rowOff>81642</xdr:rowOff>
    </xdr:from>
    <xdr:to>
      <xdr:col>3</xdr:col>
      <xdr:colOff>455514</xdr:colOff>
      <xdr:row>1</xdr:row>
      <xdr:rowOff>305706</xdr:rowOff>
    </xdr:to>
    <xdr:pic>
      <xdr:nvPicPr>
        <xdr:cNvPr id="3" name="Resim 2">
          <a:extLst>
            <a:ext uri="{FF2B5EF4-FFF2-40B4-BE49-F238E27FC236}">
              <a16:creationId xmlns="" xmlns:a16="http://schemas.microsoft.com/office/drawing/2014/main" id="{E3DF43A7-3E73-4427-9FDF-E23DBD764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14" y="81642"/>
          <a:ext cx="890943"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265340</xdr:colOff>
      <xdr:row>0</xdr:row>
      <xdr:rowOff>65315</xdr:rowOff>
    </xdr:from>
    <xdr:to>
      <xdr:col>18</xdr:col>
      <xdr:colOff>219074</xdr:colOff>
      <xdr:row>2</xdr:row>
      <xdr:rowOff>127908</xdr:rowOff>
    </xdr:to>
    <xdr:pic>
      <xdr:nvPicPr>
        <xdr:cNvPr id="2" name="Resim 3">
          <a:extLst>
            <a:ext uri="{FF2B5EF4-FFF2-40B4-BE49-F238E27FC236}">
              <a16:creationId xmlns="" xmlns:a16="http://schemas.microsoft.com/office/drawing/2014/main" id="{664E2BC0-2BE8-46C2-BB0D-F755B9CE8B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95890" y="65315"/>
          <a:ext cx="1047749" cy="1053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312964</xdr:colOff>
      <xdr:row>0</xdr:row>
      <xdr:rowOff>122465</xdr:rowOff>
    </xdr:from>
    <xdr:to>
      <xdr:col>3</xdr:col>
      <xdr:colOff>258536</xdr:colOff>
      <xdr:row>2</xdr:row>
      <xdr:rowOff>33565</xdr:rowOff>
    </xdr:to>
    <xdr:pic>
      <xdr:nvPicPr>
        <xdr:cNvPr id="3" name="Resim 2">
          <a:extLst>
            <a:ext uri="{FF2B5EF4-FFF2-40B4-BE49-F238E27FC236}">
              <a16:creationId xmlns="" xmlns:a16="http://schemas.microsoft.com/office/drawing/2014/main" id="{BAF1B280-98EF-4E93-9721-99A5830559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2964" y="122465"/>
          <a:ext cx="919843"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66</xdr:col>
      <xdr:colOff>1133217</xdr:colOff>
      <xdr:row>0</xdr:row>
      <xdr:rowOff>99884</xdr:rowOff>
    </xdr:from>
    <xdr:to>
      <xdr:col>68</xdr:col>
      <xdr:colOff>284977</xdr:colOff>
      <xdr:row>3</xdr:row>
      <xdr:rowOff>154460</xdr:rowOff>
    </xdr:to>
    <xdr:pic>
      <xdr:nvPicPr>
        <xdr:cNvPr id="231444" name="Resim 3">
          <a:extLst>
            <a:ext uri="{FF2B5EF4-FFF2-40B4-BE49-F238E27FC236}">
              <a16:creationId xmlns="" xmlns:a16="http://schemas.microsoft.com/office/drawing/2014/main" id="{00000000-0008-0000-0900-0000148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95379" y="99884"/>
          <a:ext cx="1674598"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437634</xdr:colOff>
      <xdr:row>0</xdr:row>
      <xdr:rowOff>180202</xdr:rowOff>
    </xdr:from>
    <xdr:to>
      <xdr:col>3</xdr:col>
      <xdr:colOff>331353</xdr:colOff>
      <xdr:row>3</xdr:row>
      <xdr:rowOff>154460</xdr:rowOff>
    </xdr:to>
    <xdr:pic>
      <xdr:nvPicPr>
        <xdr:cNvPr id="3" name="Resim 2">
          <a:extLst>
            <a:ext uri="{FF2B5EF4-FFF2-40B4-BE49-F238E27FC236}">
              <a16:creationId xmlns="" xmlns:a16="http://schemas.microsoft.com/office/drawing/2014/main" id="{338121C3-A06E-472B-BC0B-8915F54FD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634" y="180202"/>
          <a:ext cx="1670003" cy="159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14</xdr:col>
      <xdr:colOff>59531</xdr:colOff>
      <xdr:row>0</xdr:row>
      <xdr:rowOff>95250</xdr:rowOff>
    </xdr:from>
    <xdr:to>
      <xdr:col>15</xdr:col>
      <xdr:colOff>428626</xdr:colOff>
      <xdr:row>2</xdr:row>
      <xdr:rowOff>130969</xdr:rowOff>
    </xdr:to>
    <xdr:pic>
      <xdr:nvPicPr>
        <xdr:cNvPr id="230420" name="Resim 3">
          <a:extLst>
            <a:ext uri="{FF2B5EF4-FFF2-40B4-BE49-F238E27FC236}">
              <a16:creationId xmlns="" xmlns:a16="http://schemas.microsoft.com/office/drawing/2014/main" id="{00000000-0008-0000-0C00-00001484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4875" y="95250"/>
          <a:ext cx="976313" cy="9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273844</xdr:colOff>
      <xdr:row>0</xdr:row>
      <xdr:rowOff>107156</xdr:rowOff>
    </xdr:from>
    <xdr:to>
      <xdr:col>3</xdr:col>
      <xdr:colOff>238125</xdr:colOff>
      <xdr:row>2</xdr:row>
      <xdr:rowOff>18256</xdr:rowOff>
    </xdr:to>
    <xdr:pic>
      <xdr:nvPicPr>
        <xdr:cNvPr id="3" name="Resim 2">
          <a:extLst>
            <a:ext uri="{FF2B5EF4-FFF2-40B4-BE49-F238E27FC236}">
              <a16:creationId xmlns="" xmlns:a16="http://schemas.microsoft.com/office/drawing/2014/main" id="{BC2BEC2E-9DF4-47C5-A902-8BBA48BE26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4" y="107156"/>
          <a:ext cx="928687" cy="851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95250</xdr:colOff>
      <xdr:row>0</xdr:row>
      <xdr:rowOff>133350</xdr:rowOff>
    </xdr:from>
    <xdr:to>
      <xdr:col>15</xdr:col>
      <xdr:colOff>571501</xdr:colOff>
      <xdr:row>2</xdr:row>
      <xdr:rowOff>247650</xdr:rowOff>
    </xdr:to>
    <xdr:pic>
      <xdr:nvPicPr>
        <xdr:cNvPr id="2" name="Resim 3">
          <a:extLst>
            <a:ext uri="{FF2B5EF4-FFF2-40B4-BE49-F238E27FC236}">
              <a16:creationId xmlns="" xmlns:a16="http://schemas.microsoft.com/office/drawing/2014/main" id="{51453635-675D-42D6-8DB5-66966F626F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11025" y="133350"/>
          <a:ext cx="1066801"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217715</xdr:colOff>
      <xdr:row>0</xdr:row>
      <xdr:rowOff>95250</xdr:rowOff>
    </xdr:from>
    <xdr:to>
      <xdr:col>3</xdr:col>
      <xdr:colOff>95251</xdr:colOff>
      <xdr:row>2</xdr:row>
      <xdr:rowOff>6350</xdr:rowOff>
    </xdr:to>
    <xdr:pic>
      <xdr:nvPicPr>
        <xdr:cNvPr id="3" name="Resim 2">
          <a:extLst>
            <a:ext uri="{FF2B5EF4-FFF2-40B4-BE49-F238E27FC236}">
              <a16:creationId xmlns="" xmlns:a16="http://schemas.microsoft.com/office/drawing/2014/main" id="{4F477C6A-98B9-4441-BA35-B184CABF21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715" y="95250"/>
          <a:ext cx="843643"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518432</xdr:colOff>
      <xdr:row>0</xdr:row>
      <xdr:rowOff>24493</xdr:rowOff>
    </xdr:from>
    <xdr:to>
      <xdr:col>15</xdr:col>
      <xdr:colOff>417740</xdr:colOff>
      <xdr:row>2</xdr:row>
      <xdr:rowOff>100693</xdr:rowOff>
    </xdr:to>
    <xdr:pic>
      <xdr:nvPicPr>
        <xdr:cNvPr id="215551" name="Resim 3">
          <a:extLst>
            <a:ext uri="{FF2B5EF4-FFF2-40B4-BE49-F238E27FC236}">
              <a16:creationId xmlns="" xmlns:a16="http://schemas.microsoft.com/office/drawing/2014/main" id="{00000000-0008-0000-1400-0000FF49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4503" y="24493"/>
          <a:ext cx="1055915" cy="1069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449034</xdr:colOff>
      <xdr:row>0</xdr:row>
      <xdr:rowOff>81643</xdr:rowOff>
    </xdr:from>
    <xdr:to>
      <xdr:col>3</xdr:col>
      <xdr:colOff>276891</xdr:colOff>
      <xdr:row>2</xdr:row>
      <xdr:rowOff>40822</xdr:rowOff>
    </xdr:to>
    <xdr:pic>
      <xdr:nvPicPr>
        <xdr:cNvPr id="3" name="Resim 2">
          <a:extLst>
            <a:ext uri="{FF2B5EF4-FFF2-40B4-BE49-F238E27FC236}">
              <a16:creationId xmlns="" xmlns:a16="http://schemas.microsoft.com/office/drawing/2014/main" id="{3752714D-F665-4B64-8835-1097F4378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9034" y="81643"/>
          <a:ext cx="902821"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1674330</xdr:colOff>
      <xdr:row>0</xdr:row>
      <xdr:rowOff>238125</xdr:rowOff>
    </xdr:from>
    <xdr:to>
      <xdr:col>14</xdr:col>
      <xdr:colOff>919163</xdr:colOff>
      <xdr:row>3</xdr:row>
      <xdr:rowOff>-1</xdr:rowOff>
    </xdr:to>
    <xdr:pic>
      <xdr:nvPicPr>
        <xdr:cNvPr id="188273" name="Resim 3">
          <a:extLst>
            <a:ext uri="{FF2B5EF4-FFF2-40B4-BE49-F238E27FC236}">
              <a16:creationId xmlns="" xmlns:a16="http://schemas.microsoft.com/office/drawing/2014/main" id="{00000000-0008-0000-0300-000071DF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8955" y="238125"/>
          <a:ext cx="1245083" cy="1262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166686</xdr:rowOff>
    </xdr:from>
    <xdr:to>
      <xdr:col>2</xdr:col>
      <xdr:colOff>475926</xdr:colOff>
      <xdr:row>2</xdr:row>
      <xdr:rowOff>333373</xdr:rowOff>
    </xdr:to>
    <xdr:pic>
      <xdr:nvPicPr>
        <xdr:cNvPr id="3" name="Resim 2">
          <a:extLst>
            <a:ext uri="{FF2B5EF4-FFF2-40B4-BE49-F238E27FC236}">
              <a16:creationId xmlns="" xmlns:a16="http://schemas.microsoft.com/office/drawing/2014/main" id="{D2A4F286-63C5-49B8-A74E-A0B9E10ADD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66686"/>
          <a:ext cx="1190301"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1818367</xdr:colOff>
      <xdr:row>0</xdr:row>
      <xdr:rowOff>79375</xdr:rowOff>
    </xdr:from>
    <xdr:to>
      <xdr:col>16</xdr:col>
      <xdr:colOff>623661</xdr:colOff>
      <xdr:row>1</xdr:row>
      <xdr:rowOff>336550</xdr:rowOff>
    </xdr:to>
    <xdr:pic>
      <xdr:nvPicPr>
        <xdr:cNvPr id="2" name="Resim 3">
          <a:extLst>
            <a:ext uri="{FF2B5EF4-FFF2-40B4-BE49-F238E27FC236}">
              <a16:creationId xmlns="" xmlns:a16="http://schemas.microsoft.com/office/drawing/2014/main" id="{81E8310D-73B9-4D85-A9A6-F44501A19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7831" y="79375"/>
          <a:ext cx="812347" cy="937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396875</xdr:colOff>
      <xdr:row>0</xdr:row>
      <xdr:rowOff>79375</xdr:rowOff>
    </xdr:from>
    <xdr:to>
      <xdr:col>3</xdr:col>
      <xdr:colOff>266700</xdr:colOff>
      <xdr:row>1</xdr:row>
      <xdr:rowOff>272143</xdr:rowOff>
    </xdr:to>
    <xdr:pic>
      <xdr:nvPicPr>
        <xdr:cNvPr id="3" name="Resim 2">
          <a:extLst>
            <a:ext uri="{FF2B5EF4-FFF2-40B4-BE49-F238E27FC236}">
              <a16:creationId xmlns="" xmlns:a16="http://schemas.microsoft.com/office/drawing/2014/main" id="{D5EBC66A-378A-49BF-8AB1-8707B49E9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79375"/>
          <a:ext cx="1162504"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1516458</xdr:colOff>
      <xdr:row>0</xdr:row>
      <xdr:rowOff>133945</xdr:rowOff>
    </xdr:from>
    <xdr:to>
      <xdr:col>16</xdr:col>
      <xdr:colOff>506015</xdr:colOff>
      <xdr:row>2</xdr:row>
      <xdr:rowOff>193477</xdr:rowOff>
    </xdr:to>
    <xdr:pic>
      <xdr:nvPicPr>
        <xdr:cNvPr id="2" name="Resim 3">
          <a:extLst>
            <a:ext uri="{FF2B5EF4-FFF2-40B4-BE49-F238E27FC236}">
              <a16:creationId xmlns="" xmlns:a16="http://schemas.microsoft.com/office/drawing/2014/main" id="{81E8310D-73B9-4D85-A9A6-F44501A19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80403" y="133945"/>
          <a:ext cx="1341041" cy="1145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150813</xdr:rowOff>
    </xdr:from>
    <xdr:to>
      <xdr:col>3</xdr:col>
      <xdr:colOff>89423</xdr:colOff>
      <xdr:row>1</xdr:row>
      <xdr:rowOff>202406</xdr:rowOff>
    </xdr:to>
    <xdr:pic>
      <xdr:nvPicPr>
        <xdr:cNvPr id="3" name="Resim 2">
          <a:extLst>
            <a:ext uri="{FF2B5EF4-FFF2-40B4-BE49-F238E27FC236}">
              <a16:creationId xmlns="" xmlns:a16="http://schemas.microsoft.com/office/drawing/2014/main" id="{D5EBC66A-378A-49BF-8AB1-8707B49E9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50813"/>
          <a:ext cx="1158009" cy="837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1109119</xdr:colOff>
      <xdr:row>0</xdr:row>
      <xdr:rowOff>73372</xdr:rowOff>
    </xdr:from>
    <xdr:to>
      <xdr:col>15</xdr:col>
      <xdr:colOff>443630</xdr:colOff>
      <xdr:row>2</xdr:row>
      <xdr:rowOff>13048</xdr:rowOff>
    </xdr:to>
    <xdr:pic>
      <xdr:nvPicPr>
        <xdr:cNvPr id="2" name="Resim 3">
          <a:extLst>
            <a:ext uri="{FF2B5EF4-FFF2-40B4-BE49-F238E27FC236}">
              <a16:creationId xmlns="" xmlns:a16="http://schemas.microsoft.com/office/drawing/2014/main" id="{81E8310D-73B9-4D85-A9A6-F44501A19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7235" y="73372"/>
          <a:ext cx="1317799" cy="1127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396875</xdr:colOff>
      <xdr:row>0</xdr:row>
      <xdr:rowOff>118518</xdr:rowOff>
    </xdr:from>
    <xdr:to>
      <xdr:col>3</xdr:col>
      <xdr:colOff>104123</xdr:colOff>
      <xdr:row>1</xdr:row>
      <xdr:rowOff>130478</xdr:rowOff>
    </xdr:to>
    <xdr:pic>
      <xdr:nvPicPr>
        <xdr:cNvPr id="3" name="Resim 2">
          <a:extLst>
            <a:ext uri="{FF2B5EF4-FFF2-40B4-BE49-F238E27FC236}">
              <a16:creationId xmlns="" xmlns:a16="http://schemas.microsoft.com/office/drawing/2014/main" id="{D5EBC66A-378A-49BF-8AB1-8707B49E9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118518"/>
          <a:ext cx="1155570" cy="768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468993</xdr:colOff>
      <xdr:row>0</xdr:row>
      <xdr:rowOff>60325</xdr:rowOff>
    </xdr:from>
    <xdr:to>
      <xdr:col>19</xdr:col>
      <xdr:colOff>249465</xdr:colOff>
      <xdr:row>1</xdr:row>
      <xdr:rowOff>124732</xdr:rowOff>
    </xdr:to>
    <xdr:pic>
      <xdr:nvPicPr>
        <xdr:cNvPr id="2" name="Resim 3">
          <a:extLst>
            <a:ext uri="{FF2B5EF4-FFF2-40B4-BE49-F238E27FC236}">
              <a16:creationId xmlns="" xmlns:a16="http://schemas.microsoft.com/office/drawing/2014/main" id="{81E8310D-73B9-4D85-A9A6-F44501A19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2743" y="60325"/>
          <a:ext cx="1005114" cy="85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396875</xdr:colOff>
      <xdr:row>0</xdr:row>
      <xdr:rowOff>79375</xdr:rowOff>
    </xdr:from>
    <xdr:to>
      <xdr:col>3</xdr:col>
      <xdr:colOff>96729</xdr:colOff>
      <xdr:row>1</xdr:row>
      <xdr:rowOff>147411</xdr:rowOff>
    </xdr:to>
    <xdr:pic>
      <xdr:nvPicPr>
        <xdr:cNvPr id="3" name="Resim 2">
          <a:extLst>
            <a:ext uri="{FF2B5EF4-FFF2-40B4-BE49-F238E27FC236}">
              <a16:creationId xmlns="" xmlns:a16="http://schemas.microsoft.com/office/drawing/2014/main" id="{D5EBC66A-378A-49BF-8AB1-8707B49E9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79375"/>
          <a:ext cx="1151283" cy="86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7144</xdr:colOff>
      <xdr:row>0</xdr:row>
      <xdr:rowOff>23019</xdr:rowOff>
    </xdr:from>
    <xdr:to>
      <xdr:col>18</xdr:col>
      <xdr:colOff>142534</xdr:colOff>
      <xdr:row>2</xdr:row>
      <xdr:rowOff>99219</xdr:rowOff>
    </xdr:to>
    <xdr:pic>
      <xdr:nvPicPr>
        <xdr:cNvPr id="229396" name="Resim 3">
          <a:extLst>
            <a:ext uri="{FF2B5EF4-FFF2-40B4-BE49-F238E27FC236}">
              <a16:creationId xmlns="" xmlns:a16="http://schemas.microsoft.com/office/drawing/2014/main" id="{00000000-0008-0000-0400-00001480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80444" y="23019"/>
          <a:ext cx="1058862"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393700</xdr:colOff>
      <xdr:row>0</xdr:row>
      <xdr:rowOff>127000</xdr:rowOff>
    </xdr:from>
    <xdr:to>
      <xdr:col>3</xdr:col>
      <xdr:colOff>352101</xdr:colOff>
      <xdr:row>2</xdr:row>
      <xdr:rowOff>38100</xdr:rowOff>
    </xdr:to>
    <xdr:pic>
      <xdr:nvPicPr>
        <xdr:cNvPr id="3" name="Resim 2">
          <a:extLst>
            <a:ext uri="{FF2B5EF4-FFF2-40B4-BE49-F238E27FC236}">
              <a16:creationId xmlns="" xmlns:a16="http://schemas.microsoft.com/office/drawing/2014/main" id="{7044B862-8775-4D3E-806E-33AD629FD9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700" y="127000"/>
          <a:ext cx="910901"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117475</xdr:colOff>
      <xdr:row>0</xdr:row>
      <xdr:rowOff>60325</xdr:rowOff>
    </xdr:from>
    <xdr:to>
      <xdr:col>16</xdr:col>
      <xdr:colOff>1182459</xdr:colOff>
      <xdr:row>2</xdr:row>
      <xdr:rowOff>73025</xdr:rowOff>
    </xdr:to>
    <xdr:pic>
      <xdr:nvPicPr>
        <xdr:cNvPr id="2" name="Resim 3">
          <a:extLst>
            <a:ext uri="{FF2B5EF4-FFF2-40B4-BE49-F238E27FC236}">
              <a16:creationId xmlns="" xmlns:a16="http://schemas.microsoft.com/office/drawing/2014/main" id="{81E8310D-73B9-4D85-A9A6-F44501A19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03600" y="60325"/>
          <a:ext cx="106498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396875</xdr:colOff>
      <xdr:row>0</xdr:row>
      <xdr:rowOff>79375</xdr:rowOff>
    </xdr:from>
    <xdr:to>
      <xdr:col>2</xdr:col>
      <xdr:colOff>444500</xdr:colOff>
      <xdr:row>1</xdr:row>
      <xdr:rowOff>244475</xdr:rowOff>
    </xdr:to>
    <xdr:pic>
      <xdr:nvPicPr>
        <xdr:cNvPr id="3" name="Resim 2">
          <a:extLst>
            <a:ext uri="{FF2B5EF4-FFF2-40B4-BE49-F238E27FC236}">
              <a16:creationId xmlns="" xmlns:a16="http://schemas.microsoft.com/office/drawing/2014/main" id="{D5EBC66A-378A-49BF-8AB1-8707B49E9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79375"/>
          <a:ext cx="9334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115661</xdr:colOff>
      <xdr:row>0</xdr:row>
      <xdr:rowOff>106137</xdr:rowOff>
    </xdr:from>
    <xdr:to>
      <xdr:col>16</xdr:col>
      <xdr:colOff>395967</xdr:colOff>
      <xdr:row>2</xdr:row>
      <xdr:rowOff>168730</xdr:rowOff>
    </xdr:to>
    <xdr:pic>
      <xdr:nvPicPr>
        <xdr:cNvPr id="192295" name="Resim 3">
          <a:extLst>
            <a:ext uri="{FF2B5EF4-FFF2-40B4-BE49-F238E27FC236}">
              <a16:creationId xmlns="" xmlns:a16="http://schemas.microsoft.com/office/drawing/2014/main" id="{00000000-0008-0000-0D00-000027EF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33840" y="106137"/>
          <a:ext cx="1042306" cy="1055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312964</xdr:colOff>
      <xdr:row>0</xdr:row>
      <xdr:rowOff>122465</xdr:rowOff>
    </xdr:from>
    <xdr:to>
      <xdr:col>3</xdr:col>
      <xdr:colOff>204107</xdr:colOff>
      <xdr:row>2</xdr:row>
      <xdr:rowOff>33565</xdr:rowOff>
    </xdr:to>
    <xdr:pic>
      <xdr:nvPicPr>
        <xdr:cNvPr id="3" name="Resim 2">
          <a:extLst>
            <a:ext uri="{FF2B5EF4-FFF2-40B4-BE49-F238E27FC236}">
              <a16:creationId xmlns="" xmlns:a16="http://schemas.microsoft.com/office/drawing/2014/main" id="{F7F982FC-93AD-4BDD-9A47-61B1FA070F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2964" y="122465"/>
          <a:ext cx="925286" cy="90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612322</xdr:colOff>
      <xdr:row>0</xdr:row>
      <xdr:rowOff>106135</xdr:rowOff>
    </xdr:from>
    <xdr:to>
      <xdr:col>16</xdr:col>
      <xdr:colOff>13608</xdr:colOff>
      <xdr:row>2</xdr:row>
      <xdr:rowOff>220435</xdr:rowOff>
    </xdr:to>
    <xdr:pic>
      <xdr:nvPicPr>
        <xdr:cNvPr id="176114" name="Resim 3">
          <a:extLst>
            <a:ext uri="{FF2B5EF4-FFF2-40B4-BE49-F238E27FC236}">
              <a16:creationId xmlns="" xmlns:a16="http://schemas.microsoft.com/office/drawing/2014/main" id="{00000000-0008-0000-1000-0000F2AF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07536" y="106135"/>
          <a:ext cx="1061358"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108857</xdr:rowOff>
    </xdr:from>
    <xdr:to>
      <xdr:col>3</xdr:col>
      <xdr:colOff>231321</xdr:colOff>
      <xdr:row>2</xdr:row>
      <xdr:rowOff>19957</xdr:rowOff>
    </xdr:to>
    <xdr:pic>
      <xdr:nvPicPr>
        <xdr:cNvPr id="3" name="Resim 2">
          <a:extLst>
            <a:ext uri="{FF2B5EF4-FFF2-40B4-BE49-F238E27FC236}">
              <a16:creationId xmlns="" xmlns:a16="http://schemas.microsoft.com/office/drawing/2014/main" id="{1DED88E7-BAAE-415C-8C36-014C8FAD1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08857"/>
          <a:ext cx="911678"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496208</xdr:colOff>
      <xdr:row>0</xdr:row>
      <xdr:rowOff>44450</xdr:rowOff>
    </xdr:from>
    <xdr:to>
      <xdr:col>16</xdr:col>
      <xdr:colOff>361496</xdr:colOff>
      <xdr:row>2</xdr:row>
      <xdr:rowOff>120650</xdr:rowOff>
    </xdr:to>
    <xdr:pic>
      <xdr:nvPicPr>
        <xdr:cNvPr id="207359" name="Resim 3">
          <a:extLst>
            <a:ext uri="{FF2B5EF4-FFF2-40B4-BE49-F238E27FC236}">
              <a16:creationId xmlns="" xmlns:a16="http://schemas.microsoft.com/office/drawing/2014/main" id="{00000000-0008-0000-0A00-0000FF29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9779" y="44450"/>
          <a:ext cx="1062717" cy="1069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396875</xdr:colOff>
      <xdr:row>0</xdr:row>
      <xdr:rowOff>79375</xdr:rowOff>
    </xdr:from>
    <xdr:to>
      <xdr:col>3</xdr:col>
      <xdr:colOff>285750</xdr:colOff>
      <xdr:row>1</xdr:row>
      <xdr:rowOff>307975</xdr:rowOff>
    </xdr:to>
    <xdr:pic>
      <xdr:nvPicPr>
        <xdr:cNvPr id="3" name="Resim 2">
          <a:extLst>
            <a:ext uri="{FF2B5EF4-FFF2-40B4-BE49-F238E27FC236}">
              <a16:creationId xmlns="" xmlns:a16="http://schemas.microsoft.com/office/drawing/2014/main" id="{2E4E95D8-10D3-45C4-9E53-DFABF06D54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79375"/>
          <a:ext cx="936625" cy="91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571500</xdr:colOff>
      <xdr:row>0</xdr:row>
      <xdr:rowOff>35719</xdr:rowOff>
    </xdr:from>
    <xdr:to>
      <xdr:col>13</xdr:col>
      <xdr:colOff>833438</xdr:colOff>
      <xdr:row>2</xdr:row>
      <xdr:rowOff>71438</xdr:rowOff>
    </xdr:to>
    <xdr:pic>
      <xdr:nvPicPr>
        <xdr:cNvPr id="2" name="Resim 3">
          <a:extLst>
            <a:ext uri="{FF2B5EF4-FFF2-40B4-BE49-F238E27FC236}">
              <a16:creationId xmlns="" xmlns:a16="http://schemas.microsoft.com/office/drawing/2014/main" id="{C368FD9C-F47D-4815-8ABE-45D0DC8CE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35719"/>
          <a:ext cx="976313" cy="976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273844</xdr:colOff>
      <xdr:row>0</xdr:row>
      <xdr:rowOff>107156</xdr:rowOff>
    </xdr:from>
    <xdr:to>
      <xdr:col>3</xdr:col>
      <xdr:colOff>226218</xdr:colOff>
      <xdr:row>2</xdr:row>
      <xdr:rowOff>18256</xdr:rowOff>
    </xdr:to>
    <xdr:pic>
      <xdr:nvPicPr>
        <xdr:cNvPr id="3" name="Resim 2">
          <a:extLst>
            <a:ext uri="{FF2B5EF4-FFF2-40B4-BE49-F238E27FC236}">
              <a16:creationId xmlns="" xmlns:a16="http://schemas.microsoft.com/office/drawing/2014/main" id="{E3AAF5F8-5F8D-4873-B5C9-8CFA14AE8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4" y="107156"/>
          <a:ext cx="923924"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95250</xdr:colOff>
      <xdr:row>0</xdr:row>
      <xdr:rowOff>133350</xdr:rowOff>
    </xdr:from>
    <xdr:to>
      <xdr:col>15</xdr:col>
      <xdr:colOff>571501</xdr:colOff>
      <xdr:row>2</xdr:row>
      <xdr:rowOff>247650</xdr:rowOff>
    </xdr:to>
    <xdr:pic>
      <xdr:nvPicPr>
        <xdr:cNvPr id="2" name="Resim 3">
          <a:extLst>
            <a:ext uri="{FF2B5EF4-FFF2-40B4-BE49-F238E27FC236}">
              <a16:creationId xmlns="" xmlns:a16="http://schemas.microsoft.com/office/drawing/2014/main" id="{8336309C-8336-49B0-A968-2D37D2D790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11025" y="133350"/>
          <a:ext cx="1066801"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231322</xdr:colOff>
      <xdr:row>0</xdr:row>
      <xdr:rowOff>68036</xdr:rowOff>
    </xdr:from>
    <xdr:to>
      <xdr:col>3</xdr:col>
      <xdr:colOff>176893</xdr:colOff>
      <xdr:row>1</xdr:row>
      <xdr:rowOff>305707</xdr:rowOff>
    </xdr:to>
    <xdr:pic>
      <xdr:nvPicPr>
        <xdr:cNvPr id="3" name="Resim 2">
          <a:extLst>
            <a:ext uri="{FF2B5EF4-FFF2-40B4-BE49-F238E27FC236}">
              <a16:creationId xmlns="" xmlns:a16="http://schemas.microsoft.com/office/drawing/2014/main" id="{6B37DE34-4800-42BA-98E8-943FB78BF1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322" y="68036"/>
          <a:ext cx="917121" cy="85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92D050"/>
    <pageSetUpPr fitToPage="1"/>
  </sheetPr>
  <dimension ref="A1:K29"/>
  <sheetViews>
    <sheetView view="pageBreakPreview" topLeftCell="A16" zoomScaleNormal="100" zoomScaleSheetLayoutView="100" workbookViewId="0">
      <selection activeCell="N23" sqref="N23"/>
    </sheetView>
  </sheetViews>
  <sheetFormatPr defaultRowHeight="12.75" x14ac:dyDescent="0.2"/>
  <cols>
    <col min="1" max="1" width="11.28515625" style="1" customWidth="1"/>
    <col min="2" max="5" width="8.28515625" style="1" customWidth="1"/>
    <col min="6" max="6" width="10.28515625" style="1" customWidth="1"/>
    <col min="7" max="11" width="9.85546875" style="1" customWidth="1"/>
    <col min="12" max="12" width="3.5703125" style="1" customWidth="1"/>
    <col min="13" max="13" width="3.85546875" style="1" customWidth="1"/>
    <col min="14" max="16384" width="9.140625" style="1"/>
  </cols>
  <sheetData>
    <row r="1" spans="1:11" x14ac:dyDescent="0.2">
      <c r="A1" s="320"/>
      <c r="B1" s="321"/>
      <c r="C1" s="321"/>
      <c r="D1" s="321"/>
      <c r="E1" s="321"/>
      <c r="F1" s="321"/>
      <c r="G1" s="321"/>
      <c r="H1" s="321"/>
      <c r="I1" s="321"/>
      <c r="J1" s="321"/>
      <c r="K1" s="322"/>
    </row>
    <row r="2" spans="1:11" ht="116.25" customHeight="1" x14ac:dyDescent="0.2">
      <c r="A2" s="651" t="s">
        <v>439</v>
      </c>
      <c r="B2" s="652"/>
      <c r="C2" s="652"/>
      <c r="D2" s="652"/>
      <c r="E2" s="652"/>
      <c r="F2" s="652"/>
      <c r="G2" s="652"/>
      <c r="H2" s="652"/>
      <c r="I2" s="652"/>
      <c r="J2" s="652"/>
      <c r="K2" s="653"/>
    </row>
    <row r="3" spans="1:11" ht="14.25" x14ac:dyDescent="0.2">
      <c r="A3" s="323"/>
      <c r="B3" s="136"/>
      <c r="C3" s="136"/>
      <c r="D3" s="136"/>
      <c r="E3" s="136"/>
      <c r="F3" s="136"/>
      <c r="G3" s="136"/>
      <c r="H3" s="136"/>
      <c r="I3" s="136"/>
      <c r="J3" s="136"/>
      <c r="K3" s="324"/>
    </row>
    <row r="4" spans="1:11" x14ac:dyDescent="0.2">
      <c r="A4" s="325"/>
      <c r="B4" s="137"/>
      <c r="C4" s="137"/>
      <c r="D4" s="137"/>
      <c r="E4" s="137"/>
      <c r="F4" s="137"/>
      <c r="G4" s="137"/>
      <c r="H4" s="137"/>
      <c r="I4" s="137"/>
      <c r="J4" s="137"/>
      <c r="K4" s="326"/>
    </row>
    <row r="5" spans="1:11" x14ac:dyDescent="0.2">
      <c r="A5" s="325"/>
      <c r="B5" s="137"/>
      <c r="C5" s="137"/>
      <c r="D5" s="137"/>
      <c r="E5" s="137"/>
      <c r="F5" s="137"/>
      <c r="G5" s="137"/>
      <c r="H5" s="137"/>
      <c r="I5" s="137"/>
      <c r="J5" s="137"/>
      <c r="K5" s="326"/>
    </row>
    <row r="6" spans="1:11" x14ac:dyDescent="0.2">
      <c r="A6" s="325"/>
      <c r="B6" s="137"/>
      <c r="C6" s="137"/>
      <c r="D6" s="137"/>
      <c r="E6" s="137"/>
      <c r="F6" s="137"/>
      <c r="G6" s="137"/>
      <c r="H6" s="137"/>
      <c r="I6" s="137"/>
      <c r="J6" s="137"/>
      <c r="K6" s="326"/>
    </row>
    <row r="7" spans="1:11" x14ac:dyDescent="0.2">
      <c r="A7" s="325"/>
      <c r="B7" s="137"/>
      <c r="C7" s="137"/>
      <c r="D7" s="137"/>
      <c r="E7" s="137"/>
      <c r="F7" s="137"/>
      <c r="G7" s="137"/>
      <c r="H7" s="137"/>
      <c r="I7" s="137"/>
      <c r="J7" s="137"/>
      <c r="K7" s="326"/>
    </row>
    <row r="8" spans="1:11" x14ac:dyDescent="0.2">
      <c r="A8" s="325"/>
      <c r="B8" s="137"/>
      <c r="C8" s="137"/>
      <c r="D8" s="137"/>
      <c r="E8" s="137"/>
      <c r="F8" s="137"/>
      <c r="G8" s="137"/>
      <c r="H8" s="137"/>
      <c r="I8" s="137"/>
      <c r="J8" s="137"/>
      <c r="K8" s="326"/>
    </row>
    <row r="9" spans="1:11" x14ac:dyDescent="0.2">
      <c r="A9" s="325"/>
      <c r="B9" s="137"/>
      <c r="C9" s="137"/>
      <c r="D9" s="137"/>
      <c r="E9" s="137"/>
      <c r="F9" s="137"/>
      <c r="G9" s="137"/>
      <c r="H9" s="137"/>
      <c r="I9" s="137"/>
      <c r="J9" s="137"/>
      <c r="K9" s="326"/>
    </row>
    <row r="10" spans="1:11" x14ac:dyDescent="0.2">
      <c r="A10" s="325"/>
      <c r="B10" s="137"/>
      <c r="C10" s="137"/>
      <c r="D10" s="137"/>
      <c r="E10" s="137"/>
      <c r="F10" s="137"/>
      <c r="G10" s="137"/>
      <c r="H10" s="137"/>
      <c r="I10" s="137"/>
      <c r="J10" s="137"/>
      <c r="K10" s="326"/>
    </row>
    <row r="11" spans="1:11" x14ac:dyDescent="0.2">
      <c r="A11" s="325"/>
      <c r="B11" s="137"/>
      <c r="C11" s="137"/>
      <c r="D11" s="137"/>
      <c r="E11" s="137"/>
      <c r="F11" s="137"/>
      <c r="G11" s="137"/>
      <c r="H11" s="137"/>
      <c r="I11" s="137"/>
      <c r="J11" s="137"/>
      <c r="K11" s="326"/>
    </row>
    <row r="12" spans="1:11" ht="51.75" customHeight="1" x14ac:dyDescent="0.35">
      <c r="A12" s="672"/>
      <c r="B12" s="673"/>
      <c r="C12" s="673"/>
      <c r="D12" s="673"/>
      <c r="E12" s="673"/>
      <c r="F12" s="673"/>
      <c r="G12" s="673"/>
      <c r="H12" s="673"/>
      <c r="I12" s="673"/>
      <c r="J12" s="673"/>
      <c r="K12" s="674"/>
    </row>
    <row r="13" spans="1:11" ht="71.25" customHeight="1" x14ac:dyDescent="0.2">
      <c r="A13" s="654"/>
      <c r="B13" s="655"/>
      <c r="C13" s="655"/>
      <c r="D13" s="655"/>
      <c r="E13" s="655"/>
      <c r="F13" s="655"/>
      <c r="G13" s="655"/>
      <c r="H13" s="655"/>
      <c r="I13" s="655"/>
      <c r="J13" s="655"/>
      <c r="K13" s="656"/>
    </row>
    <row r="14" spans="1:11" ht="72" customHeight="1" x14ac:dyDescent="0.2">
      <c r="A14" s="660" t="str">
        <f>F19</f>
        <v>4. TÜRKİYENİN EN HIZLISI İL SEÇMELERİ</v>
      </c>
      <c r="B14" s="661"/>
      <c r="C14" s="661"/>
      <c r="D14" s="661"/>
      <c r="E14" s="661"/>
      <c r="F14" s="661"/>
      <c r="G14" s="661"/>
      <c r="H14" s="661"/>
      <c r="I14" s="661"/>
      <c r="J14" s="661"/>
      <c r="K14" s="662"/>
    </row>
    <row r="15" spans="1:11" ht="51.75" customHeight="1" x14ac:dyDescent="0.2">
      <c r="A15" s="657"/>
      <c r="B15" s="658"/>
      <c r="C15" s="658"/>
      <c r="D15" s="658"/>
      <c r="E15" s="658"/>
      <c r="F15" s="658"/>
      <c r="G15" s="658"/>
      <c r="H15" s="658"/>
      <c r="I15" s="658"/>
      <c r="J15" s="658"/>
      <c r="K15" s="659"/>
    </row>
    <row r="16" spans="1:11" x14ac:dyDescent="0.2">
      <c r="A16" s="325"/>
      <c r="B16" s="137"/>
      <c r="C16" s="137"/>
      <c r="D16" s="137"/>
      <c r="E16" s="137"/>
      <c r="F16" s="137"/>
      <c r="G16" s="137"/>
      <c r="H16" s="137"/>
      <c r="I16" s="137"/>
      <c r="J16" s="137"/>
      <c r="K16" s="326"/>
    </row>
    <row r="17" spans="1:11" ht="25.5" x14ac:dyDescent="0.35">
      <c r="A17" s="675"/>
      <c r="B17" s="676"/>
      <c r="C17" s="676"/>
      <c r="D17" s="676"/>
      <c r="E17" s="676"/>
      <c r="F17" s="676"/>
      <c r="G17" s="676"/>
      <c r="H17" s="676"/>
      <c r="I17" s="676"/>
      <c r="J17" s="676"/>
      <c r="K17" s="677"/>
    </row>
    <row r="18" spans="1:11" ht="24.75" customHeight="1" x14ac:dyDescent="0.2">
      <c r="A18" s="669" t="s">
        <v>72</v>
      </c>
      <c r="B18" s="670"/>
      <c r="C18" s="670"/>
      <c r="D18" s="670"/>
      <c r="E18" s="670"/>
      <c r="F18" s="670"/>
      <c r="G18" s="670"/>
      <c r="H18" s="670"/>
      <c r="I18" s="670"/>
      <c r="J18" s="670"/>
      <c r="K18" s="671"/>
    </row>
    <row r="19" spans="1:11" s="22" customFormat="1" ht="35.25" customHeight="1" x14ac:dyDescent="0.2">
      <c r="A19" s="681" t="s">
        <v>68</v>
      </c>
      <c r="B19" s="682"/>
      <c r="C19" s="682"/>
      <c r="D19" s="682"/>
      <c r="E19" s="683"/>
      <c r="F19" s="666" t="s">
        <v>793</v>
      </c>
      <c r="G19" s="667"/>
      <c r="H19" s="667"/>
      <c r="I19" s="667"/>
      <c r="J19" s="667"/>
      <c r="K19" s="668"/>
    </row>
    <row r="20" spans="1:11" s="22" customFormat="1" ht="35.25" customHeight="1" x14ac:dyDescent="0.2">
      <c r="A20" s="663" t="s">
        <v>69</v>
      </c>
      <c r="B20" s="664"/>
      <c r="C20" s="664"/>
      <c r="D20" s="664"/>
      <c r="E20" s="665"/>
      <c r="F20" s="666" t="s">
        <v>640</v>
      </c>
      <c r="G20" s="667"/>
      <c r="H20" s="667"/>
      <c r="I20" s="667"/>
      <c r="J20" s="667"/>
      <c r="K20" s="668"/>
    </row>
    <row r="21" spans="1:11" s="22" customFormat="1" ht="35.25" customHeight="1" x14ac:dyDescent="0.2">
      <c r="A21" s="663" t="s">
        <v>70</v>
      </c>
      <c r="B21" s="664"/>
      <c r="C21" s="664"/>
      <c r="D21" s="664"/>
      <c r="E21" s="665"/>
      <c r="F21" s="666" t="s">
        <v>681</v>
      </c>
      <c r="G21" s="667"/>
      <c r="H21" s="667"/>
      <c r="I21" s="667"/>
      <c r="J21" s="138"/>
      <c r="K21" s="327"/>
    </row>
    <row r="22" spans="1:11" s="22" customFormat="1" ht="35.25" customHeight="1" x14ac:dyDescent="0.2">
      <c r="A22" s="663" t="s">
        <v>71</v>
      </c>
      <c r="B22" s="664"/>
      <c r="C22" s="664"/>
      <c r="D22" s="664"/>
      <c r="E22" s="665"/>
      <c r="F22" s="666">
        <v>43249</v>
      </c>
      <c r="G22" s="667"/>
      <c r="H22" s="667"/>
      <c r="I22" s="667"/>
      <c r="J22" s="667"/>
      <c r="K22" s="668"/>
    </row>
    <row r="23" spans="1:11" s="22" customFormat="1" ht="35.25" customHeight="1" x14ac:dyDescent="0.2">
      <c r="A23" s="663" t="s">
        <v>73</v>
      </c>
      <c r="B23" s="664"/>
      <c r="C23" s="664"/>
      <c r="D23" s="664"/>
      <c r="E23" s="665"/>
      <c r="F23" s="650" t="s">
        <v>826</v>
      </c>
      <c r="G23" s="138" t="s">
        <v>209</v>
      </c>
      <c r="H23" s="138"/>
      <c r="I23" s="138"/>
      <c r="J23" s="138"/>
      <c r="K23" s="327"/>
    </row>
    <row r="24" spans="1:11" ht="36" customHeight="1" x14ac:dyDescent="0.2">
      <c r="A24" s="663" t="s">
        <v>210</v>
      </c>
      <c r="B24" s="664"/>
      <c r="C24" s="664"/>
      <c r="D24" s="664"/>
      <c r="E24" s="665"/>
      <c r="F24" s="209"/>
      <c r="G24" s="138" t="s">
        <v>209</v>
      </c>
      <c r="H24" s="138"/>
      <c r="I24" s="138"/>
      <c r="J24" s="138"/>
      <c r="K24" s="327"/>
    </row>
    <row r="25" spans="1:11" ht="34.5" customHeight="1" x14ac:dyDescent="0.2">
      <c r="A25" s="684" t="s">
        <v>320</v>
      </c>
      <c r="B25" s="685"/>
      <c r="C25" s="685"/>
      <c r="D25" s="685"/>
      <c r="E25" s="686"/>
      <c r="F25" s="319" t="s">
        <v>794</v>
      </c>
      <c r="G25" s="138" t="s">
        <v>209</v>
      </c>
      <c r="H25" s="138"/>
      <c r="I25" s="138"/>
      <c r="J25" s="138"/>
      <c r="K25" s="327"/>
    </row>
    <row r="26" spans="1:11" ht="27" customHeight="1" x14ac:dyDescent="0.2">
      <c r="A26" s="325"/>
      <c r="B26" s="137"/>
      <c r="C26" s="137"/>
      <c r="D26" s="137"/>
      <c r="E26" s="137"/>
      <c r="F26" s="137"/>
      <c r="G26" s="137"/>
      <c r="H26" s="137"/>
      <c r="I26" s="137"/>
      <c r="J26" s="137"/>
      <c r="K26" s="326"/>
    </row>
    <row r="27" spans="1:11" ht="20.25" x14ac:dyDescent="0.3">
      <c r="A27" s="678"/>
      <c r="B27" s="679"/>
      <c r="C27" s="679"/>
      <c r="D27" s="679"/>
      <c r="E27" s="679"/>
      <c r="F27" s="679"/>
      <c r="G27" s="679"/>
      <c r="H27" s="679"/>
      <c r="I27" s="679"/>
      <c r="J27" s="679"/>
      <c r="K27" s="680"/>
    </row>
    <row r="28" spans="1:11" x14ac:dyDescent="0.2">
      <c r="A28" s="325"/>
      <c r="B28" s="137"/>
      <c r="C28" s="137"/>
      <c r="D28" s="137"/>
      <c r="E28" s="137"/>
      <c r="F28" s="137"/>
      <c r="G28" s="137"/>
      <c r="H28" s="137"/>
      <c r="I28" s="137"/>
      <c r="J28" s="137"/>
      <c r="K28" s="326"/>
    </row>
    <row r="29" spans="1:11" ht="13.5" thickBot="1" x14ac:dyDescent="0.25">
      <c r="A29" s="328"/>
      <c r="B29" s="329"/>
      <c r="C29" s="329"/>
      <c r="D29" s="329"/>
      <c r="E29" s="329"/>
      <c r="F29" s="329"/>
      <c r="G29" s="329"/>
      <c r="H29" s="329"/>
      <c r="I29" s="329"/>
      <c r="J29" s="329"/>
      <c r="K29" s="330"/>
    </row>
  </sheetData>
  <mergeCells count="19">
    <mergeCell ref="A27:K27"/>
    <mergeCell ref="A19:E19"/>
    <mergeCell ref="A20:E20"/>
    <mergeCell ref="A21:E21"/>
    <mergeCell ref="A22:E22"/>
    <mergeCell ref="A23:E23"/>
    <mergeCell ref="A25:E25"/>
    <mergeCell ref="A2:K2"/>
    <mergeCell ref="A13:K13"/>
    <mergeCell ref="A15:K15"/>
    <mergeCell ref="A14:K14"/>
    <mergeCell ref="A24:E24"/>
    <mergeCell ref="F19:K19"/>
    <mergeCell ref="F20:K20"/>
    <mergeCell ref="A18:K18"/>
    <mergeCell ref="A12:K12"/>
    <mergeCell ref="A17:K17"/>
    <mergeCell ref="F22:K22"/>
    <mergeCell ref="F21:I21"/>
  </mergeCells>
  <phoneticPr fontId="1" type="noConversion"/>
  <printOptions horizontalCentered="1" verticalCentered="1"/>
  <pageMargins left="0.31" right="0.27559055118110237" top="0.38" bottom="0.28000000000000003" header="0.17" footer="0.17"/>
  <pageSetup paperSize="9" scale="9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6"/>
  <sheetViews>
    <sheetView view="pageBreakPreview" topLeftCell="D7" zoomScale="70" zoomScaleNormal="100" zoomScaleSheetLayoutView="70" workbookViewId="0">
      <selection activeCell="R8" sqref="R8"/>
    </sheetView>
  </sheetViews>
  <sheetFormatPr defaultRowHeight="12.75" x14ac:dyDescent="0.2"/>
  <cols>
    <col min="1" max="1" width="7.140625" style="16" customWidth="1"/>
    <col min="2" max="2" width="12.42578125" style="16" hidden="1" customWidth="1"/>
    <col min="3" max="3" width="8.5703125" style="15" customWidth="1"/>
    <col min="4" max="4" width="15.140625" style="39" bestFit="1" customWidth="1"/>
    <col min="5" max="5" width="32.7109375" style="39" customWidth="1"/>
    <col min="6" max="6" width="30.42578125" style="15" customWidth="1"/>
    <col min="7" max="7" width="18" style="17" customWidth="1"/>
    <col min="8" max="8" width="6.85546875" style="15" customWidth="1"/>
    <col min="9" max="9" width="10.5703125" style="15" hidden="1" customWidth="1"/>
    <col min="10" max="10" width="5" style="15" customWidth="1"/>
    <col min="11" max="11" width="5.7109375" style="15" customWidth="1"/>
    <col min="12" max="12" width="9" style="16" customWidth="1"/>
    <col min="13" max="13" width="17.5703125" style="16" customWidth="1"/>
    <col min="14" max="14" width="32.7109375" style="16" customWidth="1"/>
    <col min="15" max="15" width="27.5703125" style="18" customWidth="1"/>
    <col min="16" max="16" width="18" style="43" customWidth="1"/>
    <col min="17" max="17" width="6.85546875" style="43" customWidth="1"/>
    <col min="18" max="18" width="10.42578125" style="43" hidden="1" customWidth="1"/>
    <col min="19" max="19" width="8.28515625" style="15" hidden="1" customWidth="1"/>
    <col min="20" max="16384" width="9.140625" style="15"/>
  </cols>
  <sheetData>
    <row r="1" spans="1:19" s="10" customFormat="1" ht="53.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c r="S1" s="728"/>
    </row>
    <row r="2" spans="1:19" s="10" customFormat="1" ht="24.75" customHeight="1" x14ac:dyDescent="0.2">
      <c r="A2" s="762" t="str">
        <f>'YARIŞMA BİLGİLERİ'!F19</f>
        <v>4. TÜRKİYENİN EN HIZLISI İL SEÇMELERİ</v>
      </c>
      <c r="B2" s="762"/>
      <c r="C2" s="762"/>
      <c r="D2" s="762"/>
      <c r="E2" s="762"/>
      <c r="F2" s="762"/>
      <c r="G2" s="762"/>
      <c r="H2" s="762"/>
      <c r="I2" s="762"/>
      <c r="J2" s="762"/>
      <c r="K2" s="762"/>
      <c r="L2" s="762"/>
      <c r="M2" s="762"/>
      <c r="N2" s="762"/>
      <c r="O2" s="762"/>
      <c r="P2" s="762"/>
      <c r="Q2" s="762"/>
      <c r="R2" s="762"/>
      <c r="S2" s="762"/>
    </row>
    <row r="3" spans="1:19" s="12" customFormat="1" ht="21.75" customHeight="1" x14ac:dyDescent="0.2">
      <c r="A3" s="745" t="s">
        <v>78</v>
      </c>
      <c r="B3" s="745"/>
      <c r="C3" s="745"/>
      <c r="D3" s="746" t="str">
        <f>'YARIŞMA PROGRAMI'!C17</f>
        <v>200 Metre</v>
      </c>
      <c r="E3" s="746"/>
      <c r="F3" s="747" t="s">
        <v>230</v>
      </c>
      <c r="G3" s="747"/>
      <c r="H3" s="730"/>
      <c r="I3" s="730"/>
      <c r="J3" s="730"/>
      <c r="K3" s="11"/>
      <c r="L3" s="181"/>
      <c r="M3" s="181"/>
      <c r="N3" s="181" t="s">
        <v>195</v>
      </c>
      <c r="O3" s="764" t="str">
        <f>'YARIŞMA PROGRAMI'!E17</f>
        <v>-</v>
      </c>
      <c r="P3" s="764"/>
      <c r="Q3" s="764"/>
      <c r="R3" s="764"/>
      <c r="S3" s="764"/>
    </row>
    <row r="4" spans="1:19" s="12" customFormat="1" ht="17.25" customHeight="1" x14ac:dyDescent="0.2">
      <c r="A4" s="736" t="s">
        <v>70</v>
      </c>
      <c r="B4" s="736"/>
      <c r="C4" s="736"/>
      <c r="D4" s="737" t="s">
        <v>655</v>
      </c>
      <c r="E4" s="737"/>
      <c r="F4" s="21"/>
      <c r="G4" s="21"/>
      <c r="H4" s="21"/>
      <c r="I4" s="21"/>
      <c r="J4" s="21"/>
      <c r="K4" s="21"/>
      <c r="L4" s="64"/>
      <c r="M4" s="64"/>
      <c r="N4" s="64" t="s">
        <v>76</v>
      </c>
      <c r="O4" s="765"/>
      <c r="P4" s="765"/>
      <c r="Q4" s="765"/>
      <c r="R4" s="765"/>
      <c r="S4" s="765"/>
    </row>
    <row r="5" spans="1:19" s="10" customFormat="1" ht="19.5" customHeight="1" x14ac:dyDescent="0.25">
      <c r="A5" s="735" t="s">
        <v>214</v>
      </c>
      <c r="B5" s="735"/>
      <c r="C5" s="735"/>
      <c r="D5" s="735"/>
      <c r="E5" s="735"/>
      <c r="F5" s="735"/>
      <c r="G5" s="735"/>
      <c r="H5" s="735"/>
      <c r="I5" s="304"/>
      <c r="J5" s="242"/>
      <c r="K5" s="735" t="s">
        <v>215</v>
      </c>
      <c r="L5" s="735"/>
      <c r="M5" s="735"/>
      <c r="N5" s="735"/>
      <c r="O5" s="735"/>
      <c r="P5" s="241" t="s">
        <v>216</v>
      </c>
      <c r="Q5" s="766">
        <f ca="1">NOW()</f>
        <v>43249.694233101851</v>
      </c>
      <c r="R5" s="766"/>
      <c r="S5" s="766"/>
    </row>
    <row r="6" spans="1:19" s="13" customFormat="1" ht="42" customHeight="1" x14ac:dyDescent="0.2">
      <c r="A6" s="189" t="s">
        <v>239</v>
      </c>
      <c r="B6" s="190"/>
      <c r="C6" s="190"/>
      <c r="D6" s="190"/>
      <c r="E6" s="193"/>
      <c r="F6" s="500" t="s">
        <v>587</v>
      </c>
      <c r="G6" s="721"/>
      <c r="H6" s="721"/>
      <c r="I6" s="722"/>
      <c r="J6" s="732"/>
      <c r="K6" s="756" t="s">
        <v>6</v>
      </c>
      <c r="L6" s="758" t="s">
        <v>65</v>
      </c>
      <c r="M6" s="755" t="s">
        <v>75</v>
      </c>
      <c r="N6" s="750" t="s">
        <v>14</v>
      </c>
      <c r="O6" s="750" t="s">
        <v>207</v>
      </c>
      <c r="P6" s="750" t="s">
        <v>15</v>
      </c>
      <c r="Q6" s="751" t="s">
        <v>27</v>
      </c>
      <c r="R6" s="753" t="s">
        <v>274</v>
      </c>
      <c r="S6" s="726" t="s">
        <v>155</v>
      </c>
    </row>
    <row r="7" spans="1:19" ht="42" customHeight="1" x14ac:dyDescent="0.2">
      <c r="A7" s="37" t="s">
        <v>211</v>
      </c>
      <c r="B7" s="34" t="s">
        <v>66</v>
      </c>
      <c r="C7" s="34" t="s">
        <v>65</v>
      </c>
      <c r="D7" s="35" t="s">
        <v>658</v>
      </c>
      <c r="E7" s="36" t="s">
        <v>14</v>
      </c>
      <c r="F7" s="36" t="s">
        <v>207</v>
      </c>
      <c r="G7" s="34" t="s">
        <v>15</v>
      </c>
      <c r="H7" s="34" t="s">
        <v>27</v>
      </c>
      <c r="I7" s="34" t="s">
        <v>274</v>
      </c>
      <c r="J7" s="733"/>
      <c r="K7" s="757"/>
      <c r="L7" s="759"/>
      <c r="M7" s="755"/>
      <c r="N7" s="750"/>
      <c r="O7" s="750"/>
      <c r="P7" s="750"/>
      <c r="Q7" s="752"/>
      <c r="R7" s="754"/>
      <c r="S7" s="727"/>
    </row>
    <row r="8" spans="1:19" s="13" customFormat="1" ht="42" customHeight="1" x14ac:dyDescent="0.2">
      <c r="A8" s="218">
        <v>1</v>
      </c>
      <c r="B8" s="219" t="s">
        <v>452</v>
      </c>
      <c r="C8" s="220" t="str">
        <f>IF(ISERROR(VLOOKUP(B8,'KAYIT LİSTESİ'!$B$4:$H$733,2,0)),"",(VLOOKUP(B8,'KAYIT LİSTESİ'!$B$4:$H$733,2,0)))</f>
        <v/>
      </c>
      <c r="D8" s="221" t="str">
        <f>IF(ISERROR(VLOOKUP(B8,'KAYIT LİSTESİ'!$B$4:$H$733,4,0)),"",(VLOOKUP(B8,'KAYIT LİSTESİ'!$B$4:$H$733,4,0)))</f>
        <v/>
      </c>
      <c r="E8" s="222" t="str">
        <f>IF(ISERROR(VLOOKUP(B8,'KAYIT LİSTESİ'!$B$4:$H$733,5,0)),"",(VLOOKUP(B8,'KAYIT LİSTESİ'!$B$4:$H$733,5,0)))</f>
        <v/>
      </c>
      <c r="F8" s="222" t="str">
        <f>IF(ISERROR(VLOOKUP(B8,'KAYIT LİSTESİ'!$B$4:$H$733,6,0)),"",(VLOOKUP(B8,'KAYIT LİSTESİ'!$B$4:$H$733,6,0)))</f>
        <v/>
      </c>
      <c r="G8" s="57"/>
      <c r="H8" s="224"/>
      <c r="I8" s="305"/>
      <c r="J8" s="733"/>
      <c r="K8" s="256"/>
      <c r="L8" s="220"/>
      <c r="M8" s="221"/>
      <c r="N8" s="222"/>
      <c r="O8" s="222"/>
      <c r="P8" s="57"/>
      <c r="Q8" s="224"/>
      <c r="R8" s="308"/>
      <c r="S8" s="220"/>
    </row>
    <row r="9" spans="1:19" s="13" customFormat="1" ht="42" customHeight="1" x14ac:dyDescent="0.2">
      <c r="A9" s="218">
        <v>2</v>
      </c>
      <c r="B9" s="219" t="s">
        <v>453</v>
      </c>
      <c r="C9" s="220">
        <v>95</v>
      </c>
      <c r="D9" s="221" t="str">
        <f>IF(ISERROR(VLOOKUP(B9,'KAYIT LİSTESİ'!$B$4:$H$733,4,0)),"",(VLOOKUP(B9,'KAYIT LİSTESİ'!$B$4:$H$733,4,0)))</f>
        <v/>
      </c>
      <c r="E9" s="222" t="s">
        <v>659</v>
      </c>
      <c r="F9" s="222" t="str">
        <f>IF(ISERROR(VLOOKUP(B9,'KAYIT LİSTESİ'!$B$4:$H$733,6,0)),"",(VLOOKUP(B9,'KAYIT LİSTESİ'!$B$4:$H$733,6,0)))</f>
        <v/>
      </c>
      <c r="G9" s="57"/>
      <c r="H9" s="224"/>
      <c r="I9" s="305"/>
      <c r="J9" s="733"/>
      <c r="K9" s="256"/>
      <c r="L9" s="220"/>
      <c r="M9" s="221"/>
      <c r="N9" s="222"/>
      <c r="O9" s="222"/>
      <c r="P9" s="57"/>
      <c r="Q9" s="224"/>
      <c r="R9" s="308"/>
      <c r="S9" s="220"/>
    </row>
    <row r="10" spans="1:19" s="13" customFormat="1" ht="42" customHeight="1" x14ac:dyDescent="0.2">
      <c r="A10" s="218">
        <v>3</v>
      </c>
      <c r="B10" s="219" t="s">
        <v>454</v>
      </c>
      <c r="C10" s="220">
        <v>33</v>
      </c>
      <c r="D10" s="221" t="s">
        <v>661</v>
      </c>
      <c r="E10" s="222" t="s">
        <v>654</v>
      </c>
      <c r="F10" s="222" t="str">
        <f>IF(ISERROR(VLOOKUP(B10,'KAYIT LİSTESİ'!$B$4:$H$733,6,0)),"",(VLOOKUP(B10,'KAYIT LİSTESİ'!$B$4:$H$733,6,0)))</f>
        <v/>
      </c>
      <c r="G10" s="57"/>
      <c r="H10" s="224"/>
      <c r="I10" s="305"/>
      <c r="J10" s="733"/>
      <c r="K10" s="256"/>
      <c r="L10" s="220"/>
      <c r="M10" s="221"/>
      <c r="N10" s="222"/>
      <c r="O10" s="222"/>
      <c r="P10" s="57"/>
      <c r="Q10" s="224"/>
      <c r="R10" s="308"/>
      <c r="S10" s="220"/>
    </row>
    <row r="11" spans="1:19" s="13" customFormat="1" ht="42" customHeight="1" x14ac:dyDescent="0.2">
      <c r="A11" s="218">
        <v>4</v>
      </c>
      <c r="B11" s="219" t="s">
        <v>455</v>
      </c>
      <c r="C11" s="220" t="str">
        <f>IF(ISERROR(VLOOKUP(B11,'KAYIT LİSTESİ'!$B$4:$H$733,2,0)),"",(VLOOKUP(B11,'KAYIT LİSTESİ'!$B$4:$H$733,2,0)))</f>
        <v/>
      </c>
      <c r="D11" s="221"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57"/>
      <c r="H11" s="224"/>
      <c r="I11" s="305"/>
      <c r="J11" s="733"/>
      <c r="K11" s="256"/>
      <c r="L11" s="220"/>
      <c r="M11" s="221"/>
      <c r="N11" s="222"/>
      <c r="O11" s="222"/>
      <c r="P11" s="57"/>
      <c r="Q11" s="224"/>
      <c r="R11" s="308"/>
      <c r="S11" s="220"/>
    </row>
    <row r="12" spans="1:19" s="13" customFormat="1" ht="42" customHeight="1" x14ac:dyDescent="0.2">
      <c r="A12" s="218">
        <v>5</v>
      </c>
      <c r="B12" s="219" t="s">
        <v>456</v>
      </c>
      <c r="C12" s="220" t="str">
        <f>IF(ISERROR(VLOOKUP(B12,'KAYIT LİSTESİ'!$B$4:$H$733,2,0)),"",(VLOOKUP(B12,'KAYIT LİSTESİ'!$B$4:$H$733,2,0)))</f>
        <v/>
      </c>
      <c r="D12" s="221" t="str">
        <f>IF(ISERROR(VLOOKUP(B12,'KAYIT LİSTESİ'!$B$4:$H$733,4,0)),"",(VLOOKUP(B12,'KAYIT LİSTESİ'!$B$4:$H$733,4,0)))</f>
        <v/>
      </c>
      <c r="E12" s="222" t="str">
        <f>IF(ISERROR(VLOOKUP(B12,'KAYIT LİSTESİ'!$B$4:$H$733,5,0)),"",(VLOOKUP(B12,'KAYIT LİSTESİ'!$B$4:$H$733,5,0)))</f>
        <v/>
      </c>
      <c r="F12" s="222" t="str">
        <f>IF(ISERROR(VLOOKUP(B12,'KAYIT LİSTESİ'!$B$4:$H$733,6,0)),"",(VLOOKUP(B12,'KAYIT LİSTESİ'!$B$4:$H$733,6,0)))</f>
        <v/>
      </c>
      <c r="G12" s="57"/>
      <c r="H12" s="224"/>
      <c r="I12" s="305"/>
      <c r="J12" s="733"/>
      <c r="K12" s="256"/>
      <c r="L12" s="220"/>
      <c r="M12" s="221"/>
      <c r="N12" s="222"/>
      <c r="O12" s="222"/>
      <c r="P12" s="57"/>
      <c r="Q12" s="224"/>
      <c r="R12" s="308"/>
      <c r="S12" s="220"/>
    </row>
    <row r="13" spans="1:19" s="13" customFormat="1" ht="42" customHeight="1" x14ac:dyDescent="0.2">
      <c r="A13" s="218">
        <v>6</v>
      </c>
      <c r="B13" s="219" t="s">
        <v>457</v>
      </c>
      <c r="C13" s="220" t="str">
        <f>IF(ISERROR(VLOOKUP(B13,'KAYIT LİSTESİ'!$B$4:$H$733,2,0)),"",(VLOOKUP(B13,'KAYIT LİSTESİ'!$B$4:$H$733,2,0)))</f>
        <v/>
      </c>
      <c r="D13" s="221"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57"/>
      <c r="H13" s="224"/>
      <c r="I13" s="305"/>
      <c r="J13" s="733"/>
      <c r="K13" s="256"/>
      <c r="L13" s="220"/>
      <c r="M13" s="221"/>
      <c r="N13" s="222"/>
      <c r="O13" s="222"/>
      <c r="P13" s="57"/>
      <c r="Q13" s="224"/>
      <c r="R13" s="308"/>
      <c r="S13" s="220"/>
    </row>
    <row r="14" spans="1:19" s="13" customFormat="1" ht="42" customHeight="1" x14ac:dyDescent="0.2">
      <c r="A14" s="218">
        <v>7</v>
      </c>
      <c r="B14" s="219" t="s">
        <v>458</v>
      </c>
      <c r="C14" s="220" t="str">
        <f>IF(ISERROR(VLOOKUP(B14,'KAYIT LİSTESİ'!$B$4:$H$733,2,0)),"",(VLOOKUP(B14,'KAYIT LİSTESİ'!$B$4:$H$733,2,0)))</f>
        <v/>
      </c>
      <c r="D14" s="221"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57"/>
      <c r="H14" s="224"/>
      <c r="I14" s="305"/>
      <c r="J14" s="733"/>
      <c r="K14" s="256"/>
      <c r="L14" s="220"/>
      <c r="M14" s="221"/>
      <c r="N14" s="222"/>
      <c r="O14" s="222"/>
      <c r="P14" s="57"/>
      <c r="Q14" s="224"/>
      <c r="R14" s="308"/>
      <c r="S14" s="220"/>
    </row>
    <row r="15" spans="1:19" s="13" customFormat="1" ht="42" customHeight="1" x14ac:dyDescent="0.2">
      <c r="A15" s="218">
        <v>8</v>
      </c>
      <c r="B15" s="219" t="s">
        <v>459</v>
      </c>
      <c r="C15" s="220" t="str">
        <f>IF(ISERROR(VLOOKUP(B15,'KAYIT LİSTESİ'!$B$4:$H$733,2,0)),"",(VLOOKUP(B15,'KAYIT LİSTESİ'!$B$4:$H$733,2,0)))</f>
        <v/>
      </c>
      <c r="D15" s="221"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57"/>
      <c r="H15" s="224"/>
      <c r="I15" s="305"/>
      <c r="J15" s="733"/>
      <c r="K15" s="256"/>
      <c r="L15" s="220"/>
      <c r="M15" s="221"/>
      <c r="N15" s="222"/>
      <c r="O15" s="222"/>
      <c r="P15" s="57"/>
      <c r="Q15" s="224"/>
      <c r="R15" s="308"/>
      <c r="S15" s="220"/>
    </row>
    <row r="16" spans="1:19" s="13" customFormat="1" ht="42" hidden="1" customHeight="1" x14ac:dyDescent="0.2">
      <c r="A16" s="189" t="s">
        <v>16</v>
      </c>
      <c r="B16" s="190"/>
      <c r="C16" s="190"/>
      <c r="D16" s="190"/>
      <c r="E16" s="193"/>
      <c r="F16" s="500" t="s">
        <v>587</v>
      </c>
      <c r="G16" s="721"/>
      <c r="H16" s="721"/>
      <c r="I16" s="722"/>
      <c r="J16" s="733"/>
      <c r="K16" s="256"/>
      <c r="L16" s="220"/>
      <c r="M16" s="221"/>
      <c r="N16" s="222"/>
      <c r="O16" s="222"/>
      <c r="P16" s="57"/>
      <c r="Q16" s="224"/>
      <c r="R16" s="308"/>
      <c r="S16" s="220"/>
    </row>
    <row r="17" spans="1:19" s="13" customFormat="1" ht="42" hidden="1" customHeight="1" x14ac:dyDescent="0.2">
      <c r="A17" s="37" t="s">
        <v>211</v>
      </c>
      <c r="B17" s="34" t="s">
        <v>66</v>
      </c>
      <c r="C17" s="34" t="s">
        <v>65</v>
      </c>
      <c r="D17" s="35" t="s">
        <v>13</v>
      </c>
      <c r="E17" s="36" t="s">
        <v>14</v>
      </c>
      <c r="F17" s="36" t="s">
        <v>207</v>
      </c>
      <c r="G17" s="34" t="s">
        <v>15</v>
      </c>
      <c r="H17" s="34" t="s">
        <v>27</v>
      </c>
      <c r="I17" s="34" t="s">
        <v>274</v>
      </c>
      <c r="J17" s="733"/>
      <c r="K17" s="256"/>
      <c r="L17" s="220"/>
      <c r="M17" s="221"/>
      <c r="N17" s="222"/>
      <c r="O17" s="222"/>
      <c r="P17" s="57"/>
      <c r="Q17" s="224"/>
      <c r="R17" s="308"/>
      <c r="S17" s="220"/>
    </row>
    <row r="18" spans="1:19" s="13" customFormat="1" ht="42" hidden="1" customHeight="1" x14ac:dyDescent="0.2">
      <c r="A18" s="218">
        <v>1</v>
      </c>
      <c r="B18" s="219" t="s">
        <v>460</v>
      </c>
      <c r="C18" s="220" t="str">
        <f>IF(ISERROR(VLOOKUP(B18,'KAYIT LİSTESİ'!$B$4:$H$733,2,0)),"",(VLOOKUP(B18,'KAYIT LİSTESİ'!$B$4:$H$733,2,0)))</f>
        <v/>
      </c>
      <c r="D18" s="221"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57"/>
      <c r="H18" s="224"/>
      <c r="I18" s="305"/>
      <c r="J18" s="733"/>
      <c r="K18" s="256"/>
      <c r="L18" s="220"/>
      <c r="M18" s="221"/>
      <c r="N18" s="222"/>
      <c r="O18" s="222"/>
      <c r="P18" s="57"/>
      <c r="Q18" s="224"/>
      <c r="R18" s="308"/>
      <c r="S18" s="220"/>
    </row>
    <row r="19" spans="1:19" s="13" customFormat="1" ht="42" hidden="1" customHeight="1" x14ac:dyDescent="0.2">
      <c r="A19" s="218">
        <v>2</v>
      </c>
      <c r="B19" s="219" t="s">
        <v>461</v>
      </c>
      <c r="C19" s="220" t="str">
        <f>IF(ISERROR(VLOOKUP(B19,'KAYIT LİSTESİ'!$B$4:$H$733,2,0)),"",(VLOOKUP(B19,'KAYIT LİSTESİ'!$B$4:$H$733,2,0)))</f>
        <v/>
      </c>
      <c r="D19" s="221"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57"/>
      <c r="H19" s="224"/>
      <c r="I19" s="305"/>
      <c r="J19" s="733"/>
      <c r="K19" s="256"/>
      <c r="L19" s="220"/>
      <c r="M19" s="221"/>
      <c r="N19" s="222"/>
      <c r="O19" s="222"/>
      <c r="P19" s="57"/>
      <c r="Q19" s="224"/>
      <c r="R19" s="308"/>
      <c r="S19" s="220"/>
    </row>
    <row r="20" spans="1:19" s="13" customFormat="1" ht="42" hidden="1" customHeight="1" x14ac:dyDescent="0.2">
      <c r="A20" s="218">
        <v>3</v>
      </c>
      <c r="B20" s="219" t="s">
        <v>462</v>
      </c>
      <c r="C20" s="220" t="str">
        <f>IF(ISERROR(VLOOKUP(B20,'KAYIT LİSTESİ'!$B$4:$H$733,2,0)),"",(VLOOKUP(B20,'KAYIT LİSTESİ'!$B$4:$H$733,2,0)))</f>
        <v/>
      </c>
      <c r="D20" s="221" t="str">
        <f>IF(ISERROR(VLOOKUP(B20,'KAYIT LİSTESİ'!$B$4:$H$733,4,0)),"",(VLOOKUP(B20,'KAYIT LİSTESİ'!$B$4:$H$733,4,0)))</f>
        <v/>
      </c>
      <c r="E20" s="222" t="str">
        <f>IF(ISERROR(VLOOKUP(B20,'KAYIT LİSTESİ'!$B$4:$H$733,5,0)),"",(VLOOKUP(B20,'KAYIT LİSTESİ'!$B$4:$H$733,5,0)))</f>
        <v/>
      </c>
      <c r="F20" s="222" t="str">
        <f>IF(ISERROR(VLOOKUP(B20,'KAYIT LİSTESİ'!$B$4:$H$733,6,0)),"",(VLOOKUP(B20,'KAYIT LİSTESİ'!$B$4:$H$733,6,0)))</f>
        <v/>
      </c>
      <c r="G20" s="57"/>
      <c r="H20" s="224"/>
      <c r="I20" s="305"/>
      <c r="J20" s="733"/>
      <c r="K20" s="256"/>
      <c r="L20" s="220"/>
      <c r="M20" s="221"/>
      <c r="N20" s="222"/>
      <c r="O20" s="222"/>
      <c r="P20" s="57"/>
      <c r="Q20" s="224"/>
      <c r="R20" s="308"/>
      <c r="S20" s="220"/>
    </row>
    <row r="21" spans="1:19" s="13" customFormat="1" ht="42" hidden="1" customHeight="1" x14ac:dyDescent="0.2">
      <c r="A21" s="218">
        <v>4</v>
      </c>
      <c r="B21" s="219" t="s">
        <v>463</v>
      </c>
      <c r="C21" s="220" t="str">
        <f>IF(ISERROR(VLOOKUP(B21,'KAYIT LİSTESİ'!$B$4:$H$733,2,0)),"",(VLOOKUP(B21,'KAYIT LİSTESİ'!$B$4:$H$733,2,0)))</f>
        <v/>
      </c>
      <c r="D21" s="221" t="str">
        <f>IF(ISERROR(VLOOKUP(B21,'KAYIT LİSTESİ'!$B$4:$H$733,4,0)),"",(VLOOKUP(B21,'KAYIT LİSTESİ'!$B$4:$H$733,4,0)))</f>
        <v/>
      </c>
      <c r="E21" s="222" t="str">
        <f>IF(ISERROR(VLOOKUP(B21,'KAYIT LİSTESİ'!$B$4:$H$733,5,0)),"",(VLOOKUP(B21,'KAYIT LİSTESİ'!$B$4:$H$733,5,0)))</f>
        <v/>
      </c>
      <c r="F21" s="222" t="str">
        <f>IF(ISERROR(VLOOKUP(B21,'KAYIT LİSTESİ'!$B$4:$H$733,6,0)),"",(VLOOKUP(B21,'KAYIT LİSTESİ'!$B$4:$H$733,6,0)))</f>
        <v/>
      </c>
      <c r="G21" s="57"/>
      <c r="H21" s="224"/>
      <c r="I21" s="305"/>
      <c r="J21" s="733"/>
      <c r="K21" s="256"/>
      <c r="L21" s="220"/>
      <c r="M21" s="221"/>
      <c r="N21" s="222"/>
      <c r="O21" s="222"/>
      <c r="P21" s="57"/>
      <c r="Q21" s="224"/>
      <c r="R21" s="308"/>
      <c r="S21" s="220"/>
    </row>
    <row r="22" spans="1:19" s="13" customFormat="1" ht="42" hidden="1" customHeight="1" x14ac:dyDescent="0.2">
      <c r="A22" s="218">
        <v>5</v>
      </c>
      <c r="B22" s="219" t="s">
        <v>464</v>
      </c>
      <c r="C22" s="220" t="str">
        <f>IF(ISERROR(VLOOKUP(B22,'KAYIT LİSTESİ'!$B$4:$H$733,2,0)),"",(VLOOKUP(B22,'KAYIT LİSTESİ'!$B$4:$H$733,2,0)))</f>
        <v/>
      </c>
      <c r="D22" s="221"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57"/>
      <c r="H22" s="224"/>
      <c r="I22" s="305"/>
      <c r="J22" s="733"/>
      <c r="K22" s="256"/>
      <c r="L22" s="220"/>
      <c r="M22" s="221"/>
      <c r="N22" s="222"/>
      <c r="O22" s="222"/>
      <c r="P22" s="57"/>
      <c r="Q22" s="224"/>
      <c r="R22" s="308"/>
      <c r="S22" s="220"/>
    </row>
    <row r="23" spans="1:19" s="13" customFormat="1" ht="42" hidden="1" customHeight="1" x14ac:dyDescent="0.2">
      <c r="A23" s="218">
        <v>6</v>
      </c>
      <c r="B23" s="219" t="s">
        <v>465</v>
      </c>
      <c r="C23" s="220" t="str">
        <f>IF(ISERROR(VLOOKUP(B23,'KAYIT LİSTESİ'!$B$4:$H$733,2,0)),"",(VLOOKUP(B23,'KAYIT LİSTESİ'!$B$4:$H$733,2,0)))</f>
        <v/>
      </c>
      <c r="D23" s="221"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57"/>
      <c r="H23" s="224"/>
      <c r="I23" s="305"/>
      <c r="J23" s="733"/>
      <c r="K23" s="256"/>
      <c r="L23" s="220"/>
      <c r="M23" s="221"/>
      <c r="N23" s="222"/>
      <c r="O23" s="222"/>
      <c r="P23" s="57"/>
      <c r="Q23" s="224"/>
      <c r="R23" s="308"/>
      <c r="S23" s="220"/>
    </row>
    <row r="24" spans="1:19" s="13" customFormat="1" ht="42" hidden="1" customHeight="1" x14ac:dyDescent="0.2">
      <c r="A24" s="218">
        <v>7</v>
      </c>
      <c r="B24" s="219" t="s">
        <v>466</v>
      </c>
      <c r="C24" s="220" t="str">
        <f>IF(ISERROR(VLOOKUP(B24,'KAYIT LİSTESİ'!$B$4:$H$733,2,0)),"",(VLOOKUP(B24,'KAYIT LİSTESİ'!$B$4:$H$733,2,0)))</f>
        <v/>
      </c>
      <c r="D24" s="221"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57"/>
      <c r="H24" s="224"/>
      <c r="I24" s="305"/>
      <c r="J24" s="733"/>
      <c r="K24" s="256"/>
      <c r="L24" s="220"/>
      <c r="M24" s="221"/>
      <c r="N24" s="222"/>
      <c r="O24" s="222"/>
      <c r="P24" s="57"/>
      <c r="Q24" s="224"/>
      <c r="R24" s="308"/>
      <c r="S24" s="220"/>
    </row>
    <row r="25" spans="1:19" s="13" customFormat="1" ht="42" hidden="1" customHeight="1" x14ac:dyDescent="0.2">
      <c r="A25" s="218">
        <v>8</v>
      </c>
      <c r="B25" s="219" t="s">
        <v>467</v>
      </c>
      <c r="C25" s="220" t="str">
        <f>IF(ISERROR(VLOOKUP(B25,'KAYIT LİSTESİ'!$B$4:$H$733,2,0)),"",(VLOOKUP(B25,'KAYIT LİSTESİ'!$B$4:$H$733,2,0)))</f>
        <v/>
      </c>
      <c r="D25" s="221"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57"/>
      <c r="H25" s="224"/>
      <c r="I25" s="305"/>
      <c r="J25" s="733"/>
      <c r="K25" s="256"/>
      <c r="L25" s="225"/>
      <c r="M25" s="221"/>
      <c r="N25" s="226"/>
      <c r="O25" s="227"/>
      <c r="P25" s="57"/>
      <c r="Q25" s="308"/>
      <c r="R25" s="308"/>
      <c r="S25" s="220"/>
    </row>
    <row r="26" spans="1:19" s="13" customFormat="1" ht="42" hidden="1" customHeight="1" x14ac:dyDescent="0.2">
      <c r="A26" s="189" t="s">
        <v>17</v>
      </c>
      <c r="B26" s="190"/>
      <c r="C26" s="190"/>
      <c r="D26" s="190"/>
      <c r="E26" s="193"/>
      <c r="F26" s="500" t="s">
        <v>587</v>
      </c>
      <c r="G26" s="721"/>
      <c r="H26" s="721"/>
      <c r="I26" s="722"/>
      <c r="J26" s="733"/>
      <c r="K26" s="256"/>
      <c r="L26" s="225"/>
      <c r="M26" s="221"/>
      <c r="N26" s="226"/>
      <c r="O26" s="227"/>
      <c r="P26" s="57"/>
      <c r="Q26" s="308"/>
      <c r="R26" s="308"/>
      <c r="S26" s="220" t="str">
        <f>IF(ISTEXT(P26)," ",IFERROR(VLOOKUP(SMALL(PUAN!$D$4:$E$112,COUNTIF(PUAN!$D$4:$E$112,"&lt;"&amp;P26)+1),PUAN!$D$4:$E$112,2,0),"    "))</f>
        <v xml:space="preserve">    </v>
      </c>
    </row>
    <row r="27" spans="1:19" s="13" customFormat="1" ht="42" hidden="1" customHeight="1" x14ac:dyDescent="0.2">
      <c r="A27" s="37" t="s">
        <v>211</v>
      </c>
      <c r="B27" s="34" t="s">
        <v>66</v>
      </c>
      <c r="C27" s="34" t="s">
        <v>65</v>
      </c>
      <c r="D27" s="35" t="s">
        <v>13</v>
      </c>
      <c r="E27" s="36" t="s">
        <v>14</v>
      </c>
      <c r="F27" s="36" t="s">
        <v>207</v>
      </c>
      <c r="G27" s="34" t="s">
        <v>15</v>
      </c>
      <c r="H27" s="34" t="s">
        <v>27</v>
      </c>
      <c r="I27" s="34" t="s">
        <v>274</v>
      </c>
      <c r="J27" s="733"/>
      <c r="K27" s="256"/>
      <c r="L27" s="225"/>
      <c r="M27" s="221"/>
      <c r="N27" s="226"/>
      <c r="O27" s="227"/>
      <c r="P27" s="57"/>
      <c r="Q27" s="308"/>
      <c r="R27" s="308"/>
      <c r="S27" s="220" t="str">
        <f>IF(ISTEXT(P27)," ",IFERROR(VLOOKUP(SMALL(PUAN!$D$4:$E$112,COUNTIF(PUAN!$D$4:$E$112,"&lt;"&amp;P27)+1),PUAN!$D$4:$E$112,2,0),"    "))</f>
        <v xml:space="preserve">    </v>
      </c>
    </row>
    <row r="28" spans="1:19" s="13" customFormat="1" ht="42" hidden="1" customHeight="1" x14ac:dyDescent="0.2">
      <c r="A28" s="56">
        <v>1</v>
      </c>
      <c r="B28" s="219" t="s">
        <v>468</v>
      </c>
      <c r="C28" s="220" t="str">
        <f>IF(ISERROR(VLOOKUP(B28,'KAYIT LİSTESİ'!$B$4:$H$733,2,0)),"",(VLOOKUP(B28,'KAYIT LİSTESİ'!$B$4:$H$733,2,0)))</f>
        <v/>
      </c>
      <c r="D28" s="221" t="str">
        <f>IF(ISERROR(VLOOKUP(B28,'KAYIT LİSTESİ'!$B$4:$H$733,4,0)),"",(VLOOKUP(B28,'KAYIT LİSTESİ'!$B$4:$H$733,4,0)))</f>
        <v/>
      </c>
      <c r="E28" s="222" t="str">
        <f>IF(ISERROR(VLOOKUP(B28,'KAYIT LİSTESİ'!$B$4:$H$733,5,0)),"",(VLOOKUP(B28,'KAYIT LİSTESİ'!$B$4:$H$733,5,0)))</f>
        <v/>
      </c>
      <c r="F28" s="222" t="str">
        <f>IF(ISERROR(VLOOKUP(B28,'KAYIT LİSTESİ'!$B$4:$H$733,6,0)),"",(VLOOKUP(B28,'KAYIT LİSTESİ'!$B$4:$H$733,6,0)))</f>
        <v/>
      </c>
      <c r="G28" s="57"/>
      <c r="H28" s="224"/>
      <c r="I28" s="305"/>
      <c r="J28" s="733"/>
      <c r="K28" s="256"/>
      <c r="L28" s="225"/>
      <c r="M28" s="221"/>
      <c r="N28" s="226"/>
      <c r="O28" s="227"/>
      <c r="P28" s="57"/>
      <c r="Q28" s="308"/>
      <c r="R28" s="308"/>
      <c r="S28" s="220" t="str">
        <f>IF(ISTEXT(P28)," ",IFERROR(VLOOKUP(SMALL(PUAN!$D$4:$E$112,COUNTIF(PUAN!$D$4:$E$112,"&lt;"&amp;P28)+1),PUAN!$D$4:$E$112,2,0),"    "))</f>
        <v xml:space="preserve">    </v>
      </c>
    </row>
    <row r="29" spans="1:19" s="13" customFormat="1" ht="42" hidden="1" customHeight="1" x14ac:dyDescent="0.2">
      <c r="A29" s="56">
        <v>2</v>
      </c>
      <c r="B29" s="219" t="s">
        <v>469</v>
      </c>
      <c r="C29" s="220" t="str">
        <f>IF(ISERROR(VLOOKUP(B29,'KAYIT LİSTESİ'!$B$4:$H$733,2,0)),"",(VLOOKUP(B29,'KAYIT LİSTESİ'!$B$4:$H$733,2,0)))</f>
        <v/>
      </c>
      <c r="D29" s="221" t="str">
        <f>IF(ISERROR(VLOOKUP(B29,'KAYIT LİSTESİ'!$B$4:$H$733,4,0)),"",(VLOOKUP(B29,'KAYIT LİSTESİ'!$B$4:$H$733,4,0)))</f>
        <v/>
      </c>
      <c r="E29" s="222" t="str">
        <f>IF(ISERROR(VLOOKUP(B29,'KAYIT LİSTESİ'!$B$4:$H$733,5,0)),"",(VLOOKUP(B29,'KAYIT LİSTESİ'!$B$4:$H$733,5,0)))</f>
        <v/>
      </c>
      <c r="F29" s="222" t="str">
        <f>IF(ISERROR(VLOOKUP(B29,'KAYIT LİSTESİ'!$B$4:$H$733,6,0)),"",(VLOOKUP(B29,'KAYIT LİSTESİ'!$B$4:$H$733,6,0)))</f>
        <v/>
      </c>
      <c r="G29" s="57"/>
      <c r="H29" s="224"/>
      <c r="I29" s="305"/>
      <c r="J29" s="733"/>
      <c r="K29" s="256"/>
      <c r="L29" s="225"/>
      <c r="M29" s="221"/>
      <c r="N29" s="226"/>
      <c r="O29" s="227"/>
      <c r="P29" s="57"/>
      <c r="Q29" s="308"/>
      <c r="R29" s="308"/>
      <c r="S29" s="220" t="str">
        <f>IF(ISTEXT(P29)," ",IFERROR(VLOOKUP(SMALL(PUAN!$D$4:$E$112,COUNTIF(PUAN!$D$4:$E$112,"&lt;"&amp;P29)+1),PUAN!$D$4:$E$112,2,0),"    "))</f>
        <v xml:space="preserve">    </v>
      </c>
    </row>
    <row r="30" spans="1:19" s="13" customFormat="1" ht="42" hidden="1" customHeight="1" x14ac:dyDescent="0.2">
      <c r="A30" s="56">
        <v>3</v>
      </c>
      <c r="B30" s="219" t="s">
        <v>470</v>
      </c>
      <c r="C30" s="220" t="str">
        <f>IF(ISERROR(VLOOKUP(B30,'KAYIT LİSTESİ'!$B$4:$H$733,2,0)),"",(VLOOKUP(B30,'KAYIT LİSTESİ'!$B$4:$H$733,2,0)))</f>
        <v/>
      </c>
      <c r="D30" s="221" t="str">
        <f>IF(ISERROR(VLOOKUP(B30,'KAYIT LİSTESİ'!$B$4:$H$733,4,0)),"",(VLOOKUP(B30,'KAYIT LİSTESİ'!$B$4:$H$733,4,0)))</f>
        <v/>
      </c>
      <c r="E30" s="222" t="str">
        <f>IF(ISERROR(VLOOKUP(B30,'KAYIT LİSTESİ'!$B$4:$H$733,5,0)),"",(VLOOKUP(B30,'KAYIT LİSTESİ'!$B$4:$H$733,5,0)))</f>
        <v/>
      </c>
      <c r="F30" s="222" t="str">
        <f>IF(ISERROR(VLOOKUP(B30,'KAYIT LİSTESİ'!$B$4:$H$733,6,0)),"",(VLOOKUP(B30,'KAYIT LİSTESİ'!$B$4:$H$733,6,0)))</f>
        <v/>
      </c>
      <c r="G30" s="57"/>
      <c r="H30" s="224"/>
      <c r="I30" s="305"/>
      <c r="J30" s="733"/>
      <c r="K30" s="256"/>
      <c r="L30" s="225"/>
      <c r="M30" s="221"/>
      <c r="N30" s="226"/>
      <c r="O30" s="227"/>
      <c r="P30" s="57"/>
      <c r="Q30" s="308"/>
      <c r="R30" s="308"/>
      <c r="S30" s="220" t="str">
        <f>IF(ISTEXT(P30)," ",IFERROR(VLOOKUP(SMALL(PUAN!$D$4:$E$112,COUNTIF(PUAN!$D$4:$E$112,"&lt;"&amp;P30)+1),PUAN!$D$4:$E$112,2,0),"    "))</f>
        <v xml:space="preserve">    </v>
      </c>
    </row>
    <row r="31" spans="1:19" s="13" customFormat="1" ht="42" hidden="1" customHeight="1" x14ac:dyDescent="0.2">
      <c r="A31" s="56">
        <v>4</v>
      </c>
      <c r="B31" s="219" t="s">
        <v>471</v>
      </c>
      <c r="C31" s="220" t="str">
        <f>IF(ISERROR(VLOOKUP(B31,'KAYIT LİSTESİ'!$B$4:$H$733,2,0)),"",(VLOOKUP(B31,'KAYIT LİSTESİ'!$B$4:$H$733,2,0)))</f>
        <v/>
      </c>
      <c r="D31" s="221" t="str">
        <f>IF(ISERROR(VLOOKUP(B31,'KAYIT LİSTESİ'!$B$4:$H$733,4,0)),"",(VLOOKUP(B31,'KAYIT LİSTESİ'!$B$4:$H$733,4,0)))</f>
        <v/>
      </c>
      <c r="E31" s="222" t="str">
        <f>IF(ISERROR(VLOOKUP(B31,'KAYIT LİSTESİ'!$B$4:$H$733,5,0)),"",(VLOOKUP(B31,'KAYIT LİSTESİ'!$B$4:$H$733,5,0)))</f>
        <v/>
      </c>
      <c r="F31" s="222" t="str">
        <f>IF(ISERROR(VLOOKUP(B31,'KAYIT LİSTESİ'!$B$4:$H$733,6,0)),"",(VLOOKUP(B31,'KAYIT LİSTESİ'!$B$4:$H$733,6,0)))</f>
        <v/>
      </c>
      <c r="G31" s="57"/>
      <c r="H31" s="224"/>
      <c r="I31" s="305"/>
      <c r="J31" s="733"/>
      <c r="K31" s="256"/>
      <c r="L31" s="225"/>
      <c r="M31" s="221"/>
      <c r="N31" s="226"/>
      <c r="O31" s="227"/>
      <c r="P31" s="57"/>
      <c r="Q31" s="308"/>
      <c r="R31" s="308"/>
      <c r="S31" s="220" t="str">
        <f>IF(ISTEXT(P31)," ",IFERROR(VLOOKUP(SMALL(PUAN!$D$4:$E$112,COUNTIF(PUAN!$D$4:$E$112,"&lt;"&amp;P31)+1),PUAN!$D$4:$E$112,2,0),"    "))</f>
        <v xml:space="preserve">    </v>
      </c>
    </row>
    <row r="32" spans="1:19" s="13" customFormat="1" ht="42" hidden="1" customHeight="1" x14ac:dyDescent="0.2">
      <c r="A32" s="56">
        <v>5</v>
      </c>
      <c r="B32" s="219" t="s">
        <v>472</v>
      </c>
      <c r="C32" s="220" t="str">
        <f>IF(ISERROR(VLOOKUP(B32,'KAYIT LİSTESİ'!$B$4:$H$733,2,0)),"",(VLOOKUP(B32,'KAYIT LİSTESİ'!$B$4:$H$733,2,0)))</f>
        <v/>
      </c>
      <c r="D32" s="221" t="str">
        <f>IF(ISERROR(VLOOKUP(B32,'KAYIT LİSTESİ'!$B$4:$H$733,4,0)),"",(VLOOKUP(B32,'KAYIT LİSTESİ'!$B$4:$H$733,4,0)))</f>
        <v/>
      </c>
      <c r="E32" s="222" t="str">
        <f>IF(ISERROR(VLOOKUP(B32,'KAYIT LİSTESİ'!$B$4:$H$733,5,0)),"",(VLOOKUP(B32,'KAYIT LİSTESİ'!$B$4:$H$733,5,0)))</f>
        <v/>
      </c>
      <c r="F32" s="222" t="str">
        <f>IF(ISERROR(VLOOKUP(B32,'KAYIT LİSTESİ'!$B$4:$H$733,6,0)),"",(VLOOKUP(B32,'KAYIT LİSTESİ'!$B$4:$H$733,6,0)))</f>
        <v/>
      </c>
      <c r="G32" s="57"/>
      <c r="H32" s="224"/>
      <c r="I32" s="305"/>
      <c r="J32" s="733"/>
      <c r="K32" s="256"/>
      <c r="L32" s="225"/>
      <c r="M32" s="221"/>
      <c r="N32" s="226"/>
      <c r="O32" s="227"/>
      <c r="P32" s="57"/>
      <c r="Q32" s="308"/>
      <c r="R32" s="308"/>
      <c r="S32" s="220" t="str">
        <f>IF(ISTEXT(P32)," ",IFERROR(VLOOKUP(SMALL(PUAN!$D$4:$E$112,COUNTIF(PUAN!$D$4:$E$112,"&lt;"&amp;P32)+1),PUAN!$D$4:$E$112,2,0),"    "))</f>
        <v xml:space="preserve">    </v>
      </c>
    </row>
    <row r="33" spans="1:19" s="13" customFormat="1" ht="42" hidden="1" customHeight="1" x14ac:dyDescent="0.2">
      <c r="A33" s="56">
        <v>6</v>
      </c>
      <c r="B33" s="219" t="s">
        <v>473</v>
      </c>
      <c r="C33" s="220" t="str">
        <f>IF(ISERROR(VLOOKUP(B33,'KAYIT LİSTESİ'!$B$4:$H$733,2,0)),"",(VLOOKUP(B33,'KAYIT LİSTESİ'!$B$4:$H$733,2,0)))</f>
        <v/>
      </c>
      <c r="D33" s="221" t="str">
        <f>IF(ISERROR(VLOOKUP(B33,'KAYIT LİSTESİ'!$B$4:$H$733,4,0)),"",(VLOOKUP(B33,'KAYIT LİSTESİ'!$B$4:$H$733,4,0)))</f>
        <v/>
      </c>
      <c r="E33" s="222" t="str">
        <f>IF(ISERROR(VLOOKUP(B33,'KAYIT LİSTESİ'!$B$4:$H$733,5,0)),"",(VLOOKUP(B33,'KAYIT LİSTESİ'!$B$4:$H$733,5,0)))</f>
        <v/>
      </c>
      <c r="F33" s="222" t="str">
        <f>IF(ISERROR(VLOOKUP(B33,'KAYIT LİSTESİ'!$B$4:$H$733,6,0)),"",(VLOOKUP(B33,'KAYIT LİSTESİ'!$B$4:$H$733,6,0)))</f>
        <v/>
      </c>
      <c r="G33" s="57"/>
      <c r="H33" s="224"/>
      <c r="I33" s="305"/>
      <c r="J33" s="733"/>
      <c r="K33" s="256"/>
      <c r="L33" s="225"/>
      <c r="M33" s="221"/>
      <c r="N33" s="226"/>
      <c r="O33" s="227"/>
      <c r="P33" s="57"/>
      <c r="Q33" s="308"/>
      <c r="R33" s="308"/>
      <c r="S33" s="220" t="str">
        <f>IF(ISTEXT(P33)," ",IFERROR(VLOOKUP(SMALL(PUAN!$D$4:$E$112,COUNTIF(PUAN!$D$4:$E$112,"&lt;"&amp;P33)+1),PUAN!$D$4:$E$112,2,0),"    "))</f>
        <v xml:space="preserve">    </v>
      </c>
    </row>
    <row r="34" spans="1:19" s="13" customFormat="1" ht="42" hidden="1" customHeight="1" x14ac:dyDescent="0.2">
      <c r="A34" s="56">
        <v>7</v>
      </c>
      <c r="B34" s="219" t="s">
        <v>474</v>
      </c>
      <c r="C34" s="220" t="str">
        <f>IF(ISERROR(VLOOKUP(B34,'KAYIT LİSTESİ'!$B$4:$H$733,2,0)),"",(VLOOKUP(B34,'KAYIT LİSTESİ'!$B$4:$H$733,2,0)))</f>
        <v/>
      </c>
      <c r="D34" s="221" t="str">
        <f>IF(ISERROR(VLOOKUP(B34,'KAYIT LİSTESİ'!$B$4:$H$733,4,0)),"",(VLOOKUP(B34,'KAYIT LİSTESİ'!$B$4:$H$733,4,0)))</f>
        <v/>
      </c>
      <c r="E34" s="222" t="str">
        <f>IF(ISERROR(VLOOKUP(B34,'KAYIT LİSTESİ'!$B$4:$H$733,5,0)),"",(VLOOKUP(B34,'KAYIT LİSTESİ'!$B$4:$H$733,5,0)))</f>
        <v/>
      </c>
      <c r="F34" s="222" t="str">
        <f>IF(ISERROR(VLOOKUP(B34,'KAYIT LİSTESİ'!$B$4:$H$733,6,0)),"",(VLOOKUP(B34,'KAYIT LİSTESİ'!$B$4:$H$733,6,0)))</f>
        <v/>
      </c>
      <c r="G34" s="57"/>
      <c r="H34" s="224"/>
      <c r="I34" s="305"/>
      <c r="J34" s="733"/>
      <c r="K34" s="256"/>
      <c r="L34" s="225"/>
      <c r="M34" s="221"/>
      <c r="N34" s="226"/>
      <c r="O34" s="227"/>
      <c r="P34" s="57"/>
      <c r="Q34" s="308"/>
      <c r="R34" s="308"/>
      <c r="S34" s="220" t="str">
        <f>IF(ISTEXT(P34)," ",IFERROR(VLOOKUP(SMALL(PUAN!$D$4:$E$112,COUNTIF(PUAN!$D$4:$E$112,"&lt;"&amp;P34)+1),PUAN!$D$4:$E$112,2,0),"    "))</f>
        <v xml:space="preserve">    </v>
      </c>
    </row>
    <row r="35" spans="1:19" s="13" customFormat="1" ht="42" hidden="1" customHeight="1" x14ac:dyDescent="0.2">
      <c r="A35" s="56">
        <v>8</v>
      </c>
      <c r="B35" s="219" t="s">
        <v>475</v>
      </c>
      <c r="C35" s="220" t="str">
        <f>IF(ISERROR(VLOOKUP(B35,'KAYIT LİSTESİ'!$B$4:$H$733,2,0)),"",(VLOOKUP(B35,'KAYIT LİSTESİ'!$B$4:$H$733,2,0)))</f>
        <v/>
      </c>
      <c r="D35" s="221" t="str">
        <f>IF(ISERROR(VLOOKUP(B35,'KAYIT LİSTESİ'!$B$4:$H$733,4,0)),"",(VLOOKUP(B35,'KAYIT LİSTESİ'!$B$4:$H$733,4,0)))</f>
        <v/>
      </c>
      <c r="E35" s="222" t="str">
        <f>IF(ISERROR(VLOOKUP(B35,'KAYIT LİSTESİ'!$B$4:$H$733,5,0)),"",(VLOOKUP(B35,'KAYIT LİSTESİ'!$B$4:$H$733,5,0)))</f>
        <v/>
      </c>
      <c r="F35" s="222" t="str">
        <f>IF(ISERROR(VLOOKUP(B35,'KAYIT LİSTESİ'!$B$4:$H$733,6,0)),"",(VLOOKUP(B35,'KAYIT LİSTESİ'!$B$4:$H$733,6,0)))</f>
        <v/>
      </c>
      <c r="G35" s="57"/>
      <c r="H35" s="224"/>
      <c r="I35" s="305"/>
      <c r="J35" s="733"/>
      <c r="K35" s="256"/>
      <c r="L35" s="225"/>
      <c r="M35" s="221"/>
      <c r="N35" s="226"/>
      <c r="O35" s="227"/>
      <c r="P35" s="57"/>
      <c r="Q35" s="308"/>
      <c r="R35" s="308"/>
      <c r="S35" s="220" t="str">
        <f>IF(ISTEXT(P35)," ",IFERROR(VLOOKUP(SMALL(PUAN!$D$4:$E$112,COUNTIF(PUAN!$D$4:$E$112,"&lt;"&amp;P35)+1),PUAN!$D$4:$E$112,2,0),"    "))</f>
        <v xml:space="preserve">    </v>
      </c>
    </row>
    <row r="36" spans="1:19" s="13" customFormat="1" ht="46.5" customHeight="1" x14ac:dyDescent="0.2">
      <c r="A36" s="296" t="s">
        <v>18</v>
      </c>
      <c r="B36" s="296"/>
      <c r="C36" s="296"/>
      <c r="D36" s="297"/>
      <c r="E36" s="298" t="s">
        <v>0</v>
      </c>
      <c r="F36" s="299" t="s">
        <v>1</v>
      </c>
      <c r="G36" s="14"/>
      <c r="H36" s="13" t="s">
        <v>2</v>
      </c>
      <c r="O36" s="300"/>
      <c r="P36" s="301" t="s">
        <v>3</v>
      </c>
      <c r="Q36" s="302" t="s">
        <v>3</v>
      </c>
      <c r="R36" s="302"/>
      <c r="S36" s="14" t="s">
        <v>3</v>
      </c>
    </row>
  </sheetData>
  <sortState ref="L8:S19">
    <sortCondition ref="P8:P19"/>
  </sortState>
  <mergeCells count="26">
    <mergeCell ref="G6:I6"/>
    <mergeCell ref="G16:I16"/>
    <mergeCell ref="G26:I26"/>
    <mergeCell ref="R6:R7"/>
    <mergeCell ref="O6:O7"/>
    <mergeCell ref="J6:J35"/>
    <mergeCell ref="K6:K7"/>
    <mergeCell ref="L6:L7"/>
    <mergeCell ref="M6:M7"/>
    <mergeCell ref="N6:N7"/>
    <mergeCell ref="S6:S7"/>
    <mergeCell ref="A1:S1"/>
    <mergeCell ref="A2:S2"/>
    <mergeCell ref="A3:C3"/>
    <mergeCell ref="D3:E3"/>
    <mergeCell ref="F3:G3"/>
    <mergeCell ref="O3:S3"/>
    <mergeCell ref="A4:C4"/>
    <mergeCell ref="D4:E4"/>
    <mergeCell ref="O4:S4"/>
    <mergeCell ref="A5:H5"/>
    <mergeCell ref="K5:O5"/>
    <mergeCell ref="Q5:S5"/>
    <mergeCell ref="P6:P7"/>
    <mergeCell ref="Q6:Q7"/>
    <mergeCell ref="H3:J3"/>
  </mergeCells>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2"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4"/>
  <sheetViews>
    <sheetView view="pageBreakPreview" zoomScale="80" zoomScaleNormal="100" zoomScaleSheetLayoutView="80" workbookViewId="0">
      <selection activeCell="P4" sqref="P1:P1048576"/>
    </sheetView>
  </sheetViews>
  <sheetFormatPr defaultRowHeight="12.75" x14ac:dyDescent="0.2"/>
  <cols>
    <col min="1" max="1" width="6" style="70" customWidth="1"/>
    <col min="2" max="2" width="15" style="70" hidden="1" customWidth="1"/>
    <col min="3" max="3" width="8.5703125" style="70" customWidth="1"/>
    <col min="4" max="4" width="13.5703125" style="71" customWidth="1"/>
    <col min="5" max="5" width="19.85546875" style="70" customWidth="1"/>
    <col min="6" max="6" width="38.140625" style="3" customWidth="1"/>
    <col min="7" max="9" width="10.7109375" style="3" customWidth="1"/>
    <col min="10" max="10" width="15.140625" style="3" customWidth="1"/>
    <col min="11" max="13" width="10.7109375" style="3" customWidth="1"/>
    <col min="14" max="14" width="12.7109375" style="72" customWidth="1"/>
    <col min="15" max="15" width="8" style="70" hidden="1" customWidth="1"/>
    <col min="16" max="16" width="8.28515625" style="70" hidden="1" customWidth="1"/>
    <col min="17" max="16384" width="9.140625" style="3"/>
  </cols>
  <sheetData>
    <row r="1" spans="1:16" ht="48.75" customHeight="1" x14ac:dyDescent="0.2">
      <c r="A1" s="781" t="str">
        <f>'YARIŞMA BİLGİLERİ'!A2:K2</f>
        <v>Gençlik ve Spor Bakanlığı
Spor Genel Müdürlüğü
Spor Faaliyetleri Daire Başkanlığı</v>
      </c>
      <c r="B1" s="781"/>
      <c r="C1" s="781"/>
      <c r="D1" s="781"/>
      <c r="E1" s="781"/>
      <c r="F1" s="781"/>
      <c r="G1" s="781"/>
      <c r="H1" s="781"/>
      <c r="I1" s="781"/>
      <c r="J1" s="781"/>
      <c r="K1" s="781"/>
      <c r="L1" s="781"/>
      <c r="M1" s="781"/>
      <c r="N1" s="781"/>
      <c r="O1" s="781"/>
      <c r="P1" s="781"/>
    </row>
    <row r="2" spans="1:16" ht="25.5" customHeight="1" x14ac:dyDescent="0.2">
      <c r="A2" s="784" t="str">
        <f>'YARIŞMA BİLGİLERİ'!A14:K14</f>
        <v>4. TÜRKİYENİN EN HIZLISI İL SEÇMELERİ</v>
      </c>
      <c r="B2" s="784"/>
      <c r="C2" s="784"/>
      <c r="D2" s="784"/>
      <c r="E2" s="784"/>
      <c r="F2" s="784"/>
      <c r="G2" s="784"/>
      <c r="H2" s="784"/>
      <c r="I2" s="784"/>
      <c r="J2" s="784"/>
      <c r="K2" s="784"/>
      <c r="L2" s="784"/>
      <c r="M2" s="784"/>
      <c r="N2" s="784"/>
      <c r="O2" s="784"/>
      <c r="P2" s="784"/>
    </row>
    <row r="3" spans="1:16" s="4" customFormat="1" ht="27" customHeight="1" x14ac:dyDescent="0.2">
      <c r="A3" s="782" t="s">
        <v>78</v>
      </c>
      <c r="B3" s="782"/>
      <c r="C3" s="782"/>
      <c r="D3" s="783" t="str">
        <f>'YARIŞMA PROGRAMI'!C14</f>
        <v>Üçadım Atlama</v>
      </c>
      <c r="E3" s="783"/>
      <c r="F3" s="154" t="s">
        <v>230</v>
      </c>
      <c r="G3" s="788"/>
      <c r="H3" s="788"/>
      <c r="I3" s="788"/>
      <c r="J3" s="154"/>
      <c r="K3" s="154"/>
      <c r="L3" s="154" t="s">
        <v>195</v>
      </c>
      <c r="M3" s="785" t="str">
        <f>'YARIŞMA PROGRAMI'!E14</f>
        <v>-</v>
      </c>
      <c r="N3" s="785"/>
      <c r="O3" s="785"/>
      <c r="P3" s="785"/>
    </row>
    <row r="4" spans="1:16" s="4" customFormat="1" ht="17.25" customHeight="1" x14ac:dyDescent="0.2">
      <c r="A4" s="779" t="s">
        <v>79</v>
      </c>
      <c r="B4" s="779"/>
      <c r="C4" s="779"/>
      <c r="D4" s="787" t="s">
        <v>655</v>
      </c>
      <c r="E4" s="787"/>
      <c r="F4" s="73"/>
      <c r="G4" s="168"/>
      <c r="H4" s="168"/>
      <c r="I4" s="491"/>
      <c r="J4" s="491"/>
      <c r="K4" s="780" t="s">
        <v>77</v>
      </c>
      <c r="L4" s="780"/>
      <c r="M4" s="774"/>
      <c r="N4" s="774"/>
      <c r="O4" s="774"/>
      <c r="P4" s="491"/>
    </row>
    <row r="5" spans="1:16" ht="21" customHeight="1" x14ac:dyDescent="0.2">
      <c r="A5" s="5"/>
      <c r="B5" s="5"/>
      <c r="C5" s="5"/>
      <c r="D5" s="9"/>
      <c r="E5" s="6"/>
      <c r="F5" s="7"/>
      <c r="G5" s="8"/>
      <c r="H5" s="8"/>
      <c r="I5" s="8"/>
      <c r="J5" s="8"/>
      <c r="K5" s="8"/>
      <c r="L5" s="8"/>
      <c r="M5" s="8"/>
      <c r="N5" s="777">
        <f ca="1">NOW()</f>
        <v>43249.694233101851</v>
      </c>
      <c r="O5" s="777"/>
      <c r="P5" s="192"/>
    </row>
    <row r="6" spans="1:16" ht="15.75" x14ac:dyDescent="0.2">
      <c r="A6" s="772" t="s">
        <v>6</v>
      </c>
      <c r="B6" s="772"/>
      <c r="C6" s="773" t="s">
        <v>64</v>
      </c>
      <c r="D6" s="773" t="s">
        <v>658</v>
      </c>
      <c r="E6" s="772" t="s">
        <v>7</v>
      </c>
      <c r="F6" s="772" t="s">
        <v>207</v>
      </c>
      <c r="G6" s="778" t="s">
        <v>35</v>
      </c>
      <c r="H6" s="778"/>
      <c r="I6" s="778"/>
      <c r="J6" s="778"/>
      <c r="K6" s="778"/>
      <c r="L6" s="778"/>
      <c r="M6" s="778"/>
      <c r="N6" s="771" t="s">
        <v>8</v>
      </c>
      <c r="O6" s="771" t="s">
        <v>111</v>
      </c>
      <c r="P6" s="771" t="s">
        <v>586</v>
      </c>
    </row>
    <row r="7" spans="1:16" ht="24.75" customHeight="1" x14ac:dyDescent="0.2">
      <c r="A7" s="772"/>
      <c r="B7" s="772"/>
      <c r="C7" s="773"/>
      <c r="D7" s="773"/>
      <c r="E7" s="772"/>
      <c r="F7" s="772"/>
      <c r="G7" s="490">
        <v>1</v>
      </c>
      <c r="H7" s="490">
        <v>2</v>
      </c>
      <c r="I7" s="490">
        <v>3</v>
      </c>
      <c r="J7" s="497" t="s">
        <v>585</v>
      </c>
      <c r="K7" s="498">
        <v>4</v>
      </c>
      <c r="L7" s="498">
        <v>5</v>
      </c>
      <c r="M7" s="498">
        <v>6</v>
      </c>
      <c r="N7" s="771"/>
      <c r="O7" s="771"/>
      <c r="P7" s="771"/>
    </row>
    <row r="8" spans="1:16" s="65" customFormat="1" ht="67.5" customHeight="1" x14ac:dyDescent="0.2">
      <c r="A8" s="229">
        <v>1</v>
      </c>
      <c r="B8" s="493" t="s">
        <v>524</v>
      </c>
      <c r="C8" s="230">
        <v>124</v>
      </c>
      <c r="D8" s="231" t="s">
        <v>662</v>
      </c>
      <c r="E8" s="232" t="s">
        <v>639</v>
      </c>
      <c r="F8" s="232"/>
      <c r="G8" s="235"/>
      <c r="H8" s="235"/>
      <c r="I8" s="235"/>
      <c r="J8" s="303"/>
      <c r="K8" s="235"/>
      <c r="L8" s="235"/>
      <c r="M8" s="235"/>
      <c r="N8" s="303">
        <f t="shared" ref="N8:N13" si="0">MAX(G8:M8)</f>
        <v>0</v>
      </c>
      <c r="O8" s="275" t="s">
        <v>638</v>
      </c>
      <c r="P8" s="253"/>
    </row>
    <row r="9" spans="1:16" s="65" customFormat="1" ht="67.5" customHeight="1" x14ac:dyDescent="0.2">
      <c r="A9" s="229">
        <v>2</v>
      </c>
      <c r="B9" s="493" t="s">
        <v>520</v>
      </c>
      <c r="C9" s="230">
        <v>106</v>
      </c>
      <c r="D9" s="231" t="s">
        <v>661</v>
      </c>
      <c r="E9" s="232" t="s">
        <v>660</v>
      </c>
      <c r="F9" s="232"/>
      <c r="G9" s="235"/>
      <c r="H9" s="235"/>
      <c r="I9" s="235"/>
      <c r="J9" s="303"/>
      <c r="K9" s="235"/>
      <c r="L9" s="235"/>
      <c r="M9" s="235"/>
      <c r="N9" s="303">
        <f t="shared" si="0"/>
        <v>0</v>
      </c>
      <c r="O9" s="275" t="str">
        <f>IF(ISTEXT(N9)," ",IFERROR(VLOOKUP(SMALL(PUAN!$Z$4:$AA$112,COUNTIF(PUAN!$Z$4:$AA$112,"&lt;="&amp;N9)+0),PUAN!$Z$4:$AA$112,2,0),"    "))</f>
        <v xml:space="preserve">    </v>
      </c>
      <c r="P9" s="253"/>
    </row>
    <row r="10" spans="1:16" s="65" customFormat="1" ht="67.5" customHeight="1" x14ac:dyDescent="0.2">
      <c r="A10" s="229">
        <v>3</v>
      </c>
      <c r="B10" s="493" t="s">
        <v>523</v>
      </c>
      <c r="C10" s="230">
        <v>136</v>
      </c>
      <c r="D10" s="231"/>
      <c r="E10" s="232" t="s">
        <v>663</v>
      </c>
      <c r="F10" s="232"/>
      <c r="G10" s="235"/>
      <c r="H10" s="235"/>
      <c r="I10" s="235"/>
      <c r="J10" s="303"/>
      <c r="K10" s="235"/>
      <c r="L10" s="235"/>
      <c r="M10" s="235"/>
      <c r="N10" s="303">
        <f t="shared" si="0"/>
        <v>0</v>
      </c>
      <c r="O10" s="275" t="str">
        <f>IF(ISTEXT(N10)," ",IFERROR(VLOOKUP(SMALL(PUAN!$Z$4:$AA$112,COUNTIF(PUAN!$Z$4:$AA$112,"&lt;="&amp;N10)+0),PUAN!$Z$4:$AA$112,2,0),"    "))</f>
        <v xml:space="preserve">    </v>
      </c>
      <c r="P10" s="253"/>
    </row>
    <row r="11" spans="1:16" s="65" customFormat="1" ht="67.5" customHeight="1" x14ac:dyDescent="0.2">
      <c r="A11" s="229"/>
      <c r="B11" s="493" t="s">
        <v>522</v>
      </c>
      <c r="C11" s="230"/>
      <c r="D11" s="231"/>
      <c r="E11" s="232"/>
      <c r="F11" s="232"/>
      <c r="G11" s="235"/>
      <c r="H11" s="235"/>
      <c r="I11" s="235"/>
      <c r="J11" s="303"/>
      <c r="K11" s="235"/>
      <c r="L11" s="235"/>
      <c r="M11" s="235"/>
      <c r="N11" s="303">
        <f t="shared" si="0"/>
        <v>0</v>
      </c>
      <c r="O11" s="275" t="str">
        <f>IF(ISTEXT(N11)," ",IFERROR(VLOOKUP(SMALL(PUAN!$Z$4:$AA$112,COUNTIF(PUAN!$Z$4:$AA$112,"&lt;="&amp;N11)+0),PUAN!$Z$4:$AA$112,2,0),"    "))</f>
        <v xml:space="preserve">    </v>
      </c>
      <c r="P11" s="253"/>
    </row>
    <row r="12" spans="1:16" s="65" customFormat="1" ht="67.5" customHeight="1" x14ac:dyDescent="0.2">
      <c r="A12" s="229"/>
      <c r="B12" s="493" t="s">
        <v>519</v>
      </c>
      <c r="C12" s="230"/>
      <c r="D12" s="231"/>
      <c r="E12" s="232"/>
      <c r="F12" s="232"/>
      <c r="G12" s="235"/>
      <c r="H12" s="235"/>
      <c r="I12" s="235"/>
      <c r="J12" s="303"/>
      <c r="K12" s="235"/>
      <c r="L12" s="235"/>
      <c r="M12" s="235"/>
      <c r="N12" s="303">
        <f t="shared" si="0"/>
        <v>0</v>
      </c>
      <c r="O12" s="275" t="str">
        <f>IF(ISTEXT(N12)," ",IFERROR(VLOOKUP(SMALL(PUAN!$Z$4:$AA$112,COUNTIF(PUAN!$Z$4:$AA$112,"&lt;="&amp;N12)+0),PUAN!$Z$4:$AA$112,2,0),"    "))</f>
        <v xml:space="preserve">    </v>
      </c>
      <c r="P12" s="253"/>
    </row>
    <row r="13" spans="1:16" s="65" customFormat="1" ht="67.5" hidden="1" customHeight="1" x14ac:dyDescent="0.2">
      <c r="A13" s="229"/>
      <c r="B13" s="493" t="s">
        <v>521</v>
      </c>
      <c r="C13" s="230"/>
      <c r="D13" s="231"/>
      <c r="E13" s="232"/>
      <c r="F13" s="232"/>
      <c r="G13" s="235"/>
      <c r="H13" s="235"/>
      <c r="I13" s="235"/>
      <c r="J13" s="303"/>
      <c r="K13" s="235"/>
      <c r="L13" s="235"/>
      <c r="M13" s="235"/>
      <c r="N13" s="303">
        <f t="shared" si="0"/>
        <v>0</v>
      </c>
      <c r="O13" s="275" t="str">
        <f>IF(ISTEXT(N13)," ",IFERROR(VLOOKUP(SMALL(PUAN!$Z$4:$AA$112,COUNTIF(PUAN!$Z$4:$AA$112,"&lt;="&amp;N13)+0),PUAN!$Z$4:$AA$112,2,0),"    "))</f>
        <v xml:space="preserve">    </v>
      </c>
      <c r="P13" s="253"/>
    </row>
    <row r="14" spans="1:16" s="65" customFormat="1" ht="67.5" hidden="1" customHeight="1" x14ac:dyDescent="0.2">
      <c r="A14" s="229" t="s">
        <v>212</v>
      </c>
      <c r="B14" s="493" t="s">
        <v>518</v>
      </c>
      <c r="C14" s="230"/>
      <c r="D14" s="231"/>
      <c r="E14" s="232"/>
      <c r="F14" s="232"/>
      <c r="G14" s="235"/>
      <c r="H14" s="235"/>
      <c r="I14" s="235"/>
      <c r="J14" s="303"/>
      <c r="K14" s="235"/>
      <c r="L14" s="235"/>
      <c r="M14" s="235"/>
      <c r="N14" s="303" t="s">
        <v>449</v>
      </c>
      <c r="O14" s="275" t="str">
        <f>IF(ISTEXT(N14)," ",IFERROR(VLOOKUP(SMALL(PUAN!$Z$4:$AA$112,COUNTIF(PUAN!$Z$4:$AA$112,"&lt;="&amp;N14)+0),PUAN!$Z$4:$AA$112,2,0),"    "))</f>
        <v xml:space="preserve"> </v>
      </c>
      <c r="P14" s="253"/>
    </row>
    <row r="15" spans="1:16" s="65" customFormat="1" ht="67.5" hidden="1" customHeight="1" x14ac:dyDescent="0.2">
      <c r="A15" s="229"/>
      <c r="B15" s="493" t="s">
        <v>525</v>
      </c>
      <c r="C15" s="230"/>
      <c r="D15" s="231"/>
      <c r="E15" s="232"/>
      <c r="F15" s="232"/>
      <c r="G15" s="235"/>
      <c r="H15" s="235"/>
      <c r="I15" s="235"/>
      <c r="J15" s="303"/>
      <c r="K15" s="235"/>
      <c r="L15" s="235"/>
      <c r="M15" s="235"/>
      <c r="N15" s="303">
        <f t="shared" ref="N15:N23" si="1">MAX(G15:M15)</f>
        <v>0</v>
      </c>
      <c r="O15" s="275" t="str">
        <f>IF(ISTEXT(N15)," ",IFERROR(VLOOKUP(SMALL(PUAN!$Z$4:$AA$112,COUNTIF(PUAN!$Z$4:$AA$112,"&lt;="&amp;N15)+0),PUAN!$Z$4:$AA$112,2,0),"    "))</f>
        <v xml:space="preserve">    </v>
      </c>
      <c r="P15" s="253"/>
    </row>
    <row r="16" spans="1:16" s="65" customFormat="1" ht="67.5" hidden="1" customHeight="1" x14ac:dyDescent="0.2">
      <c r="A16" s="229"/>
      <c r="B16" s="493" t="s">
        <v>526</v>
      </c>
      <c r="C16" s="230"/>
      <c r="D16" s="231"/>
      <c r="E16" s="232"/>
      <c r="F16" s="232"/>
      <c r="G16" s="235"/>
      <c r="H16" s="235"/>
      <c r="I16" s="235"/>
      <c r="J16" s="303"/>
      <c r="K16" s="235"/>
      <c r="L16" s="235"/>
      <c r="M16" s="235"/>
      <c r="N16" s="303">
        <f t="shared" si="1"/>
        <v>0</v>
      </c>
      <c r="O16" s="275" t="str">
        <f>IF(ISTEXT(N16)," ",IFERROR(VLOOKUP(SMALL(PUAN!$Z$4:$AA$112,COUNTIF(PUAN!$Z$4:$AA$112,"&lt;="&amp;N16)+0),PUAN!$Z$4:$AA$112,2,0),"    "))</f>
        <v xml:space="preserve">    </v>
      </c>
      <c r="P16" s="253"/>
    </row>
    <row r="17" spans="1:16" s="65" customFormat="1" ht="67.5" hidden="1" customHeight="1" x14ac:dyDescent="0.2">
      <c r="A17" s="229"/>
      <c r="B17" s="493" t="s">
        <v>527</v>
      </c>
      <c r="C17" s="230"/>
      <c r="D17" s="231"/>
      <c r="E17" s="232"/>
      <c r="F17" s="232"/>
      <c r="G17" s="235"/>
      <c r="H17" s="235"/>
      <c r="I17" s="235"/>
      <c r="J17" s="303"/>
      <c r="K17" s="235"/>
      <c r="L17" s="235"/>
      <c r="M17" s="235"/>
      <c r="N17" s="303">
        <f t="shared" si="1"/>
        <v>0</v>
      </c>
      <c r="O17" s="275" t="str">
        <f>IF(ISTEXT(N17)," ",IFERROR(VLOOKUP(SMALL(PUAN!$Z$4:$AA$112,COUNTIF(PUAN!$Z$4:$AA$112,"&lt;="&amp;N17)+0),PUAN!$Z$4:$AA$112,2,0),"    "))</f>
        <v xml:space="preserve">    </v>
      </c>
      <c r="P17" s="253"/>
    </row>
    <row r="18" spans="1:16" s="65" customFormat="1" ht="67.5" hidden="1" customHeight="1" x14ac:dyDescent="0.2">
      <c r="A18" s="229"/>
      <c r="B18" s="493" t="s">
        <v>528</v>
      </c>
      <c r="C18" s="230"/>
      <c r="D18" s="231"/>
      <c r="E18" s="232"/>
      <c r="F18" s="232"/>
      <c r="G18" s="235"/>
      <c r="H18" s="235"/>
      <c r="I18" s="235"/>
      <c r="J18" s="303"/>
      <c r="K18" s="235"/>
      <c r="L18" s="235"/>
      <c r="M18" s="235"/>
      <c r="N18" s="303">
        <f t="shared" si="1"/>
        <v>0</v>
      </c>
      <c r="O18" s="275" t="str">
        <f>IF(ISTEXT(N18)," ",IFERROR(VLOOKUP(SMALL(PUAN!$Z$4:$AA$112,COUNTIF(PUAN!$Z$4:$AA$112,"&lt;="&amp;N18)+0),PUAN!$Z$4:$AA$112,2,0),"    "))</f>
        <v xml:space="preserve">    </v>
      </c>
      <c r="P18" s="195"/>
    </row>
    <row r="19" spans="1:16" s="65" customFormat="1" ht="67.5" hidden="1" customHeight="1" x14ac:dyDescent="0.2">
      <c r="A19" s="229"/>
      <c r="B19" s="493" t="s">
        <v>529</v>
      </c>
      <c r="C19" s="230"/>
      <c r="D19" s="231"/>
      <c r="E19" s="232"/>
      <c r="F19" s="232"/>
      <c r="G19" s="235"/>
      <c r="H19" s="235"/>
      <c r="I19" s="235"/>
      <c r="J19" s="303"/>
      <c r="K19" s="235"/>
      <c r="L19" s="235"/>
      <c r="M19" s="235"/>
      <c r="N19" s="303">
        <f t="shared" si="1"/>
        <v>0</v>
      </c>
      <c r="O19" s="275" t="str">
        <f>IF(ISTEXT(N19)," ",IFERROR(VLOOKUP(SMALL(PUAN!$Z$4:$AA$112,COUNTIF(PUAN!$Z$4:$AA$112,"&lt;="&amp;N19)+0),PUAN!$Z$4:$AA$112,2,0),"    "))</f>
        <v xml:space="preserve">    </v>
      </c>
      <c r="P19" s="195"/>
    </row>
    <row r="20" spans="1:16" s="65" customFormat="1" ht="67.5" hidden="1" customHeight="1" x14ac:dyDescent="0.2">
      <c r="A20" s="229"/>
      <c r="B20" s="493" t="s">
        <v>530</v>
      </c>
      <c r="C20" s="230"/>
      <c r="D20" s="231"/>
      <c r="E20" s="232"/>
      <c r="F20" s="232"/>
      <c r="G20" s="235"/>
      <c r="H20" s="235"/>
      <c r="I20" s="235"/>
      <c r="J20" s="303"/>
      <c r="K20" s="235"/>
      <c r="L20" s="235"/>
      <c r="M20" s="235"/>
      <c r="N20" s="303">
        <f t="shared" si="1"/>
        <v>0</v>
      </c>
      <c r="O20" s="275" t="str">
        <f>IF(ISTEXT(N20)," ",IFERROR(VLOOKUP(SMALL(PUAN!$Z$4:$AA$112,COUNTIF(PUAN!$Z$4:$AA$112,"&lt;="&amp;N20)+0),PUAN!$Z$4:$AA$112,2,0),"    "))</f>
        <v xml:space="preserve">    </v>
      </c>
      <c r="P20" s="195"/>
    </row>
    <row r="21" spans="1:16" s="65" customFormat="1" ht="67.5" hidden="1" customHeight="1" x14ac:dyDescent="0.2">
      <c r="A21" s="229"/>
      <c r="B21" s="493" t="s">
        <v>531</v>
      </c>
      <c r="C21" s="230"/>
      <c r="D21" s="231"/>
      <c r="E21" s="232"/>
      <c r="F21" s="232"/>
      <c r="G21" s="235"/>
      <c r="H21" s="235"/>
      <c r="I21" s="235"/>
      <c r="J21" s="303"/>
      <c r="K21" s="235"/>
      <c r="L21" s="235"/>
      <c r="M21" s="235"/>
      <c r="N21" s="303">
        <f t="shared" si="1"/>
        <v>0</v>
      </c>
      <c r="O21" s="275" t="str">
        <f>IF(ISTEXT(N21)," ",IFERROR(VLOOKUP(SMALL(PUAN!$Z$4:$AA$112,COUNTIF(PUAN!$Z$4:$AA$112,"&lt;="&amp;N21)+0),PUAN!$Z$4:$AA$112,2,0),"    "))</f>
        <v xml:space="preserve">    </v>
      </c>
      <c r="P21" s="195"/>
    </row>
    <row r="22" spans="1:16" s="65" customFormat="1" ht="67.5" hidden="1" customHeight="1" x14ac:dyDescent="0.2">
      <c r="A22" s="229"/>
      <c r="B22" s="493" t="s">
        <v>532</v>
      </c>
      <c r="C22" s="230"/>
      <c r="D22" s="231"/>
      <c r="E22" s="232"/>
      <c r="F22" s="232"/>
      <c r="G22" s="235"/>
      <c r="H22" s="235"/>
      <c r="I22" s="235"/>
      <c r="J22" s="303"/>
      <c r="K22" s="235"/>
      <c r="L22" s="235"/>
      <c r="M22" s="235"/>
      <c r="N22" s="303">
        <f t="shared" si="1"/>
        <v>0</v>
      </c>
      <c r="O22" s="275" t="str">
        <f>IF(ISTEXT(N22)," ",IFERROR(VLOOKUP(SMALL(PUAN!$Z$4:$AA$112,COUNTIF(PUAN!$Z$4:$AA$112,"&lt;="&amp;N22)+0),PUAN!$Z$4:$AA$112,2,0),"    "))</f>
        <v xml:space="preserve">    </v>
      </c>
      <c r="P22" s="195"/>
    </row>
    <row r="23" spans="1:16" s="65" customFormat="1" ht="67.5" hidden="1" customHeight="1" x14ac:dyDescent="0.2">
      <c r="A23" s="229"/>
      <c r="B23" s="493" t="s">
        <v>533</v>
      </c>
      <c r="C23" s="230"/>
      <c r="D23" s="231"/>
      <c r="E23" s="232"/>
      <c r="F23" s="232"/>
      <c r="G23" s="235"/>
      <c r="H23" s="235"/>
      <c r="I23" s="235"/>
      <c r="J23" s="303"/>
      <c r="K23" s="235"/>
      <c r="L23" s="235"/>
      <c r="M23" s="235"/>
      <c r="N23" s="303">
        <f t="shared" si="1"/>
        <v>0</v>
      </c>
      <c r="O23" s="275" t="str">
        <f>IF(ISTEXT(N23)," ",IFERROR(VLOOKUP(SMALL(PUAN!$Z$4:$AA$112,COUNTIF(PUAN!$Z$4:$AA$112,"&lt;="&amp;N23)+0),PUAN!$Z$4:$AA$112,2,0),"    "))</f>
        <v xml:space="preserve">    </v>
      </c>
      <c r="P23" s="195"/>
    </row>
    <row r="24" spans="1:16" s="67" customFormat="1" ht="30.75" customHeight="1" x14ac:dyDescent="0.2">
      <c r="A24" s="775" t="s">
        <v>4</v>
      </c>
      <c r="B24" s="775"/>
      <c r="C24" s="775"/>
      <c r="D24" s="775"/>
      <c r="E24" s="489" t="s">
        <v>0</v>
      </c>
      <c r="F24" s="489" t="s">
        <v>1</v>
      </c>
      <c r="G24" s="776" t="s">
        <v>2</v>
      </c>
      <c r="H24" s="776"/>
      <c r="I24" s="776"/>
      <c r="J24" s="776"/>
      <c r="K24" s="776"/>
      <c r="L24" s="776"/>
      <c r="M24" s="776"/>
      <c r="N24" s="776" t="s">
        <v>3</v>
      </c>
      <c r="O24" s="776"/>
      <c r="P24" s="489"/>
    </row>
  </sheetData>
  <sortState ref="A8:O13">
    <sortCondition descending="1" ref="N8:N13"/>
  </sortState>
  <mergeCells count="24">
    <mergeCell ref="A1:P1"/>
    <mergeCell ref="A2:P2"/>
    <mergeCell ref="A3:C3"/>
    <mergeCell ref="D3:E3"/>
    <mergeCell ref="G3:I3"/>
    <mergeCell ref="M3:P3"/>
    <mergeCell ref="P6:P7"/>
    <mergeCell ref="A4:C4"/>
    <mergeCell ref="D4:E4"/>
    <mergeCell ref="K4:L4"/>
    <mergeCell ref="M4:O4"/>
    <mergeCell ref="N5:O5"/>
    <mergeCell ref="A6:A7"/>
    <mergeCell ref="B6:B7"/>
    <mergeCell ref="C6:C7"/>
    <mergeCell ref="D6:D7"/>
    <mergeCell ref="E6:E7"/>
    <mergeCell ref="N24:O24"/>
    <mergeCell ref="A24:D24"/>
    <mergeCell ref="G24:M24"/>
    <mergeCell ref="F6:F7"/>
    <mergeCell ref="G6:M6"/>
    <mergeCell ref="N6:N7"/>
    <mergeCell ref="O6:O7"/>
  </mergeCells>
  <conditionalFormatting sqref="N8:N23">
    <cfRule type="cellIs" dxfId="19" priority="2" operator="equal">
      <formula>0</formula>
    </cfRule>
  </conditionalFormatting>
  <conditionalFormatting sqref="J8:J23">
    <cfRule type="cellIs" dxfId="18" priority="1" operator="equal">
      <formula>0</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5"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view="pageBreakPreview" zoomScale="70" zoomScaleNormal="100" zoomScaleSheetLayoutView="70" workbookViewId="0">
      <selection activeCell="A13" sqref="A13:XFD26"/>
    </sheetView>
  </sheetViews>
  <sheetFormatPr defaultRowHeight="12.75" x14ac:dyDescent="0.2"/>
  <cols>
    <col min="1" max="1" width="6" style="70" customWidth="1"/>
    <col min="2" max="2" width="20.5703125" style="70" hidden="1" customWidth="1"/>
    <col min="3" max="3" width="8.5703125" style="70" customWidth="1"/>
    <col min="4" max="4" width="15.140625" style="71" customWidth="1"/>
    <col min="5" max="5" width="26.42578125" style="70" bestFit="1" customWidth="1"/>
    <col min="6" max="6" width="29.42578125" style="3" customWidth="1"/>
    <col min="7" max="13" width="12.28515625" style="3" customWidth="1"/>
    <col min="14" max="14" width="13" style="72" customWidth="1"/>
    <col min="15" max="15" width="8.85546875" style="70" customWidth="1"/>
    <col min="16" max="16" width="10" style="187" customWidth="1"/>
    <col min="17" max="16384" width="9.140625" style="3"/>
  </cols>
  <sheetData>
    <row r="1" spans="1:16" ht="48.75" customHeight="1" x14ac:dyDescent="0.2">
      <c r="A1" s="781" t="str">
        <f>'YARIŞMA BİLGİLERİ'!A2:K2</f>
        <v>Gençlik ve Spor Bakanlığı
Spor Genel Müdürlüğü
Spor Faaliyetleri Daire Başkanlığı</v>
      </c>
      <c r="B1" s="781"/>
      <c r="C1" s="781"/>
      <c r="D1" s="781"/>
      <c r="E1" s="781"/>
      <c r="F1" s="781"/>
      <c r="G1" s="781"/>
      <c r="H1" s="781"/>
      <c r="I1" s="781"/>
      <c r="J1" s="781"/>
      <c r="K1" s="781"/>
      <c r="L1" s="781"/>
      <c r="M1" s="781"/>
      <c r="N1" s="781"/>
      <c r="O1" s="781"/>
      <c r="P1" s="492"/>
    </row>
    <row r="2" spans="1:16" ht="25.5" customHeight="1" x14ac:dyDescent="0.2">
      <c r="A2" s="784" t="str">
        <f>'YARIŞMA BİLGİLERİ'!A14:K14</f>
        <v>4. TÜRKİYENİN EN HIZLISI İL SEÇMELERİ</v>
      </c>
      <c r="B2" s="784"/>
      <c r="C2" s="784"/>
      <c r="D2" s="784"/>
      <c r="E2" s="784"/>
      <c r="F2" s="784"/>
      <c r="G2" s="784"/>
      <c r="H2" s="784"/>
      <c r="I2" s="784"/>
      <c r="J2" s="784"/>
      <c r="K2" s="784"/>
      <c r="L2" s="784"/>
      <c r="M2" s="784"/>
      <c r="N2" s="784"/>
      <c r="O2" s="784"/>
      <c r="P2" s="784"/>
    </row>
    <row r="3" spans="1:16" s="4" customFormat="1" ht="27" customHeight="1" x14ac:dyDescent="0.2">
      <c r="A3" s="782" t="s">
        <v>78</v>
      </c>
      <c r="B3" s="782"/>
      <c r="C3" s="782"/>
      <c r="D3" s="783" t="str">
        <f>'YARIŞMA PROGRAMI'!C13</f>
        <v>Disk Atma</v>
      </c>
      <c r="E3" s="783"/>
      <c r="F3" s="154" t="s">
        <v>230</v>
      </c>
      <c r="G3" s="786">
        <f>'YARIŞMA PROGRAMI'!D13</f>
        <v>2900</v>
      </c>
      <c r="H3" s="786"/>
      <c r="I3" s="786"/>
      <c r="J3" s="154"/>
      <c r="K3" s="154"/>
      <c r="L3" s="487" t="s">
        <v>195</v>
      </c>
      <c r="M3" s="785" t="str">
        <f>'YARIŞMA PROGRAMI'!E13</f>
        <v>-</v>
      </c>
      <c r="N3" s="785"/>
      <c r="O3" s="785"/>
      <c r="P3" s="785"/>
    </row>
    <row r="4" spans="1:16" s="4" customFormat="1" ht="17.25" customHeight="1" x14ac:dyDescent="0.2">
      <c r="A4" s="779" t="s">
        <v>79</v>
      </c>
      <c r="B4" s="779"/>
      <c r="C4" s="779"/>
      <c r="D4" s="787" t="str">
        <f>'YARIŞMA BİLGİLERİ'!F21</f>
        <v>KADINLAR                                                             2004-2005-2006-2007-2008</v>
      </c>
      <c r="E4" s="787"/>
      <c r="F4" s="169" t="s">
        <v>162</v>
      </c>
      <c r="G4" s="157" t="s">
        <v>571</v>
      </c>
      <c r="H4" s="157"/>
      <c r="I4" s="491"/>
      <c r="J4" s="491"/>
      <c r="K4" s="780" t="s">
        <v>77</v>
      </c>
      <c r="L4" s="780"/>
      <c r="M4" s="774">
        <f>'YARIŞMA PROGRAMI'!B13</f>
        <v>43144.583333333336</v>
      </c>
      <c r="N4" s="774"/>
      <c r="O4" s="774"/>
      <c r="P4" s="238"/>
    </row>
    <row r="5" spans="1:16" ht="15" customHeight="1" x14ac:dyDescent="0.2">
      <c r="A5" s="5"/>
      <c r="B5" s="5"/>
      <c r="C5" s="5"/>
      <c r="D5" s="9"/>
      <c r="E5" s="6"/>
      <c r="F5" s="7"/>
      <c r="G5" s="8"/>
      <c r="H5" s="8"/>
      <c r="I5" s="8"/>
      <c r="J5" s="8"/>
      <c r="K5" s="8"/>
      <c r="L5" s="8"/>
      <c r="M5" s="8"/>
      <c r="N5" s="777">
        <f ca="1">NOW()</f>
        <v>43249.694233101851</v>
      </c>
      <c r="O5" s="777"/>
      <c r="P5" s="192"/>
    </row>
    <row r="6" spans="1:16" ht="15.75" x14ac:dyDescent="0.2">
      <c r="A6" s="772" t="s">
        <v>6</v>
      </c>
      <c r="B6" s="772"/>
      <c r="C6" s="773" t="s">
        <v>64</v>
      </c>
      <c r="D6" s="773" t="s">
        <v>81</v>
      </c>
      <c r="E6" s="772" t="s">
        <v>7</v>
      </c>
      <c r="F6" s="772" t="s">
        <v>207</v>
      </c>
      <c r="G6" s="778" t="s">
        <v>194</v>
      </c>
      <c r="H6" s="778"/>
      <c r="I6" s="778"/>
      <c r="J6" s="778"/>
      <c r="K6" s="778"/>
      <c r="L6" s="778"/>
      <c r="M6" s="778"/>
      <c r="N6" s="771" t="s">
        <v>8</v>
      </c>
      <c r="O6" s="771" t="s">
        <v>111</v>
      </c>
      <c r="P6" s="771" t="s">
        <v>9</v>
      </c>
    </row>
    <row r="7" spans="1:16" ht="30" customHeight="1" x14ac:dyDescent="0.2">
      <c r="A7" s="772"/>
      <c r="B7" s="772"/>
      <c r="C7" s="773"/>
      <c r="D7" s="773"/>
      <c r="E7" s="772"/>
      <c r="F7" s="772"/>
      <c r="G7" s="490">
        <v>1</v>
      </c>
      <c r="H7" s="490">
        <v>2</v>
      </c>
      <c r="I7" s="490">
        <v>3</v>
      </c>
      <c r="J7" s="488" t="s">
        <v>585</v>
      </c>
      <c r="K7" s="498">
        <v>4</v>
      </c>
      <c r="L7" s="498">
        <v>5</v>
      </c>
      <c r="M7" s="498">
        <v>6</v>
      </c>
      <c r="N7" s="771"/>
      <c r="O7" s="771"/>
      <c r="P7" s="771"/>
    </row>
    <row r="8" spans="1:16" s="65" customFormat="1" ht="49.5" hidden="1" customHeight="1" x14ac:dyDescent="0.2">
      <c r="A8" s="229"/>
      <c r="B8" s="306" t="s">
        <v>550</v>
      </c>
      <c r="C8" s="230"/>
      <c r="D8" s="231"/>
      <c r="E8" s="232"/>
      <c r="F8" s="232"/>
      <c r="G8" s="235"/>
      <c r="H8" s="235"/>
      <c r="I8" s="235"/>
      <c r="J8" s="303">
        <f t="shared" ref="J8:J19" si="0">MAX(G8:I8)</f>
        <v>0</v>
      </c>
      <c r="K8" s="210"/>
      <c r="L8" s="210"/>
      <c r="M8" s="499"/>
      <c r="N8" s="303">
        <f t="shared" ref="N8:N19" si="1">MAX(G8:M8)</f>
        <v>0</v>
      </c>
      <c r="O8" s="275" t="str">
        <f>IF(ISTEXT(N8)," ",IFERROR(VLOOKUP(SMALL(PUAN!$AF$4:$AG$112,COUNTIF(PUAN!$AF$4:$AG$112,"&lt;="&amp;N8)+0),PUAN!$AF$4:$AG$112,2,0),"    "))</f>
        <v xml:space="preserve">    </v>
      </c>
      <c r="P8" s="239"/>
    </row>
    <row r="9" spans="1:16" s="65" customFormat="1" ht="49.5" customHeight="1" x14ac:dyDescent="0.2">
      <c r="A9" s="229">
        <v>1</v>
      </c>
      <c r="B9" s="306" t="s">
        <v>552</v>
      </c>
      <c r="C9" s="230" t="str">
        <f>IF(ISERROR(VLOOKUP(B9,'KAYIT LİSTESİ'!$B$4:$H$733,2,0)),"",(VLOOKUP(B9,'KAYIT LİSTESİ'!$B$4:$H$733,2,0)))</f>
        <v/>
      </c>
      <c r="D9" s="231" t="str">
        <f>IF(ISERROR(VLOOKUP(B9,'KAYIT LİSTESİ'!$B$4:$H$733,4,0)),"",(VLOOKUP(B9,'KAYIT LİSTESİ'!$B$4:$H$733,4,0)))</f>
        <v/>
      </c>
      <c r="E9" s="232" t="str">
        <f>IF(ISERROR(VLOOKUP(B9,'KAYIT LİSTESİ'!$B$4:$H$733,5,0)),"",(VLOOKUP(B9,'KAYIT LİSTESİ'!$B$4:$H$733,5,0)))</f>
        <v/>
      </c>
      <c r="F9" s="232" t="str">
        <f>IF(ISERROR(VLOOKUP(B9,'KAYIT LİSTESİ'!$B$4:$H$733,6,0)),"",(VLOOKUP(B9,'KAYIT LİSTESİ'!$B$4:$H$733,6,0)))</f>
        <v/>
      </c>
      <c r="G9" s="235" t="s">
        <v>636</v>
      </c>
      <c r="H9" s="235" t="s">
        <v>636</v>
      </c>
      <c r="I9" s="235">
        <v>3660</v>
      </c>
      <c r="J9" s="303">
        <f>MAX(G9:I9)</f>
        <v>3660</v>
      </c>
      <c r="K9" s="210" t="s">
        <v>636</v>
      </c>
      <c r="L9" s="210">
        <v>3895</v>
      </c>
      <c r="M9" s="499" t="s">
        <v>636</v>
      </c>
      <c r="N9" s="303">
        <f>MAX(G9:M9)</f>
        <v>3895</v>
      </c>
      <c r="O9" s="275">
        <f>IF(ISTEXT(N9)," ",IFERROR(VLOOKUP(SMALL(PUAN!$AF$4:$AG$112,COUNTIF(PUAN!$AF$4:$AG$112,"&lt;="&amp;N9)+0),PUAN!$AF$4:$AG$112,2,0),"    "))</f>
        <v>61</v>
      </c>
      <c r="P9" s="239"/>
    </row>
    <row r="10" spans="1:16" s="65" customFormat="1" ht="49.5" customHeight="1" x14ac:dyDescent="0.2">
      <c r="A10" s="229">
        <v>2</v>
      </c>
      <c r="B10" s="306" t="s">
        <v>551</v>
      </c>
      <c r="C10" s="230" t="str">
        <f>IF(ISERROR(VLOOKUP(B10,'KAYIT LİSTESİ'!$B$4:$H$733,2,0)),"",(VLOOKUP(B10,'KAYIT LİSTESİ'!$B$4:$H$733,2,0)))</f>
        <v/>
      </c>
      <c r="D10" s="231" t="str">
        <f>IF(ISERROR(VLOOKUP(B10,'KAYIT LİSTESİ'!$B$4:$H$733,4,0)),"",(VLOOKUP(B10,'KAYIT LİSTESİ'!$B$4:$H$733,4,0)))</f>
        <v/>
      </c>
      <c r="E10" s="232" t="str">
        <f>IF(ISERROR(VLOOKUP(B10,'KAYIT LİSTESİ'!$B$4:$H$733,5,0)),"",(VLOOKUP(B10,'KAYIT LİSTESİ'!$B$4:$H$733,5,0)))</f>
        <v/>
      </c>
      <c r="F10" s="232" t="str">
        <f>IF(ISERROR(VLOOKUP(B10,'KAYIT LİSTESİ'!$B$4:$H$733,6,0)),"",(VLOOKUP(B10,'KAYIT LİSTESİ'!$B$4:$H$733,6,0)))</f>
        <v/>
      </c>
      <c r="G10" s="235">
        <v>2385</v>
      </c>
      <c r="H10" s="235">
        <v>2384</v>
      </c>
      <c r="I10" s="235">
        <v>2570</v>
      </c>
      <c r="J10" s="303">
        <f>MAX(G10:I10)</f>
        <v>2570</v>
      </c>
      <c r="K10" s="210">
        <v>2127</v>
      </c>
      <c r="L10" s="210" t="s">
        <v>636</v>
      </c>
      <c r="M10" s="499">
        <v>2230</v>
      </c>
      <c r="N10" s="303">
        <f>MAX(G10:M10)</f>
        <v>2570</v>
      </c>
      <c r="O10" s="275">
        <f>IF(ISTEXT(N10)," ",IFERROR(VLOOKUP(SMALL(PUAN!$AF$4:$AG$112,COUNTIF(PUAN!$AF$4:$AG$112,"&lt;="&amp;N10)+0),PUAN!$AF$4:$AG$112,2,0),"    "))</f>
        <v>30</v>
      </c>
      <c r="P10" s="239"/>
    </row>
    <row r="11" spans="1:16" s="65" customFormat="1" ht="49.5" customHeight="1" x14ac:dyDescent="0.2">
      <c r="A11" s="229" t="s">
        <v>212</v>
      </c>
      <c r="B11" s="306" t="s">
        <v>553</v>
      </c>
      <c r="C11" s="230" t="str">
        <f>IF(ISERROR(VLOOKUP(B11,'KAYIT LİSTESİ'!$B$4:$H$733,2,0)),"",(VLOOKUP(B11,'KAYIT LİSTESİ'!$B$4:$H$733,2,0)))</f>
        <v/>
      </c>
      <c r="D11" s="231" t="str">
        <f>IF(ISERROR(VLOOKUP(B11,'KAYIT LİSTESİ'!$B$4:$H$733,4,0)),"",(VLOOKUP(B11,'KAYIT LİSTESİ'!$B$4:$H$733,4,0)))</f>
        <v/>
      </c>
      <c r="E11" s="232" t="str">
        <f>IF(ISERROR(VLOOKUP(B11,'KAYIT LİSTESİ'!$B$4:$H$733,5,0)),"",(VLOOKUP(B11,'KAYIT LİSTESİ'!$B$4:$H$733,5,0)))</f>
        <v/>
      </c>
      <c r="F11" s="232" t="str">
        <f>IF(ISERROR(VLOOKUP(B11,'KAYIT LİSTESİ'!$B$4:$H$733,6,0)),"",(VLOOKUP(B11,'KAYIT LİSTESİ'!$B$4:$H$733,6,0)))</f>
        <v/>
      </c>
      <c r="G11" s="235" t="s">
        <v>636</v>
      </c>
      <c r="H11" s="235" t="s">
        <v>636</v>
      </c>
      <c r="I11" s="235" t="s">
        <v>636</v>
      </c>
      <c r="J11" s="303">
        <f t="shared" si="0"/>
        <v>0</v>
      </c>
      <c r="K11" s="210" t="s">
        <v>636</v>
      </c>
      <c r="L11" s="210" t="s">
        <v>636</v>
      </c>
      <c r="M11" s="499" t="s">
        <v>636</v>
      </c>
      <c r="N11" s="303" t="s">
        <v>449</v>
      </c>
      <c r="O11" s="275" t="str">
        <f>IF(ISTEXT(N11)," ",IFERROR(VLOOKUP(SMALL(PUAN!$AF$4:$AG$112,COUNTIF(PUAN!$AF$4:$AG$112,"&lt;="&amp;N11)+0),PUAN!$AF$4:$AG$112,2,0),"    "))</f>
        <v xml:space="preserve"> </v>
      </c>
      <c r="P11" s="239"/>
    </row>
    <row r="12" spans="1:16" s="65" customFormat="1" ht="49.5" customHeight="1" x14ac:dyDescent="0.2">
      <c r="A12" s="229"/>
      <c r="B12" s="306" t="s">
        <v>554</v>
      </c>
      <c r="C12" s="230" t="str">
        <f>IF(ISERROR(VLOOKUP(B12,'KAYIT LİSTESİ'!$B$4:$H$733,2,0)),"",(VLOOKUP(B12,'KAYIT LİSTESİ'!$B$4:$H$733,2,0)))</f>
        <v/>
      </c>
      <c r="D12" s="231" t="str">
        <f>IF(ISERROR(VLOOKUP(B12,'KAYIT LİSTESİ'!$B$4:$H$733,4,0)),"",(VLOOKUP(B12,'KAYIT LİSTESİ'!$B$4:$H$733,4,0)))</f>
        <v/>
      </c>
      <c r="E12" s="232" t="str">
        <f>IF(ISERROR(VLOOKUP(B12,'KAYIT LİSTESİ'!$B$4:$H$733,5,0)),"",(VLOOKUP(B12,'KAYIT LİSTESİ'!$B$4:$H$733,5,0)))</f>
        <v/>
      </c>
      <c r="F12" s="232" t="str">
        <f>IF(ISERROR(VLOOKUP(B12,'KAYIT LİSTESİ'!$B$4:$H$733,6,0)),"",(VLOOKUP(B12,'KAYIT LİSTESİ'!$B$4:$H$733,6,0)))</f>
        <v/>
      </c>
      <c r="G12" s="235"/>
      <c r="H12" s="235"/>
      <c r="I12" s="235"/>
      <c r="J12" s="303">
        <f t="shared" si="0"/>
        <v>0</v>
      </c>
      <c r="K12" s="210"/>
      <c r="L12" s="210"/>
      <c r="M12" s="499"/>
      <c r="N12" s="303">
        <f t="shared" si="1"/>
        <v>0</v>
      </c>
      <c r="O12" s="275" t="str">
        <f>IF(ISTEXT(N12)," ",IFERROR(VLOOKUP(SMALL(PUAN!$AF$4:$AG$112,COUNTIF(PUAN!$AF$4:$AG$112,"&lt;="&amp;N12)+0),PUAN!$AF$4:$AG$112,2,0),"    "))</f>
        <v xml:space="preserve">    </v>
      </c>
      <c r="P12" s="239"/>
    </row>
    <row r="13" spans="1:16" s="65" customFormat="1" ht="49.5" hidden="1" customHeight="1" x14ac:dyDescent="0.2">
      <c r="A13" s="229"/>
      <c r="B13" s="306" t="s">
        <v>555</v>
      </c>
      <c r="C13" s="230" t="str">
        <f>IF(ISERROR(VLOOKUP(B13,'KAYIT LİSTESİ'!$B$4:$H$733,2,0)),"",(VLOOKUP(B13,'KAYIT LİSTESİ'!$B$4:$H$733,2,0)))</f>
        <v/>
      </c>
      <c r="D13" s="231" t="str">
        <f>IF(ISERROR(VLOOKUP(B13,'KAYIT LİSTESİ'!$B$4:$H$733,4,0)),"",(VLOOKUP(B13,'KAYIT LİSTESİ'!$B$4:$H$733,4,0)))</f>
        <v/>
      </c>
      <c r="E13" s="232" t="str">
        <f>IF(ISERROR(VLOOKUP(B13,'KAYIT LİSTESİ'!$B$4:$H$733,5,0)),"",(VLOOKUP(B13,'KAYIT LİSTESİ'!$B$4:$H$733,5,0)))</f>
        <v/>
      </c>
      <c r="F13" s="232" t="str">
        <f>IF(ISERROR(VLOOKUP(B13,'KAYIT LİSTESİ'!$B$4:$H$733,6,0)),"",(VLOOKUP(B13,'KAYIT LİSTESİ'!$B$4:$H$733,6,0)))</f>
        <v/>
      </c>
      <c r="G13" s="235"/>
      <c r="H13" s="235"/>
      <c r="I13" s="235"/>
      <c r="J13" s="303">
        <f t="shared" si="0"/>
        <v>0</v>
      </c>
      <c r="K13" s="210"/>
      <c r="L13" s="210"/>
      <c r="M13" s="499"/>
      <c r="N13" s="303">
        <f t="shared" si="1"/>
        <v>0</v>
      </c>
      <c r="O13" s="275" t="str">
        <f>IF(ISTEXT(N13)," ",IFERROR(VLOOKUP(SMALL(PUAN!$AF$4:$AG$112,COUNTIF(PUAN!$AF$4:$AG$112,"&lt;="&amp;N13)+0),PUAN!$AF$4:$AG$112,2,0),"    "))</f>
        <v xml:space="preserve">    </v>
      </c>
      <c r="P13" s="239"/>
    </row>
    <row r="14" spans="1:16" s="65" customFormat="1" ht="49.5" hidden="1" customHeight="1" x14ac:dyDescent="0.2">
      <c r="A14" s="229"/>
      <c r="B14" s="306" t="s">
        <v>556</v>
      </c>
      <c r="C14" s="230" t="str">
        <f>IF(ISERROR(VLOOKUP(B14,'KAYIT LİSTESİ'!$B$4:$H$733,2,0)),"",(VLOOKUP(B14,'KAYIT LİSTESİ'!$B$4:$H$733,2,0)))</f>
        <v/>
      </c>
      <c r="D14" s="231" t="str">
        <f>IF(ISERROR(VLOOKUP(B14,'KAYIT LİSTESİ'!$B$4:$H$733,4,0)),"",(VLOOKUP(B14,'KAYIT LİSTESİ'!$B$4:$H$733,4,0)))</f>
        <v/>
      </c>
      <c r="E14" s="232" t="str">
        <f>IF(ISERROR(VLOOKUP(B14,'KAYIT LİSTESİ'!$B$4:$H$733,5,0)),"",(VLOOKUP(B14,'KAYIT LİSTESİ'!$B$4:$H$733,5,0)))</f>
        <v/>
      </c>
      <c r="F14" s="232" t="str">
        <f>IF(ISERROR(VLOOKUP(B14,'KAYIT LİSTESİ'!$B$4:$H$733,6,0)),"",(VLOOKUP(B14,'KAYIT LİSTESİ'!$B$4:$H$733,6,0)))</f>
        <v/>
      </c>
      <c r="G14" s="235"/>
      <c r="H14" s="235"/>
      <c r="I14" s="235"/>
      <c r="J14" s="303">
        <f t="shared" si="0"/>
        <v>0</v>
      </c>
      <c r="K14" s="210"/>
      <c r="L14" s="210"/>
      <c r="M14" s="499"/>
      <c r="N14" s="303">
        <f t="shared" si="1"/>
        <v>0</v>
      </c>
      <c r="O14" s="275" t="str">
        <f>IF(ISTEXT(N14)," ",IFERROR(VLOOKUP(SMALL(PUAN!$AF$4:$AG$112,COUNTIF(PUAN!$AF$4:$AG$112,"&lt;="&amp;N14)+0),PUAN!$AF$4:$AG$112,2,0),"    "))</f>
        <v xml:space="preserve">    </v>
      </c>
      <c r="P14" s="239"/>
    </row>
    <row r="15" spans="1:16" s="65" customFormat="1" ht="49.5" hidden="1" customHeight="1" x14ac:dyDescent="0.2">
      <c r="A15" s="229"/>
      <c r="B15" s="306" t="s">
        <v>557</v>
      </c>
      <c r="C15" s="230" t="str">
        <f>IF(ISERROR(VLOOKUP(B15,'KAYIT LİSTESİ'!$B$4:$H$733,2,0)),"",(VLOOKUP(B15,'KAYIT LİSTESİ'!$B$4:$H$733,2,0)))</f>
        <v/>
      </c>
      <c r="D15" s="231" t="str">
        <f>IF(ISERROR(VLOOKUP(B15,'KAYIT LİSTESİ'!$B$4:$H$733,4,0)),"",(VLOOKUP(B15,'KAYIT LİSTESİ'!$B$4:$H$733,4,0)))</f>
        <v/>
      </c>
      <c r="E15" s="232" t="str">
        <f>IF(ISERROR(VLOOKUP(B15,'KAYIT LİSTESİ'!$B$4:$H$733,5,0)),"",(VLOOKUP(B15,'KAYIT LİSTESİ'!$B$4:$H$733,5,0)))</f>
        <v/>
      </c>
      <c r="F15" s="232" t="str">
        <f>IF(ISERROR(VLOOKUP(B15,'KAYIT LİSTESİ'!$B$4:$H$733,6,0)),"",(VLOOKUP(B15,'KAYIT LİSTESİ'!$B$4:$H$733,6,0)))</f>
        <v/>
      </c>
      <c r="G15" s="235"/>
      <c r="H15" s="235"/>
      <c r="I15" s="235"/>
      <c r="J15" s="303">
        <f t="shared" si="0"/>
        <v>0</v>
      </c>
      <c r="K15" s="210"/>
      <c r="L15" s="210"/>
      <c r="M15" s="499"/>
      <c r="N15" s="303">
        <f t="shared" si="1"/>
        <v>0</v>
      </c>
      <c r="O15" s="275" t="str">
        <f>IF(ISTEXT(N15)," ",IFERROR(VLOOKUP(SMALL(PUAN!$AF$4:$AG$112,COUNTIF(PUAN!$AF$4:$AG$112,"&lt;="&amp;N15)+0),PUAN!$AF$4:$AG$112,2,0),"    "))</f>
        <v xml:space="preserve">    </v>
      </c>
      <c r="P15" s="239"/>
    </row>
    <row r="16" spans="1:16" s="65" customFormat="1" ht="49.5" hidden="1" customHeight="1" x14ac:dyDescent="0.2">
      <c r="A16" s="229"/>
      <c r="B16" s="306" t="s">
        <v>558</v>
      </c>
      <c r="C16" s="230" t="str">
        <f>IF(ISERROR(VLOOKUP(B16,'KAYIT LİSTESİ'!$B$4:$H$733,2,0)),"",(VLOOKUP(B16,'KAYIT LİSTESİ'!$B$4:$H$733,2,0)))</f>
        <v/>
      </c>
      <c r="D16" s="231" t="str">
        <f>IF(ISERROR(VLOOKUP(B16,'KAYIT LİSTESİ'!$B$4:$H$733,4,0)),"",(VLOOKUP(B16,'KAYIT LİSTESİ'!$B$4:$H$733,4,0)))</f>
        <v/>
      </c>
      <c r="E16" s="232" t="str">
        <f>IF(ISERROR(VLOOKUP(B16,'KAYIT LİSTESİ'!$B$4:$H$733,5,0)),"",(VLOOKUP(B16,'KAYIT LİSTESİ'!$B$4:$H$733,5,0)))</f>
        <v/>
      </c>
      <c r="F16" s="232" t="str">
        <f>IF(ISERROR(VLOOKUP(B16,'KAYIT LİSTESİ'!$B$4:$H$733,6,0)),"",(VLOOKUP(B16,'KAYIT LİSTESİ'!$B$4:$H$733,6,0)))</f>
        <v/>
      </c>
      <c r="G16" s="235"/>
      <c r="H16" s="235"/>
      <c r="I16" s="235"/>
      <c r="J16" s="303">
        <f t="shared" si="0"/>
        <v>0</v>
      </c>
      <c r="K16" s="210"/>
      <c r="L16" s="210"/>
      <c r="M16" s="499"/>
      <c r="N16" s="303">
        <f t="shared" si="1"/>
        <v>0</v>
      </c>
      <c r="O16" s="275" t="str">
        <f>IF(ISTEXT(N16)," ",IFERROR(VLOOKUP(SMALL(PUAN!$AF$4:$AG$112,COUNTIF(PUAN!$AF$4:$AG$112,"&lt;="&amp;N16)+0),PUAN!$AF$4:$AG$112,2,0),"    "))</f>
        <v xml:space="preserve">    </v>
      </c>
      <c r="P16" s="239"/>
    </row>
    <row r="17" spans="1:16" s="65" customFormat="1" ht="49.5" hidden="1" customHeight="1" x14ac:dyDescent="0.2">
      <c r="A17" s="229"/>
      <c r="B17" s="306" t="s">
        <v>559</v>
      </c>
      <c r="C17" s="230" t="str">
        <f>IF(ISERROR(VLOOKUP(B17,'KAYIT LİSTESİ'!$B$4:$H$733,2,0)),"",(VLOOKUP(B17,'KAYIT LİSTESİ'!$B$4:$H$733,2,0)))</f>
        <v/>
      </c>
      <c r="D17" s="231" t="str">
        <f>IF(ISERROR(VLOOKUP(B17,'KAYIT LİSTESİ'!$B$4:$H$733,4,0)),"",(VLOOKUP(B17,'KAYIT LİSTESİ'!$B$4:$H$733,4,0)))</f>
        <v/>
      </c>
      <c r="E17" s="232" t="str">
        <f>IF(ISERROR(VLOOKUP(B17,'KAYIT LİSTESİ'!$B$4:$H$733,5,0)),"",(VLOOKUP(B17,'KAYIT LİSTESİ'!$B$4:$H$733,5,0)))</f>
        <v/>
      </c>
      <c r="F17" s="232" t="str">
        <f>IF(ISERROR(VLOOKUP(B17,'KAYIT LİSTESİ'!$B$4:$H$733,6,0)),"",(VLOOKUP(B17,'KAYIT LİSTESİ'!$B$4:$H$733,6,0)))</f>
        <v/>
      </c>
      <c r="G17" s="235"/>
      <c r="H17" s="235"/>
      <c r="I17" s="235"/>
      <c r="J17" s="303">
        <f t="shared" si="0"/>
        <v>0</v>
      </c>
      <c r="K17" s="210"/>
      <c r="L17" s="210"/>
      <c r="M17" s="499"/>
      <c r="N17" s="303">
        <f t="shared" si="1"/>
        <v>0</v>
      </c>
      <c r="O17" s="275" t="str">
        <f>IF(ISTEXT(N17)," ",IFERROR(VLOOKUP(SMALL(PUAN!$AF$4:$AG$112,COUNTIF(PUAN!$AF$4:$AG$112,"&lt;="&amp;N17)+0),PUAN!$AF$4:$AG$112,2,0),"    "))</f>
        <v xml:space="preserve">    </v>
      </c>
      <c r="P17" s="239"/>
    </row>
    <row r="18" spans="1:16" s="65" customFormat="1" ht="49.5" hidden="1" customHeight="1" x14ac:dyDescent="0.2">
      <c r="A18" s="229"/>
      <c r="B18" s="306" t="s">
        <v>560</v>
      </c>
      <c r="C18" s="230" t="str">
        <f>IF(ISERROR(VLOOKUP(B18,'KAYIT LİSTESİ'!$B$4:$H$733,2,0)),"",(VLOOKUP(B18,'KAYIT LİSTESİ'!$B$4:$H$733,2,0)))</f>
        <v/>
      </c>
      <c r="D18" s="231" t="str">
        <f>IF(ISERROR(VLOOKUP(B18,'KAYIT LİSTESİ'!$B$4:$H$733,4,0)),"",(VLOOKUP(B18,'KAYIT LİSTESİ'!$B$4:$H$733,4,0)))</f>
        <v/>
      </c>
      <c r="E18" s="232" t="str">
        <f>IF(ISERROR(VLOOKUP(B18,'KAYIT LİSTESİ'!$B$4:$H$733,5,0)),"",(VLOOKUP(B18,'KAYIT LİSTESİ'!$B$4:$H$733,5,0)))</f>
        <v/>
      </c>
      <c r="F18" s="232" t="str">
        <f>IF(ISERROR(VLOOKUP(B18,'KAYIT LİSTESİ'!$B$4:$H$733,6,0)),"",(VLOOKUP(B18,'KAYIT LİSTESİ'!$B$4:$H$733,6,0)))</f>
        <v/>
      </c>
      <c r="G18" s="235"/>
      <c r="H18" s="235"/>
      <c r="I18" s="235"/>
      <c r="J18" s="303">
        <f t="shared" si="0"/>
        <v>0</v>
      </c>
      <c r="K18" s="210"/>
      <c r="L18" s="210"/>
      <c r="M18" s="499"/>
      <c r="N18" s="303">
        <f t="shared" si="1"/>
        <v>0</v>
      </c>
      <c r="O18" s="275" t="str">
        <f>IF(ISTEXT(N18)," ",IFERROR(VLOOKUP(SMALL(PUAN!$AF$4:$AG$112,COUNTIF(PUAN!$AF$4:$AG$112,"&lt;="&amp;N18)+0),PUAN!$AF$4:$AG$112,2,0),"    "))</f>
        <v xml:space="preserve">    </v>
      </c>
      <c r="P18" s="239"/>
    </row>
    <row r="19" spans="1:16" s="65" customFormat="1" ht="49.5" hidden="1" customHeight="1" x14ac:dyDescent="0.2">
      <c r="A19" s="229"/>
      <c r="B19" s="306" t="s">
        <v>561</v>
      </c>
      <c r="C19" s="230" t="str">
        <f>IF(ISERROR(VLOOKUP(B19,'KAYIT LİSTESİ'!$B$4:$H$733,2,0)),"",(VLOOKUP(B19,'KAYIT LİSTESİ'!$B$4:$H$733,2,0)))</f>
        <v/>
      </c>
      <c r="D19" s="231" t="str">
        <f>IF(ISERROR(VLOOKUP(B19,'KAYIT LİSTESİ'!$B$4:$H$733,4,0)),"",(VLOOKUP(B19,'KAYIT LİSTESİ'!$B$4:$H$733,4,0)))</f>
        <v/>
      </c>
      <c r="E19" s="232" t="str">
        <f>IF(ISERROR(VLOOKUP(B19,'KAYIT LİSTESİ'!$B$4:$H$733,5,0)),"",(VLOOKUP(B19,'KAYIT LİSTESİ'!$B$4:$H$733,5,0)))</f>
        <v/>
      </c>
      <c r="F19" s="232" t="str">
        <f>IF(ISERROR(VLOOKUP(B19,'KAYIT LİSTESİ'!$B$4:$H$733,6,0)),"",(VLOOKUP(B19,'KAYIT LİSTESİ'!$B$4:$H$733,6,0)))</f>
        <v/>
      </c>
      <c r="G19" s="235"/>
      <c r="H19" s="235"/>
      <c r="I19" s="235"/>
      <c r="J19" s="303">
        <f t="shared" si="0"/>
        <v>0</v>
      </c>
      <c r="K19" s="210"/>
      <c r="L19" s="210"/>
      <c r="M19" s="499"/>
      <c r="N19" s="303">
        <f t="shared" si="1"/>
        <v>0</v>
      </c>
      <c r="O19" s="275" t="str">
        <f>IF(ISTEXT(N19)," ",IFERROR(VLOOKUP(SMALL(PUAN!$AF$4:$AG$112,COUNTIF(PUAN!$AF$4:$AG$112,"&lt;="&amp;N19)+0),PUAN!$AF$4:$AG$112,2,0),"    "))</f>
        <v xml:space="preserve">    </v>
      </c>
      <c r="P19" s="239"/>
    </row>
    <row r="20" spans="1:16" s="65" customFormat="1" ht="49.5" hidden="1" customHeight="1" x14ac:dyDescent="0.2">
      <c r="A20" s="229"/>
      <c r="B20" s="306" t="s">
        <v>562</v>
      </c>
      <c r="C20" s="230" t="str">
        <f>IF(ISERROR(VLOOKUP(B20,'KAYIT LİSTESİ'!$B$4:$H$733,2,0)),"",(VLOOKUP(B20,'KAYIT LİSTESİ'!$B$4:$H$733,2,0)))</f>
        <v/>
      </c>
      <c r="D20" s="231" t="str">
        <f>IF(ISERROR(VLOOKUP(B20,'KAYIT LİSTESİ'!$B$4:$H$733,4,0)),"",(VLOOKUP(B20,'KAYIT LİSTESİ'!$B$4:$H$733,4,0)))</f>
        <v/>
      </c>
      <c r="E20" s="232" t="str">
        <f>IF(ISERROR(VLOOKUP(B20,'KAYIT LİSTESİ'!$B$4:$H$733,5,0)),"",(VLOOKUP(B20,'KAYIT LİSTESİ'!$B$4:$H$733,5,0)))</f>
        <v/>
      </c>
      <c r="F20" s="232" t="str">
        <f>IF(ISERROR(VLOOKUP(B20,'KAYIT LİSTESİ'!$B$4:$H$733,6,0)),"",(VLOOKUP(B20,'KAYIT LİSTESİ'!$B$4:$H$733,6,0)))</f>
        <v/>
      </c>
      <c r="G20" s="235"/>
      <c r="H20" s="235"/>
      <c r="I20" s="235"/>
      <c r="J20" s="303">
        <f t="shared" ref="J20:J27" si="2">MAX(G20:I20)</f>
        <v>0</v>
      </c>
      <c r="K20" s="210"/>
      <c r="L20" s="210"/>
      <c r="M20" s="499"/>
      <c r="N20" s="303">
        <f t="shared" ref="N20:N27" si="3">MAX(G20:M20)</f>
        <v>0</v>
      </c>
      <c r="O20" s="275" t="str">
        <f>IF(ISTEXT(N20)," ",IFERROR(VLOOKUP(SMALL(PUAN!$AF$4:$AG$112,COUNTIF(PUAN!$AF$4:$AG$112,"&lt;="&amp;N20)+0),PUAN!$AF$4:$AG$112,2,0),"    "))</f>
        <v xml:space="preserve">    </v>
      </c>
      <c r="P20" s="239"/>
    </row>
    <row r="21" spans="1:16" s="65" customFormat="1" ht="49.5" hidden="1" customHeight="1" x14ac:dyDescent="0.2">
      <c r="A21" s="229"/>
      <c r="B21" s="306" t="s">
        <v>563</v>
      </c>
      <c r="C21" s="230" t="str">
        <f>IF(ISERROR(VLOOKUP(B21,'KAYIT LİSTESİ'!$B$4:$H$733,2,0)),"",(VLOOKUP(B21,'KAYIT LİSTESİ'!$B$4:$H$733,2,0)))</f>
        <v/>
      </c>
      <c r="D21" s="231" t="str">
        <f>IF(ISERROR(VLOOKUP(B21,'KAYIT LİSTESİ'!$B$4:$H$733,4,0)),"",(VLOOKUP(B21,'KAYIT LİSTESİ'!$B$4:$H$733,4,0)))</f>
        <v/>
      </c>
      <c r="E21" s="232" t="str">
        <f>IF(ISERROR(VLOOKUP(B21,'KAYIT LİSTESİ'!$B$4:$H$733,5,0)),"",(VLOOKUP(B21,'KAYIT LİSTESİ'!$B$4:$H$733,5,0)))</f>
        <v/>
      </c>
      <c r="F21" s="232" t="str">
        <f>IF(ISERROR(VLOOKUP(B21,'KAYIT LİSTESİ'!$B$4:$H$733,6,0)),"",(VLOOKUP(B21,'KAYIT LİSTESİ'!$B$4:$H$733,6,0)))</f>
        <v/>
      </c>
      <c r="G21" s="235"/>
      <c r="H21" s="235"/>
      <c r="I21" s="235"/>
      <c r="J21" s="303">
        <f t="shared" si="2"/>
        <v>0</v>
      </c>
      <c r="K21" s="210"/>
      <c r="L21" s="210"/>
      <c r="M21" s="499"/>
      <c r="N21" s="303">
        <f t="shared" si="3"/>
        <v>0</v>
      </c>
      <c r="O21" s="275" t="str">
        <f>IF(ISTEXT(N21)," ",IFERROR(VLOOKUP(SMALL(PUAN!$AF$4:$AG$112,COUNTIF(PUAN!$AF$4:$AG$112,"&lt;="&amp;N21)+0),PUAN!$AF$4:$AG$112,2,0),"    "))</f>
        <v xml:space="preserve">    </v>
      </c>
      <c r="P21" s="239"/>
    </row>
    <row r="22" spans="1:16" s="65" customFormat="1" ht="49.5" hidden="1" customHeight="1" x14ac:dyDescent="0.2">
      <c r="A22" s="229"/>
      <c r="B22" s="306" t="s">
        <v>564</v>
      </c>
      <c r="C22" s="230" t="str">
        <f>IF(ISERROR(VLOOKUP(B22,'KAYIT LİSTESİ'!$B$4:$H$733,2,0)),"",(VLOOKUP(B22,'KAYIT LİSTESİ'!$B$4:$H$733,2,0)))</f>
        <v/>
      </c>
      <c r="D22" s="231" t="str">
        <f>IF(ISERROR(VLOOKUP(B22,'KAYIT LİSTESİ'!$B$4:$H$733,4,0)),"",(VLOOKUP(B22,'KAYIT LİSTESİ'!$B$4:$H$733,4,0)))</f>
        <v/>
      </c>
      <c r="E22" s="232" t="str">
        <f>IF(ISERROR(VLOOKUP(B22,'KAYIT LİSTESİ'!$B$4:$H$733,5,0)),"",(VLOOKUP(B22,'KAYIT LİSTESİ'!$B$4:$H$733,5,0)))</f>
        <v/>
      </c>
      <c r="F22" s="232" t="str">
        <f>IF(ISERROR(VLOOKUP(B22,'KAYIT LİSTESİ'!$B$4:$H$733,6,0)),"",(VLOOKUP(B22,'KAYIT LİSTESİ'!$B$4:$H$733,6,0)))</f>
        <v/>
      </c>
      <c r="G22" s="235"/>
      <c r="H22" s="235"/>
      <c r="I22" s="235"/>
      <c r="J22" s="303">
        <f t="shared" si="2"/>
        <v>0</v>
      </c>
      <c r="K22" s="210"/>
      <c r="L22" s="210"/>
      <c r="M22" s="499"/>
      <c r="N22" s="303">
        <f t="shared" si="3"/>
        <v>0</v>
      </c>
      <c r="O22" s="275" t="str">
        <f>IF(ISTEXT(N22)," ",IFERROR(VLOOKUP(SMALL(PUAN!$AF$4:$AG$112,COUNTIF(PUAN!$AF$4:$AG$112,"&lt;="&amp;N22)+0),PUAN!$AF$4:$AG$112,2,0),"    "))</f>
        <v xml:space="preserve">    </v>
      </c>
      <c r="P22" s="239"/>
    </row>
    <row r="23" spans="1:16" s="65" customFormat="1" ht="49.5" hidden="1" customHeight="1" x14ac:dyDescent="0.2">
      <c r="A23" s="229"/>
      <c r="B23" s="306" t="s">
        <v>565</v>
      </c>
      <c r="C23" s="230" t="str">
        <f>IF(ISERROR(VLOOKUP(B23,'KAYIT LİSTESİ'!$B$4:$H$733,2,0)),"",(VLOOKUP(B23,'KAYIT LİSTESİ'!$B$4:$H$733,2,0)))</f>
        <v/>
      </c>
      <c r="D23" s="231" t="str">
        <f>IF(ISERROR(VLOOKUP(B23,'KAYIT LİSTESİ'!$B$4:$H$733,4,0)),"",(VLOOKUP(B23,'KAYIT LİSTESİ'!$B$4:$H$733,4,0)))</f>
        <v/>
      </c>
      <c r="E23" s="232" t="str">
        <f>IF(ISERROR(VLOOKUP(B23,'KAYIT LİSTESİ'!$B$4:$H$733,5,0)),"",(VLOOKUP(B23,'KAYIT LİSTESİ'!$B$4:$H$733,5,0)))</f>
        <v/>
      </c>
      <c r="F23" s="232" t="str">
        <f>IF(ISERROR(VLOOKUP(B23,'KAYIT LİSTESİ'!$B$4:$H$733,6,0)),"",(VLOOKUP(B23,'KAYIT LİSTESİ'!$B$4:$H$733,6,0)))</f>
        <v/>
      </c>
      <c r="G23" s="235"/>
      <c r="H23" s="235"/>
      <c r="I23" s="235"/>
      <c r="J23" s="303">
        <f t="shared" si="2"/>
        <v>0</v>
      </c>
      <c r="K23" s="210"/>
      <c r="L23" s="210"/>
      <c r="M23" s="499"/>
      <c r="N23" s="303">
        <f t="shared" si="3"/>
        <v>0</v>
      </c>
      <c r="O23" s="275" t="str">
        <f>IF(ISTEXT(N23)," ",IFERROR(VLOOKUP(SMALL(PUAN!$AF$4:$AG$112,COUNTIF(PUAN!$AF$4:$AG$112,"&lt;="&amp;N23)+0),PUAN!$AF$4:$AG$112,2,0),"    "))</f>
        <v xml:space="preserve">    </v>
      </c>
      <c r="P23" s="239"/>
    </row>
    <row r="24" spans="1:16" s="65" customFormat="1" ht="49.5" hidden="1" customHeight="1" x14ac:dyDescent="0.2">
      <c r="A24" s="229"/>
      <c r="B24" s="306" t="s">
        <v>566</v>
      </c>
      <c r="C24" s="230" t="str">
        <f>IF(ISERROR(VLOOKUP(B24,'KAYIT LİSTESİ'!$B$4:$H$733,2,0)),"",(VLOOKUP(B24,'KAYIT LİSTESİ'!$B$4:$H$733,2,0)))</f>
        <v/>
      </c>
      <c r="D24" s="231" t="str">
        <f>IF(ISERROR(VLOOKUP(B24,'KAYIT LİSTESİ'!$B$4:$H$733,4,0)),"",(VLOOKUP(B24,'KAYIT LİSTESİ'!$B$4:$H$733,4,0)))</f>
        <v/>
      </c>
      <c r="E24" s="232" t="str">
        <f>IF(ISERROR(VLOOKUP(B24,'KAYIT LİSTESİ'!$B$4:$H$733,5,0)),"",(VLOOKUP(B24,'KAYIT LİSTESİ'!$B$4:$H$733,5,0)))</f>
        <v/>
      </c>
      <c r="F24" s="232" t="str">
        <f>IF(ISERROR(VLOOKUP(B24,'KAYIT LİSTESİ'!$B$4:$H$733,6,0)),"",(VLOOKUP(B24,'KAYIT LİSTESİ'!$B$4:$H$733,6,0)))</f>
        <v/>
      </c>
      <c r="G24" s="235"/>
      <c r="H24" s="235"/>
      <c r="I24" s="235"/>
      <c r="J24" s="303">
        <f t="shared" si="2"/>
        <v>0</v>
      </c>
      <c r="K24" s="210"/>
      <c r="L24" s="210"/>
      <c r="M24" s="499"/>
      <c r="N24" s="303">
        <f t="shared" si="3"/>
        <v>0</v>
      </c>
      <c r="O24" s="275" t="str">
        <f>IF(ISTEXT(N24)," ",IFERROR(VLOOKUP(SMALL(PUAN!$AF$4:$AG$112,COUNTIF(PUAN!$AF$4:$AG$112,"&lt;="&amp;N24)+0),PUAN!$AF$4:$AG$112,2,0),"    "))</f>
        <v xml:space="preserve">    </v>
      </c>
      <c r="P24" s="239"/>
    </row>
    <row r="25" spans="1:16" s="65" customFormat="1" ht="49.5" hidden="1" customHeight="1" x14ac:dyDescent="0.2">
      <c r="A25" s="229"/>
      <c r="B25" s="306" t="s">
        <v>567</v>
      </c>
      <c r="C25" s="230" t="str">
        <f>IF(ISERROR(VLOOKUP(B25,'KAYIT LİSTESİ'!$B$4:$H$733,2,0)),"",(VLOOKUP(B25,'KAYIT LİSTESİ'!$B$4:$H$733,2,0)))</f>
        <v/>
      </c>
      <c r="D25" s="231" t="str">
        <f>IF(ISERROR(VLOOKUP(B25,'KAYIT LİSTESİ'!$B$4:$H$733,4,0)),"",(VLOOKUP(B25,'KAYIT LİSTESİ'!$B$4:$H$733,4,0)))</f>
        <v/>
      </c>
      <c r="E25" s="232" t="str">
        <f>IF(ISERROR(VLOOKUP(B25,'KAYIT LİSTESİ'!$B$4:$H$733,5,0)),"",(VLOOKUP(B25,'KAYIT LİSTESİ'!$B$4:$H$733,5,0)))</f>
        <v/>
      </c>
      <c r="F25" s="232" t="str">
        <f>IF(ISERROR(VLOOKUP(B25,'KAYIT LİSTESİ'!$B$4:$H$733,6,0)),"",(VLOOKUP(B25,'KAYIT LİSTESİ'!$B$4:$H$733,6,0)))</f>
        <v/>
      </c>
      <c r="G25" s="235"/>
      <c r="H25" s="235"/>
      <c r="I25" s="235"/>
      <c r="J25" s="303">
        <f t="shared" si="2"/>
        <v>0</v>
      </c>
      <c r="K25" s="210"/>
      <c r="L25" s="210"/>
      <c r="M25" s="499"/>
      <c r="N25" s="303">
        <f t="shared" si="3"/>
        <v>0</v>
      </c>
      <c r="O25" s="275" t="str">
        <f>IF(ISTEXT(N25)," ",IFERROR(VLOOKUP(SMALL(PUAN!$AF$4:$AG$112,COUNTIF(PUAN!$AF$4:$AG$112,"&lt;="&amp;N25)+0),PUAN!$AF$4:$AG$112,2,0),"    "))</f>
        <v xml:space="preserve">    </v>
      </c>
      <c r="P25" s="239"/>
    </row>
    <row r="26" spans="1:16" s="65" customFormat="1" ht="49.5" hidden="1" customHeight="1" x14ac:dyDescent="0.2">
      <c r="A26" s="229"/>
      <c r="B26" s="306" t="s">
        <v>568</v>
      </c>
      <c r="C26" s="230" t="str">
        <f>IF(ISERROR(VLOOKUP(B26,'KAYIT LİSTESİ'!$B$4:$H$733,2,0)),"",(VLOOKUP(B26,'KAYIT LİSTESİ'!$B$4:$H$733,2,0)))</f>
        <v/>
      </c>
      <c r="D26" s="231" t="str">
        <f>IF(ISERROR(VLOOKUP(B26,'KAYIT LİSTESİ'!$B$4:$H$733,4,0)),"",(VLOOKUP(B26,'KAYIT LİSTESİ'!$B$4:$H$733,4,0)))</f>
        <v/>
      </c>
      <c r="E26" s="232" t="str">
        <f>IF(ISERROR(VLOOKUP(B26,'KAYIT LİSTESİ'!$B$4:$H$733,5,0)),"",(VLOOKUP(B26,'KAYIT LİSTESİ'!$B$4:$H$733,5,0)))</f>
        <v/>
      </c>
      <c r="F26" s="232" t="str">
        <f>IF(ISERROR(VLOOKUP(B26,'KAYIT LİSTESİ'!$B$4:$H$733,6,0)),"",(VLOOKUP(B26,'KAYIT LİSTESİ'!$B$4:$H$733,6,0)))</f>
        <v/>
      </c>
      <c r="G26" s="235"/>
      <c r="H26" s="235"/>
      <c r="I26" s="235"/>
      <c r="J26" s="303">
        <f t="shared" si="2"/>
        <v>0</v>
      </c>
      <c r="K26" s="210"/>
      <c r="L26" s="210"/>
      <c r="M26" s="499"/>
      <c r="N26" s="303">
        <f t="shared" si="3"/>
        <v>0</v>
      </c>
      <c r="O26" s="275" t="str">
        <f>IF(ISTEXT(N26)," ",IFERROR(VLOOKUP(SMALL(PUAN!$AF$4:$AG$112,COUNTIF(PUAN!$AF$4:$AG$112,"&lt;="&amp;N26)+0),PUAN!$AF$4:$AG$112,2,0),"    "))</f>
        <v xml:space="preserve">    </v>
      </c>
      <c r="P26" s="239"/>
    </row>
    <row r="27" spans="1:16" s="65" customFormat="1" ht="49.5" customHeight="1" x14ac:dyDescent="0.2">
      <c r="A27" s="229"/>
      <c r="B27" s="306" t="s">
        <v>569</v>
      </c>
      <c r="C27" s="230" t="str">
        <f>IF(ISERROR(VLOOKUP(B27,'KAYIT LİSTESİ'!$B$4:$H$733,2,0)),"",(VLOOKUP(B27,'KAYIT LİSTESİ'!$B$4:$H$733,2,0)))</f>
        <v/>
      </c>
      <c r="D27" s="231" t="str">
        <f>IF(ISERROR(VLOOKUP(B27,'KAYIT LİSTESİ'!$B$4:$H$733,4,0)),"",(VLOOKUP(B27,'KAYIT LİSTESİ'!$B$4:$H$733,4,0)))</f>
        <v/>
      </c>
      <c r="E27" s="232" t="str">
        <f>IF(ISERROR(VLOOKUP(B27,'KAYIT LİSTESİ'!$B$4:$H$733,5,0)),"",(VLOOKUP(B27,'KAYIT LİSTESİ'!$B$4:$H$733,5,0)))</f>
        <v/>
      </c>
      <c r="F27" s="232" t="str">
        <f>IF(ISERROR(VLOOKUP(B27,'KAYIT LİSTESİ'!$B$4:$H$733,6,0)),"",(VLOOKUP(B27,'KAYIT LİSTESİ'!$B$4:$H$733,6,0)))</f>
        <v/>
      </c>
      <c r="G27" s="235"/>
      <c r="H27" s="235"/>
      <c r="I27" s="235"/>
      <c r="J27" s="303">
        <f t="shared" si="2"/>
        <v>0</v>
      </c>
      <c r="K27" s="210"/>
      <c r="L27" s="210"/>
      <c r="M27" s="499"/>
      <c r="N27" s="303">
        <f t="shared" si="3"/>
        <v>0</v>
      </c>
      <c r="O27" s="275" t="str">
        <f>IF(ISTEXT(N27)," ",IFERROR(VLOOKUP(SMALL(PUAN!$AF$4:$AG$112,COUNTIF(PUAN!$AF$4:$AG$112,"&lt;="&amp;N27)+0),PUAN!$AF$4:$AG$112,2,0),"    "))</f>
        <v xml:space="preserve">    </v>
      </c>
      <c r="P27" s="239"/>
    </row>
    <row r="28" spans="1:16" s="67" customFormat="1" ht="32.25" customHeight="1" x14ac:dyDescent="0.2">
      <c r="A28" s="775" t="s">
        <v>4</v>
      </c>
      <c r="B28" s="775"/>
      <c r="C28" s="775"/>
      <c r="D28" s="775"/>
      <c r="E28" s="489" t="s">
        <v>0</v>
      </c>
      <c r="F28" s="489" t="s">
        <v>1</v>
      </c>
      <c r="G28" s="776" t="s">
        <v>2</v>
      </c>
      <c r="H28" s="776"/>
      <c r="I28" s="776"/>
      <c r="J28" s="776"/>
      <c r="K28" s="776"/>
      <c r="L28" s="776"/>
      <c r="M28" s="776"/>
      <c r="N28" s="776" t="s">
        <v>3</v>
      </c>
      <c r="O28" s="776"/>
      <c r="P28" s="489"/>
    </row>
  </sheetData>
  <sortState ref="A9:O10">
    <sortCondition descending="1" ref="N9:N10"/>
  </sortState>
  <mergeCells count="24">
    <mergeCell ref="A1:O1"/>
    <mergeCell ref="A2:P2"/>
    <mergeCell ref="A3:C3"/>
    <mergeCell ref="D3:E3"/>
    <mergeCell ref="G3:I3"/>
    <mergeCell ref="M3:P3"/>
    <mergeCell ref="P6:P7"/>
    <mergeCell ref="A4:C4"/>
    <mergeCell ref="D4:E4"/>
    <mergeCell ref="K4:L4"/>
    <mergeCell ref="M4:O4"/>
    <mergeCell ref="N5:O5"/>
    <mergeCell ref="A6:A7"/>
    <mergeCell ref="B6:B7"/>
    <mergeCell ref="C6:C7"/>
    <mergeCell ref="D6:D7"/>
    <mergeCell ref="E6:E7"/>
    <mergeCell ref="A28:D28"/>
    <mergeCell ref="G28:M28"/>
    <mergeCell ref="N28:O28"/>
    <mergeCell ref="F6:F7"/>
    <mergeCell ref="G6:M6"/>
    <mergeCell ref="N6:N7"/>
    <mergeCell ref="O6:O7"/>
  </mergeCells>
  <conditionalFormatting sqref="N8:N27">
    <cfRule type="cellIs" dxfId="17" priority="4" operator="equal">
      <formula>0</formula>
    </cfRule>
  </conditionalFormatting>
  <conditionalFormatting sqref="K8:M27">
    <cfRule type="cellIs" dxfId="16" priority="3" operator="equal">
      <formula>0</formula>
    </cfRule>
  </conditionalFormatting>
  <conditionalFormatting sqref="J8:J27">
    <cfRule type="cellIs" dxfId="15" priority="2" operator="equal">
      <formula>0</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9"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35"/>
  <sheetViews>
    <sheetView view="pageBreakPreview" zoomScale="70" zoomScaleNormal="100" zoomScaleSheetLayoutView="70" workbookViewId="0">
      <selection activeCell="A13" sqref="A13:XFD26"/>
    </sheetView>
  </sheetViews>
  <sheetFormatPr defaultRowHeight="12.75" x14ac:dyDescent="0.2"/>
  <cols>
    <col min="1" max="1" width="7.28515625" style="16" customWidth="1"/>
    <col min="2" max="2" width="11.5703125" style="16" hidden="1" customWidth="1"/>
    <col min="3" max="3" width="7.5703125" style="15" customWidth="1"/>
    <col min="4" max="4" width="14.28515625" style="39" customWidth="1"/>
    <col min="5" max="5" width="23.42578125" style="39" bestFit="1" customWidth="1"/>
    <col min="6" max="6" width="31.5703125" style="147" customWidth="1"/>
    <col min="7" max="7" width="15.85546875" style="17" customWidth="1"/>
    <col min="8" max="8" width="6.28515625" style="17" customWidth="1"/>
    <col min="9" max="9" width="4.28515625" style="17" customWidth="1"/>
    <col min="10" max="10" width="7.28515625" style="15" customWidth="1"/>
    <col min="11" max="11" width="10" style="16" customWidth="1"/>
    <col min="12" max="12" width="14.28515625" style="16" customWidth="1"/>
    <col min="13" max="13" width="23" style="16" customWidth="1"/>
    <col min="14" max="14" width="32.140625" style="18" customWidth="1"/>
    <col min="15" max="15" width="15.85546875" style="43" customWidth="1"/>
    <col min="16" max="16" width="8.140625" style="43" customWidth="1"/>
    <col min="17" max="16384" width="9.140625" style="15"/>
  </cols>
  <sheetData>
    <row r="1" spans="1:17" s="10" customFormat="1" ht="50.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row>
    <row r="2" spans="1:17" s="10" customFormat="1" ht="24.75" customHeight="1" x14ac:dyDescent="0.2">
      <c r="A2" s="729" t="str">
        <f>'YARIŞMA BİLGİLERİ'!F19</f>
        <v>4. TÜRKİYENİN EN HIZLISI İL SEÇMELERİ</v>
      </c>
      <c r="B2" s="729"/>
      <c r="C2" s="729"/>
      <c r="D2" s="729"/>
      <c r="E2" s="729"/>
      <c r="F2" s="729"/>
      <c r="G2" s="729"/>
      <c r="H2" s="729"/>
      <c r="I2" s="729"/>
      <c r="J2" s="729"/>
      <c r="K2" s="729"/>
      <c r="L2" s="729"/>
      <c r="M2" s="729"/>
      <c r="N2" s="729"/>
      <c r="O2" s="729"/>
      <c r="P2" s="729"/>
      <c r="Q2" s="729"/>
    </row>
    <row r="3" spans="1:17" s="12" customFormat="1" ht="29.25" customHeight="1" x14ac:dyDescent="0.2">
      <c r="A3" s="745" t="s">
        <v>78</v>
      </c>
      <c r="B3" s="745"/>
      <c r="C3" s="745"/>
      <c r="D3" s="746" t="str">
        <f>'YARIŞMA PROGRAMI'!C10</f>
        <v>1500 Metre</v>
      </c>
      <c r="E3" s="746"/>
      <c r="F3" s="747" t="s">
        <v>230</v>
      </c>
      <c r="G3" s="747"/>
      <c r="H3" s="790">
        <f>'YARIŞMA PROGRAMI'!D10</f>
        <v>50364</v>
      </c>
      <c r="I3" s="790"/>
      <c r="J3" s="790"/>
      <c r="K3" s="790"/>
      <c r="L3" s="11"/>
      <c r="M3" s="181" t="s">
        <v>195</v>
      </c>
      <c r="N3" s="767" t="str">
        <f>'YARIŞMA PROGRAMI'!E10</f>
        <v>-</v>
      </c>
      <c r="O3" s="767"/>
      <c r="P3" s="767"/>
      <c r="Q3" s="312"/>
    </row>
    <row r="4" spans="1:17" s="12" customFormat="1" ht="17.25" customHeight="1" x14ac:dyDescent="0.2">
      <c r="A4" s="736" t="s">
        <v>70</v>
      </c>
      <c r="B4" s="736"/>
      <c r="C4" s="736"/>
      <c r="D4" s="737" t="str">
        <f>'YARIŞMA BİLGİLERİ'!F21</f>
        <v>KADINLAR                                                             2004-2005-2006-2007-2008</v>
      </c>
      <c r="E4" s="737"/>
      <c r="F4" s="148"/>
      <c r="G4" s="21"/>
      <c r="H4" s="21"/>
      <c r="I4" s="21"/>
      <c r="J4" s="21"/>
      <c r="K4" s="21"/>
      <c r="L4" s="21"/>
      <c r="M4" s="64" t="s">
        <v>5</v>
      </c>
      <c r="N4" s="789">
        <f>'YARIŞMA PROGRAMI'!B10</f>
        <v>43144.645833333336</v>
      </c>
      <c r="O4" s="789"/>
      <c r="P4" s="789"/>
      <c r="Q4" s="313"/>
    </row>
    <row r="5" spans="1:17" s="10" customFormat="1" ht="23.25" customHeight="1" x14ac:dyDescent="0.25">
      <c r="A5" s="735" t="s">
        <v>214</v>
      </c>
      <c r="B5" s="735"/>
      <c r="C5" s="735"/>
      <c r="D5" s="735"/>
      <c r="E5" s="735"/>
      <c r="F5" s="735"/>
      <c r="G5" s="735"/>
      <c r="H5" s="735"/>
      <c r="I5" s="242"/>
      <c r="J5" s="735" t="s">
        <v>215</v>
      </c>
      <c r="K5" s="735"/>
      <c r="L5" s="735"/>
      <c r="M5" s="735"/>
      <c r="N5" s="735"/>
      <c r="O5" s="241" t="s">
        <v>216</v>
      </c>
      <c r="P5" s="240">
        <f ca="1">NOW()</f>
        <v>43249.694233101851</v>
      </c>
    </row>
    <row r="6" spans="1:17" s="13" customFormat="1" ht="18.75" customHeight="1" x14ac:dyDescent="0.2">
      <c r="A6" s="189" t="s">
        <v>239</v>
      </c>
      <c r="B6" s="190"/>
      <c r="C6" s="190"/>
      <c r="D6" s="190"/>
      <c r="E6" s="190"/>
      <c r="F6" s="190"/>
      <c r="G6" s="190"/>
      <c r="H6" s="191"/>
      <c r="J6" s="792" t="s">
        <v>12</v>
      </c>
      <c r="K6" s="792" t="s">
        <v>65</v>
      </c>
      <c r="L6" s="755" t="s">
        <v>75</v>
      </c>
      <c r="M6" s="750" t="s">
        <v>14</v>
      </c>
      <c r="N6" s="750" t="s">
        <v>207</v>
      </c>
      <c r="O6" s="791" t="s">
        <v>15</v>
      </c>
      <c r="P6" s="751" t="s">
        <v>27</v>
      </c>
      <c r="Q6" s="751" t="s">
        <v>155</v>
      </c>
    </row>
    <row r="7" spans="1:17" ht="26.25" customHeight="1" x14ac:dyDescent="0.2">
      <c r="A7" s="34" t="s">
        <v>211</v>
      </c>
      <c r="B7" s="34" t="s">
        <v>66</v>
      </c>
      <c r="C7" s="34" t="s">
        <v>65</v>
      </c>
      <c r="D7" s="35" t="s">
        <v>13</v>
      </c>
      <c r="E7" s="36" t="s">
        <v>14</v>
      </c>
      <c r="F7" s="36" t="s">
        <v>207</v>
      </c>
      <c r="G7" s="196" t="s">
        <v>15</v>
      </c>
      <c r="H7" s="34" t="s">
        <v>27</v>
      </c>
      <c r="I7" s="15"/>
      <c r="J7" s="793"/>
      <c r="K7" s="793"/>
      <c r="L7" s="755"/>
      <c r="M7" s="750"/>
      <c r="N7" s="750"/>
      <c r="O7" s="791"/>
      <c r="P7" s="752"/>
      <c r="Q7" s="752"/>
    </row>
    <row r="8" spans="1:17" s="13" customFormat="1" ht="57" customHeight="1" x14ac:dyDescent="0.2">
      <c r="A8" s="218">
        <v>1</v>
      </c>
      <c r="B8" s="219" t="s">
        <v>397</v>
      </c>
      <c r="C8" s="220" t="str">
        <f>IF(ISERROR(VLOOKUP(B8,'KAYIT LİSTESİ'!$B$4:$H$733,2,0)),"",(VLOOKUP(B8,'KAYIT LİSTESİ'!$B$4:$H$733,2,0)))</f>
        <v/>
      </c>
      <c r="D8" s="221" t="str">
        <f>IF(ISERROR(VLOOKUP(B8,'KAYIT LİSTESİ'!$B$4:$H$733,4,0)),"",(VLOOKUP(B8,'KAYIT LİSTESİ'!$B$4:$H$733,4,0)))</f>
        <v/>
      </c>
      <c r="E8" s="222" t="str">
        <f>IF(ISERROR(VLOOKUP(B8,'KAYIT LİSTESİ'!$B$4:$H$733,5,0)),"",(VLOOKUP(B8,'KAYIT LİSTESİ'!$B$4:$H$733,5,0)))</f>
        <v/>
      </c>
      <c r="F8" s="222" t="str">
        <f>IF(ISERROR(VLOOKUP(B8,'KAYIT LİSTESİ'!$B$4:$H$733,6,0)),"",(VLOOKUP(B8,'KAYIT LİSTESİ'!$B$4:$H$733,6,0)))</f>
        <v/>
      </c>
      <c r="G8" s="223"/>
      <c r="H8" s="224"/>
      <c r="J8" s="218">
        <v>1</v>
      </c>
      <c r="K8" s="225">
        <v>96</v>
      </c>
      <c r="L8" s="221">
        <v>37050</v>
      </c>
      <c r="M8" s="226" t="s">
        <v>625</v>
      </c>
      <c r="N8" s="227" t="s">
        <v>623</v>
      </c>
      <c r="O8" s="223">
        <v>51758</v>
      </c>
      <c r="P8" s="220">
        <v>1</v>
      </c>
      <c r="Q8" s="220">
        <f>IF(ISTEXT(O8)," ",IFERROR(VLOOKUP(SMALL(PUAN!$P$4:$Q$112,COUNTIF(PUAN!$P$4:$Q$112,"&lt;"&amp;O8)+1),PUAN!$P$4:$Q$112,2,0),"    "))</f>
        <v>43</v>
      </c>
    </row>
    <row r="9" spans="1:17" s="13" customFormat="1" ht="57" customHeight="1" x14ac:dyDescent="0.2">
      <c r="A9" s="218">
        <v>2</v>
      </c>
      <c r="B9" s="219" t="s">
        <v>398</v>
      </c>
      <c r="C9" s="220" t="str">
        <f>IF(ISERROR(VLOOKUP(B9,'KAYIT LİSTESİ'!$B$4:$H$733,2,0)),"",(VLOOKUP(B9,'KAYIT LİSTESİ'!$B$4:$H$733,2,0)))</f>
        <v/>
      </c>
      <c r="D9" s="221" t="str">
        <f>IF(ISERROR(VLOOKUP(B9,'KAYIT LİSTESİ'!$B$4:$H$733,4,0)),"",(VLOOKUP(B9,'KAYIT LİSTESİ'!$B$4:$H$733,4,0)))</f>
        <v/>
      </c>
      <c r="E9" s="222" t="str">
        <f>IF(ISERROR(VLOOKUP(B9,'KAYIT LİSTESİ'!$B$4:$H$733,5,0)),"",(VLOOKUP(B9,'KAYIT LİSTESİ'!$B$4:$H$733,5,0)))</f>
        <v/>
      </c>
      <c r="F9" s="222" t="str">
        <f>IF(ISERROR(VLOOKUP(B9,'KAYIT LİSTESİ'!$B$4:$H$733,6,0)),"",(VLOOKUP(B9,'KAYIT LİSTESİ'!$B$4:$H$733,6,0)))</f>
        <v/>
      </c>
      <c r="G9" s="223"/>
      <c r="H9" s="224"/>
      <c r="J9" s="218">
        <v>2</v>
      </c>
      <c r="K9" s="225">
        <v>124</v>
      </c>
      <c r="L9" s="221">
        <v>37109</v>
      </c>
      <c r="M9" s="226" t="s">
        <v>616</v>
      </c>
      <c r="N9" s="227" t="s">
        <v>617</v>
      </c>
      <c r="O9" s="223">
        <v>52473</v>
      </c>
      <c r="P9" s="220">
        <v>2</v>
      </c>
      <c r="Q9" s="220" t="s">
        <v>638</v>
      </c>
    </row>
    <row r="10" spans="1:17" s="13" customFormat="1" ht="57" customHeight="1" x14ac:dyDescent="0.2">
      <c r="A10" s="218">
        <v>3</v>
      </c>
      <c r="B10" s="219" t="s">
        <v>399</v>
      </c>
      <c r="C10" s="220" t="str">
        <f>IF(ISERROR(VLOOKUP(B10,'KAYIT LİSTESİ'!$B$4:$H$733,2,0)),"",(VLOOKUP(B10,'KAYIT LİSTESİ'!$B$4:$H$733,2,0)))</f>
        <v/>
      </c>
      <c r="D10" s="221" t="str">
        <f>IF(ISERROR(VLOOKUP(B10,'KAYIT LİSTESİ'!$B$4:$H$733,4,0)),"",(VLOOKUP(B10,'KAYIT LİSTESİ'!$B$4:$H$733,4,0)))</f>
        <v/>
      </c>
      <c r="E10" s="222" t="str">
        <f>IF(ISERROR(VLOOKUP(B10,'KAYIT LİSTESİ'!$B$4:$H$733,5,0)),"",(VLOOKUP(B10,'KAYIT LİSTESİ'!$B$4:$H$733,5,0)))</f>
        <v/>
      </c>
      <c r="F10" s="222" t="str">
        <f>IF(ISERROR(VLOOKUP(B10,'KAYIT LİSTESİ'!$B$4:$H$733,6,0)),"",(VLOOKUP(B10,'KAYIT LİSTESİ'!$B$4:$H$733,6,0)))</f>
        <v/>
      </c>
      <c r="G10" s="223">
        <v>91459</v>
      </c>
      <c r="H10" s="224">
        <v>6</v>
      </c>
      <c r="J10" s="218">
        <v>3</v>
      </c>
      <c r="K10" s="225">
        <v>123</v>
      </c>
      <c r="L10" s="221">
        <v>37303</v>
      </c>
      <c r="M10" s="226" t="s">
        <v>627</v>
      </c>
      <c r="N10" s="227" t="s">
        <v>628</v>
      </c>
      <c r="O10" s="223">
        <v>61977</v>
      </c>
      <c r="P10" s="220">
        <v>3</v>
      </c>
      <c r="Q10" s="220" t="s">
        <v>638</v>
      </c>
    </row>
    <row r="11" spans="1:17" s="13" customFormat="1" ht="57" customHeight="1" x14ac:dyDescent="0.2">
      <c r="A11" s="218">
        <v>4</v>
      </c>
      <c r="B11" s="219" t="s">
        <v>400</v>
      </c>
      <c r="C11" s="220" t="str">
        <f>IF(ISERROR(VLOOKUP(B11,'KAYIT LİSTESİ'!$B$4:$H$733,2,0)),"",(VLOOKUP(B11,'KAYIT LİSTESİ'!$B$4:$H$733,2,0)))</f>
        <v/>
      </c>
      <c r="D11" s="221"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223">
        <v>51758</v>
      </c>
      <c r="H11" s="224">
        <v>1</v>
      </c>
      <c r="J11" s="218">
        <v>4</v>
      </c>
      <c r="K11" s="225">
        <v>126</v>
      </c>
      <c r="L11" s="221">
        <v>36922</v>
      </c>
      <c r="M11" s="226" t="s">
        <v>633</v>
      </c>
      <c r="N11" s="227" t="s">
        <v>632</v>
      </c>
      <c r="O11" s="223">
        <v>64401</v>
      </c>
      <c r="P11" s="220">
        <v>4</v>
      </c>
      <c r="Q11" s="220" t="s">
        <v>638</v>
      </c>
    </row>
    <row r="12" spans="1:17" s="13" customFormat="1" ht="57" customHeight="1" x14ac:dyDescent="0.2">
      <c r="A12" s="218">
        <v>5</v>
      </c>
      <c r="B12" s="219" t="s">
        <v>401</v>
      </c>
      <c r="C12" s="220"/>
      <c r="D12" s="221"/>
      <c r="E12" s="222"/>
      <c r="F12" s="222"/>
      <c r="G12" s="223"/>
      <c r="H12" s="224"/>
      <c r="J12" s="218">
        <v>5</v>
      </c>
      <c r="K12" s="225">
        <v>143</v>
      </c>
      <c r="L12" s="221">
        <v>37128</v>
      </c>
      <c r="M12" s="226" t="s">
        <v>621</v>
      </c>
      <c r="N12" s="227" t="s">
        <v>620</v>
      </c>
      <c r="O12" s="223">
        <v>70151</v>
      </c>
      <c r="P12" s="220">
        <v>5</v>
      </c>
      <c r="Q12" s="220">
        <f>IF(ISTEXT(O12)," ",IFERROR(VLOOKUP(SMALL(PUAN!$P$4:$Q$112,COUNTIF(PUAN!$P$4:$Q$112,"&lt;"&amp;O12)+1),PUAN!$P$4:$Q$112,2,0),"    "))</f>
        <v>12</v>
      </c>
    </row>
    <row r="13" spans="1:17" s="13" customFormat="1" ht="57" customHeight="1" x14ac:dyDescent="0.2">
      <c r="A13" s="218">
        <v>6</v>
      </c>
      <c r="B13" s="219" t="s">
        <v>402</v>
      </c>
      <c r="C13" s="220" t="str">
        <f>IF(ISERROR(VLOOKUP(B13,'KAYIT LİSTESİ'!$B$4:$H$733,2,0)),"",(VLOOKUP(B13,'KAYIT LİSTESİ'!$B$4:$H$733,2,0)))</f>
        <v/>
      </c>
      <c r="D13" s="221"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223">
        <v>70151</v>
      </c>
      <c r="H13" s="224">
        <v>5</v>
      </c>
      <c r="J13" s="218">
        <v>6</v>
      </c>
      <c r="K13" s="225">
        <v>500</v>
      </c>
      <c r="L13" s="221">
        <v>0</v>
      </c>
      <c r="M13" s="226" t="s">
        <v>634</v>
      </c>
      <c r="N13" s="227" t="s">
        <v>613</v>
      </c>
      <c r="O13" s="223">
        <v>91459</v>
      </c>
      <c r="P13" s="220">
        <v>6</v>
      </c>
      <c r="Q13" s="220" t="str">
        <f>IF(ISTEXT(O13)," ",IFERROR(VLOOKUP(SMALL(PUAN!$P$4:$Q$112,COUNTIF(PUAN!$P$4:$Q$112,"&lt;"&amp;O13)+1),PUAN!$P$4:$Q$112,2,0),"    "))</f>
        <v xml:space="preserve">    </v>
      </c>
    </row>
    <row r="14" spans="1:17" s="13" customFormat="1" ht="57" customHeight="1" x14ac:dyDescent="0.2">
      <c r="A14" s="218">
        <v>7</v>
      </c>
      <c r="B14" s="219" t="s">
        <v>403</v>
      </c>
      <c r="C14" s="220" t="str">
        <f>IF(ISERROR(VLOOKUP(B14,'KAYIT LİSTESİ'!$B$4:$H$733,2,0)),"",(VLOOKUP(B14,'KAYIT LİSTESİ'!$B$4:$H$733,2,0)))</f>
        <v/>
      </c>
      <c r="D14" s="221"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223"/>
      <c r="H14" s="224"/>
      <c r="J14" s="218" t="s">
        <v>212</v>
      </c>
      <c r="K14" s="225">
        <v>120</v>
      </c>
      <c r="L14" s="221">
        <v>36826</v>
      </c>
      <c r="M14" s="226" t="s">
        <v>612</v>
      </c>
      <c r="N14" s="227" t="s">
        <v>611</v>
      </c>
      <c r="O14" s="223" t="s">
        <v>447</v>
      </c>
      <c r="P14" s="220"/>
      <c r="Q14" s="220" t="s">
        <v>638</v>
      </c>
    </row>
    <row r="15" spans="1:17" s="13" customFormat="1" ht="57" customHeight="1" x14ac:dyDescent="0.2">
      <c r="A15" s="218">
        <v>8</v>
      </c>
      <c r="B15" s="219" t="s">
        <v>404</v>
      </c>
      <c r="C15" s="220" t="str">
        <f>IF(ISERROR(VLOOKUP(B15,'KAYIT LİSTESİ'!$B$4:$H$733,2,0)),"",(VLOOKUP(B15,'KAYIT LİSTESİ'!$B$4:$H$733,2,0)))</f>
        <v/>
      </c>
      <c r="D15" s="221"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223"/>
      <c r="H15" s="224"/>
      <c r="J15" s="218"/>
      <c r="K15" s="225"/>
      <c r="L15" s="221"/>
      <c r="M15" s="226"/>
      <c r="N15" s="227"/>
      <c r="O15" s="223"/>
      <c r="P15" s="220"/>
      <c r="Q15" s="220" t="str">
        <f>IF(ISTEXT(O15)," ",IFERROR(VLOOKUP(SMALL(PUAN!$P$4:$Q$112,COUNTIF(PUAN!$P$4:$Q$112,"&lt;"&amp;O15)+1),PUAN!$P$4:$Q$112,2,0),"    "))</f>
        <v xml:space="preserve">    </v>
      </c>
    </row>
    <row r="16" spans="1:17" s="13" customFormat="1" ht="57" customHeight="1" x14ac:dyDescent="0.2">
      <c r="A16" s="218">
        <v>9</v>
      </c>
      <c r="B16" s="219" t="s">
        <v>405</v>
      </c>
      <c r="C16" s="220" t="str">
        <f>IF(ISERROR(VLOOKUP(B16,'KAYIT LİSTESİ'!$B$4:$H$733,2,0)),"",(VLOOKUP(B16,'KAYIT LİSTESİ'!$B$4:$H$733,2,0)))</f>
        <v/>
      </c>
      <c r="D16" s="221" t="str">
        <f>IF(ISERROR(VLOOKUP(B16,'KAYIT LİSTESİ'!$B$4:$H$733,4,0)),"",(VLOOKUP(B16,'KAYIT LİSTESİ'!$B$4:$H$733,4,0)))</f>
        <v/>
      </c>
      <c r="E16" s="222" t="str">
        <f>IF(ISERROR(VLOOKUP(B16,'KAYIT LİSTESİ'!$B$4:$H$733,5,0)),"",(VLOOKUP(B16,'KAYIT LİSTESİ'!$B$4:$H$733,5,0)))</f>
        <v/>
      </c>
      <c r="F16" s="222" t="str">
        <f>IF(ISERROR(VLOOKUP(B16,'KAYIT LİSTESİ'!$B$4:$H$733,6,0)),"",(VLOOKUP(B16,'KAYIT LİSTESİ'!$B$4:$H$733,6,0)))</f>
        <v/>
      </c>
      <c r="G16" s="223"/>
      <c r="H16" s="224"/>
      <c r="J16" s="218"/>
      <c r="K16" s="225"/>
      <c r="L16" s="221"/>
      <c r="M16" s="226"/>
      <c r="N16" s="227"/>
      <c r="O16" s="223"/>
      <c r="P16" s="220"/>
      <c r="Q16" s="220" t="str">
        <f>IF(ISTEXT(O16)," ",IFERROR(VLOOKUP(SMALL(PUAN!$P$4:$Q$112,COUNTIF(PUAN!$P$4:$Q$112,"&lt;"&amp;O16)+1),PUAN!$P$4:$Q$112,2,0),"    "))</f>
        <v xml:space="preserve">    </v>
      </c>
    </row>
    <row r="17" spans="1:17" s="13" customFormat="1" ht="57" customHeight="1" x14ac:dyDescent="0.2">
      <c r="A17" s="218">
        <v>10</v>
      </c>
      <c r="B17" s="219" t="s">
        <v>406</v>
      </c>
      <c r="C17" s="220" t="str">
        <f>IF(ISERROR(VLOOKUP(B17,'KAYIT LİSTESİ'!$B$4:$H$733,2,0)),"",(VLOOKUP(B17,'KAYIT LİSTESİ'!$B$4:$H$733,2,0)))</f>
        <v/>
      </c>
      <c r="D17" s="221" t="str">
        <f>IF(ISERROR(VLOOKUP(B17,'KAYIT LİSTESİ'!$B$4:$H$733,4,0)),"",(VLOOKUP(B17,'KAYIT LİSTESİ'!$B$4:$H$733,4,0)))</f>
        <v/>
      </c>
      <c r="E17" s="222" t="str">
        <f>IF(ISERROR(VLOOKUP(B17,'KAYIT LİSTESİ'!$B$4:$H$733,5,0)),"",(VLOOKUP(B17,'KAYIT LİSTESİ'!$B$4:$H$733,5,0)))</f>
        <v/>
      </c>
      <c r="F17" s="222" t="str">
        <f>IF(ISERROR(VLOOKUP(B17,'KAYIT LİSTESİ'!$B$4:$H$733,6,0)),"",(VLOOKUP(B17,'KAYIT LİSTESİ'!$B$4:$H$733,6,0)))</f>
        <v/>
      </c>
      <c r="G17" s="223"/>
      <c r="H17" s="224"/>
      <c r="J17" s="218"/>
      <c r="K17" s="225"/>
      <c r="L17" s="221"/>
      <c r="M17" s="226"/>
      <c r="N17" s="227"/>
      <c r="O17" s="223"/>
      <c r="P17" s="228"/>
      <c r="Q17" s="220" t="str">
        <f>IF(ISTEXT(O17)," ",IFERROR(VLOOKUP(SMALL(PUAN!$P$4:$Q$112,COUNTIF(PUAN!$P$4:$Q$112,"&lt;"&amp;O17)+1),PUAN!$P$4:$Q$112,2,0),"    "))</f>
        <v xml:space="preserve">    </v>
      </c>
    </row>
    <row r="18" spans="1:17" s="13" customFormat="1" ht="57" customHeight="1" x14ac:dyDescent="0.2">
      <c r="A18" s="218">
        <v>11</v>
      </c>
      <c r="B18" s="219" t="s">
        <v>407</v>
      </c>
      <c r="C18" s="220" t="str">
        <f>IF(ISERROR(VLOOKUP(B18,'KAYIT LİSTESİ'!$B$4:$H$733,2,0)),"",(VLOOKUP(B18,'KAYIT LİSTESİ'!$B$4:$H$733,2,0)))</f>
        <v/>
      </c>
      <c r="D18" s="221"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223"/>
      <c r="H18" s="224"/>
      <c r="J18" s="218"/>
      <c r="K18" s="225"/>
      <c r="L18" s="221"/>
      <c r="M18" s="226"/>
      <c r="N18" s="227"/>
      <c r="O18" s="223"/>
      <c r="P18" s="228"/>
      <c r="Q18" s="220" t="str">
        <f>IF(ISTEXT(O18)," ",IFERROR(VLOOKUP(SMALL(PUAN!$P$4:$Q$112,COUNTIF(PUAN!$P$4:$Q$112,"&lt;"&amp;O18)+1),PUAN!$P$4:$Q$112,2,0),"    "))</f>
        <v xml:space="preserve">    </v>
      </c>
    </row>
    <row r="19" spans="1:17" s="13" customFormat="1" ht="57" customHeight="1" x14ac:dyDescent="0.2">
      <c r="A19" s="218">
        <v>12</v>
      </c>
      <c r="B19" s="219" t="s">
        <v>408</v>
      </c>
      <c r="C19" s="220" t="str">
        <f>IF(ISERROR(VLOOKUP(B19,'KAYIT LİSTESİ'!$B$4:$H$733,2,0)),"",(VLOOKUP(B19,'KAYIT LİSTESİ'!$B$4:$H$733,2,0)))</f>
        <v/>
      </c>
      <c r="D19" s="221"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223"/>
      <c r="H19" s="224"/>
      <c r="J19" s="218"/>
      <c r="K19" s="225"/>
      <c r="L19" s="221"/>
      <c r="M19" s="226"/>
      <c r="N19" s="227"/>
      <c r="O19" s="223"/>
      <c r="P19" s="228"/>
      <c r="Q19" s="220" t="str">
        <f>IF(ISTEXT(O19)," ",IFERROR(VLOOKUP(SMALL(PUAN!$P$4:$Q$112,COUNTIF(PUAN!$P$4:$Q$112,"&lt;"&amp;O19)+1),PUAN!$P$4:$Q$112,2,0),"    "))</f>
        <v xml:space="preserve">    </v>
      </c>
    </row>
    <row r="20" spans="1:17" s="13" customFormat="1" ht="57" customHeight="1" x14ac:dyDescent="0.2">
      <c r="A20" s="189" t="s">
        <v>240</v>
      </c>
      <c r="B20" s="190"/>
      <c r="C20" s="190"/>
      <c r="D20" s="190"/>
      <c r="E20" s="190"/>
      <c r="F20" s="190"/>
      <c r="G20" s="190"/>
      <c r="H20" s="191"/>
      <c r="J20" s="218"/>
      <c r="K20" s="225"/>
      <c r="L20" s="221"/>
      <c r="M20" s="226"/>
      <c r="N20" s="227"/>
      <c r="O20" s="223"/>
      <c r="P20" s="228"/>
      <c r="Q20" s="220" t="str">
        <f>IF(ISTEXT(O20)," ",IFERROR(VLOOKUP(SMALL(PUAN!$P$4:$Q$112,COUNTIF(PUAN!$P$4:$Q$112,"&lt;"&amp;O20)+1),PUAN!$P$4:$Q$112,2,0),"    "))</f>
        <v xml:space="preserve">    </v>
      </c>
    </row>
    <row r="21" spans="1:17" s="13" customFormat="1" ht="57" customHeight="1" x14ac:dyDescent="0.2">
      <c r="A21" s="34" t="s">
        <v>211</v>
      </c>
      <c r="B21" s="34" t="s">
        <v>66</v>
      </c>
      <c r="C21" s="34" t="s">
        <v>65</v>
      </c>
      <c r="D21" s="35" t="s">
        <v>13</v>
      </c>
      <c r="E21" s="36" t="s">
        <v>14</v>
      </c>
      <c r="F21" s="36" t="s">
        <v>207</v>
      </c>
      <c r="G21" s="196" t="s">
        <v>15</v>
      </c>
      <c r="H21" s="34" t="s">
        <v>27</v>
      </c>
      <c r="J21" s="218"/>
      <c r="K21" s="225"/>
      <c r="L21" s="221"/>
      <c r="M21" s="226"/>
      <c r="N21" s="227"/>
      <c r="O21" s="223"/>
      <c r="P21" s="228"/>
      <c r="Q21" s="220" t="str">
        <f>IF(ISTEXT(O21)," ",IFERROR(VLOOKUP(SMALL(PUAN!$P$4:$Q$112,COUNTIF(PUAN!$P$4:$Q$112,"&lt;"&amp;O21)+1),PUAN!$P$4:$Q$112,2,0),"    "))</f>
        <v xml:space="preserve">    </v>
      </c>
    </row>
    <row r="22" spans="1:17" s="13" customFormat="1" ht="57" customHeight="1" x14ac:dyDescent="0.2">
      <c r="A22" s="218">
        <v>1</v>
      </c>
      <c r="B22" s="219" t="s">
        <v>409</v>
      </c>
      <c r="C22" s="220" t="str">
        <f>IF(ISERROR(VLOOKUP(B22,'KAYIT LİSTESİ'!$B$4:$H$733,2,0)),"",(VLOOKUP(B22,'KAYIT LİSTESİ'!$B$4:$H$733,2,0)))</f>
        <v/>
      </c>
      <c r="D22" s="221"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223"/>
      <c r="H22" s="224"/>
      <c r="J22" s="218"/>
      <c r="K22" s="225"/>
      <c r="L22" s="221"/>
      <c r="M22" s="226"/>
      <c r="N22" s="227"/>
      <c r="O22" s="223"/>
      <c r="P22" s="228"/>
      <c r="Q22" s="220" t="str">
        <f>IF(ISTEXT(O22)," ",IFERROR(VLOOKUP(SMALL(PUAN!$P$4:$Q$112,COUNTIF(PUAN!$P$4:$Q$112,"&lt;"&amp;O22)+1),PUAN!$P$4:$Q$112,2,0),"    "))</f>
        <v xml:space="preserve">    </v>
      </c>
    </row>
    <row r="23" spans="1:17" s="13" customFormat="1" ht="57" customHeight="1" x14ac:dyDescent="0.2">
      <c r="A23" s="218">
        <v>2</v>
      </c>
      <c r="B23" s="219" t="s">
        <v>410</v>
      </c>
      <c r="C23" s="220" t="str">
        <f>IF(ISERROR(VLOOKUP(B23,'KAYIT LİSTESİ'!$B$4:$H$733,2,0)),"",(VLOOKUP(B23,'KAYIT LİSTESİ'!$B$4:$H$733,2,0)))</f>
        <v/>
      </c>
      <c r="D23" s="221"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223"/>
      <c r="H23" s="224"/>
      <c r="J23" s="218"/>
      <c r="K23" s="225"/>
      <c r="L23" s="221"/>
      <c r="M23" s="226"/>
      <c r="N23" s="227"/>
      <c r="O23" s="223"/>
      <c r="P23" s="228"/>
      <c r="Q23" s="220" t="str">
        <f>IF(ISTEXT(O23)," ",IFERROR(VLOOKUP(SMALL(PUAN!$P$4:$Q$112,COUNTIF(PUAN!$P$4:$Q$112,"&lt;"&amp;O23)+1),PUAN!$P$4:$Q$112,2,0),"    "))</f>
        <v xml:space="preserve">    </v>
      </c>
    </row>
    <row r="24" spans="1:17" s="13" customFormat="1" ht="57" customHeight="1" x14ac:dyDescent="0.2">
      <c r="A24" s="218">
        <v>3</v>
      </c>
      <c r="B24" s="219" t="s">
        <v>411</v>
      </c>
      <c r="C24" s="220" t="str">
        <f>IF(ISERROR(VLOOKUP(B24,'KAYIT LİSTESİ'!$B$4:$H$733,2,0)),"",(VLOOKUP(B24,'KAYIT LİSTESİ'!$B$4:$H$733,2,0)))</f>
        <v/>
      </c>
      <c r="D24" s="221"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223" t="s">
        <v>447</v>
      </c>
      <c r="H24" s="224"/>
      <c r="J24" s="218"/>
      <c r="K24" s="225"/>
      <c r="L24" s="221"/>
      <c r="M24" s="226"/>
      <c r="N24" s="227"/>
      <c r="O24" s="223"/>
      <c r="P24" s="228"/>
      <c r="Q24" s="220" t="str">
        <f>IF(ISTEXT(O24)," ",IFERROR(VLOOKUP(SMALL(PUAN!$P$4:$Q$112,COUNTIF(PUAN!$P$4:$Q$112,"&lt;"&amp;O24)+1),PUAN!$P$4:$Q$112,2,0),"    "))</f>
        <v xml:space="preserve">    </v>
      </c>
    </row>
    <row r="25" spans="1:17" s="13" customFormat="1" ht="57" customHeight="1" x14ac:dyDescent="0.2">
      <c r="A25" s="218">
        <v>4</v>
      </c>
      <c r="B25" s="219" t="s">
        <v>412</v>
      </c>
      <c r="C25" s="220" t="str">
        <f>IF(ISERROR(VLOOKUP(B25,'KAYIT LİSTESİ'!$B$4:$H$733,2,0)),"",(VLOOKUP(B25,'KAYIT LİSTESİ'!$B$4:$H$733,2,0)))</f>
        <v/>
      </c>
      <c r="D25" s="221"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223">
        <v>52473</v>
      </c>
      <c r="H25" s="224">
        <v>2</v>
      </c>
      <c r="J25" s="218"/>
      <c r="K25" s="225"/>
      <c r="L25" s="221"/>
      <c r="M25" s="226"/>
      <c r="N25" s="227"/>
      <c r="O25" s="223"/>
      <c r="P25" s="228"/>
      <c r="Q25" s="220" t="str">
        <f>IF(ISTEXT(O25)," ",IFERROR(VLOOKUP(SMALL(PUAN!$P$4:$Q$112,COUNTIF(PUAN!$P$4:$Q$112,"&lt;"&amp;O25)+1),PUAN!$P$4:$Q$112,2,0),"    "))</f>
        <v xml:space="preserve">    </v>
      </c>
    </row>
    <row r="26" spans="1:17" s="13" customFormat="1" ht="57" customHeight="1" x14ac:dyDescent="0.2">
      <c r="A26" s="218">
        <v>5</v>
      </c>
      <c r="B26" s="219" t="s">
        <v>413</v>
      </c>
      <c r="C26" s="220" t="str">
        <f>IF(ISERROR(VLOOKUP(B26,'KAYIT LİSTESİ'!$B$4:$H$733,2,0)),"",(VLOOKUP(B26,'KAYIT LİSTESİ'!$B$4:$H$733,2,0)))</f>
        <v/>
      </c>
      <c r="D26" s="221" t="str">
        <f>IF(ISERROR(VLOOKUP(B26,'KAYIT LİSTESİ'!$B$4:$H$733,4,0)),"",(VLOOKUP(B26,'KAYIT LİSTESİ'!$B$4:$H$733,4,0)))</f>
        <v/>
      </c>
      <c r="E26" s="222" t="str">
        <f>IF(ISERROR(VLOOKUP(B26,'KAYIT LİSTESİ'!$B$4:$H$733,5,0)),"",(VLOOKUP(B26,'KAYIT LİSTESİ'!$B$4:$H$733,5,0)))</f>
        <v/>
      </c>
      <c r="F26" s="222" t="str">
        <f>IF(ISERROR(VLOOKUP(B26,'KAYIT LİSTESİ'!$B$4:$H$733,6,0)),"",(VLOOKUP(B26,'KAYIT LİSTESİ'!$B$4:$H$733,6,0)))</f>
        <v/>
      </c>
      <c r="G26" s="223">
        <v>61977</v>
      </c>
      <c r="H26" s="224">
        <v>3</v>
      </c>
      <c r="J26" s="218"/>
      <c r="K26" s="225"/>
      <c r="L26" s="221"/>
      <c r="M26" s="226"/>
      <c r="N26" s="227"/>
      <c r="O26" s="223"/>
      <c r="P26" s="228"/>
      <c r="Q26" s="220" t="str">
        <f>IF(ISTEXT(O26)," ",IFERROR(VLOOKUP(SMALL(PUAN!$P$4:$Q$112,COUNTIF(PUAN!$P$4:$Q$112,"&lt;"&amp;O26)+1),PUAN!$P$4:$Q$112,2,0),"    "))</f>
        <v xml:space="preserve">    </v>
      </c>
    </row>
    <row r="27" spans="1:17" s="13" customFormat="1" ht="57" customHeight="1" x14ac:dyDescent="0.2">
      <c r="A27" s="218">
        <v>6</v>
      </c>
      <c r="B27" s="219" t="s">
        <v>414</v>
      </c>
      <c r="C27" s="220" t="str">
        <f>IF(ISERROR(VLOOKUP(B27,'KAYIT LİSTESİ'!$B$4:$H$733,2,0)),"",(VLOOKUP(B27,'KAYIT LİSTESİ'!$B$4:$H$733,2,0)))</f>
        <v/>
      </c>
      <c r="D27" s="221" t="str">
        <f>IF(ISERROR(VLOOKUP(B27,'KAYIT LİSTESİ'!$B$4:$H$733,4,0)),"",(VLOOKUP(B27,'KAYIT LİSTESİ'!$B$4:$H$733,4,0)))</f>
        <v/>
      </c>
      <c r="E27" s="222" t="str">
        <f>IF(ISERROR(VLOOKUP(B27,'KAYIT LİSTESİ'!$B$4:$H$733,5,0)),"",(VLOOKUP(B27,'KAYIT LİSTESİ'!$B$4:$H$733,5,0)))</f>
        <v/>
      </c>
      <c r="F27" s="222" t="str">
        <f>IF(ISERROR(VLOOKUP(B27,'KAYIT LİSTESİ'!$B$4:$H$733,6,0)),"",(VLOOKUP(B27,'KAYIT LİSTESİ'!$B$4:$H$733,6,0)))</f>
        <v/>
      </c>
      <c r="G27" s="223">
        <v>64401</v>
      </c>
      <c r="H27" s="224">
        <v>4</v>
      </c>
      <c r="J27" s="218"/>
      <c r="K27" s="225"/>
      <c r="L27" s="221"/>
      <c r="M27" s="226"/>
      <c r="N27" s="227"/>
      <c r="O27" s="223"/>
      <c r="P27" s="228"/>
      <c r="Q27" s="220" t="str">
        <f>IF(ISTEXT(O27)," ",IFERROR(VLOOKUP(SMALL(PUAN!$P$4:$Q$112,COUNTIF(PUAN!$P$4:$Q$112,"&lt;"&amp;O27)+1),PUAN!$P$4:$Q$112,2,0),"    "))</f>
        <v xml:space="preserve">    </v>
      </c>
    </row>
    <row r="28" spans="1:17" s="13" customFormat="1" ht="57" customHeight="1" x14ac:dyDescent="0.2">
      <c r="A28" s="218">
        <v>7</v>
      </c>
      <c r="B28" s="219" t="s">
        <v>415</v>
      </c>
      <c r="C28" s="220" t="str">
        <f>IF(ISERROR(VLOOKUP(B28,'KAYIT LİSTESİ'!$B$4:$H$733,2,0)),"",(VLOOKUP(B28,'KAYIT LİSTESİ'!$B$4:$H$733,2,0)))</f>
        <v/>
      </c>
      <c r="D28" s="221" t="str">
        <f>IF(ISERROR(VLOOKUP(B28,'KAYIT LİSTESİ'!$B$4:$H$733,4,0)),"",(VLOOKUP(B28,'KAYIT LİSTESİ'!$B$4:$H$733,4,0)))</f>
        <v/>
      </c>
      <c r="E28" s="222" t="str">
        <f>IF(ISERROR(VLOOKUP(B28,'KAYIT LİSTESİ'!$B$4:$H$733,5,0)),"",(VLOOKUP(B28,'KAYIT LİSTESİ'!$B$4:$H$733,5,0)))</f>
        <v/>
      </c>
      <c r="F28" s="222" t="str">
        <f>IF(ISERROR(VLOOKUP(B28,'KAYIT LİSTESİ'!$B$4:$H$733,6,0)),"",(VLOOKUP(B28,'KAYIT LİSTESİ'!$B$4:$H$733,6,0)))</f>
        <v/>
      </c>
      <c r="G28" s="223"/>
      <c r="H28" s="224"/>
      <c r="J28" s="218"/>
      <c r="K28" s="225"/>
      <c r="L28" s="221"/>
      <c r="M28" s="226"/>
      <c r="N28" s="227"/>
      <c r="O28" s="223"/>
      <c r="P28" s="228"/>
      <c r="Q28" s="220" t="str">
        <f>IF(ISTEXT(O28)," ",IFERROR(VLOOKUP(SMALL(PUAN!$P$4:$Q$112,COUNTIF(PUAN!$P$4:$Q$112,"&lt;"&amp;O28)+1),PUAN!$P$4:$Q$112,2,0),"    "))</f>
        <v xml:space="preserve">    </v>
      </c>
    </row>
    <row r="29" spans="1:17" s="13" customFormat="1" ht="57" customHeight="1" x14ac:dyDescent="0.2">
      <c r="A29" s="218">
        <v>8</v>
      </c>
      <c r="B29" s="219" t="s">
        <v>416</v>
      </c>
      <c r="C29" s="220" t="str">
        <f>IF(ISERROR(VLOOKUP(B29,'KAYIT LİSTESİ'!$B$4:$H$733,2,0)),"",(VLOOKUP(B29,'KAYIT LİSTESİ'!$B$4:$H$733,2,0)))</f>
        <v/>
      </c>
      <c r="D29" s="221" t="str">
        <f>IF(ISERROR(VLOOKUP(B29,'KAYIT LİSTESİ'!$B$4:$H$733,4,0)),"",(VLOOKUP(B29,'KAYIT LİSTESİ'!$B$4:$H$733,4,0)))</f>
        <v/>
      </c>
      <c r="E29" s="222" t="str">
        <f>IF(ISERROR(VLOOKUP(B29,'KAYIT LİSTESİ'!$B$4:$H$733,5,0)),"",(VLOOKUP(B29,'KAYIT LİSTESİ'!$B$4:$H$733,5,0)))</f>
        <v/>
      </c>
      <c r="F29" s="222" t="str">
        <f>IF(ISERROR(VLOOKUP(B29,'KAYIT LİSTESİ'!$B$4:$H$733,6,0)),"",(VLOOKUP(B29,'KAYIT LİSTESİ'!$B$4:$H$733,6,0)))</f>
        <v/>
      </c>
      <c r="G29" s="223"/>
      <c r="H29" s="224"/>
      <c r="J29" s="218"/>
      <c r="K29" s="225"/>
      <c r="L29" s="221"/>
      <c r="M29" s="226"/>
      <c r="N29" s="227"/>
      <c r="O29" s="223"/>
      <c r="P29" s="228"/>
      <c r="Q29" s="220" t="str">
        <f>IF(ISTEXT(O29)," ",IFERROR(VLOOKUP(SMALL(PUAN!$P$4:$Q$112,COUNTIF(PUAN!$P$4:$Q$112,"&lt;"&amp;O29)+1),PUAN!$P$4:$Q$112,2,0),"    "))</f>
        <v xml:space="preserve">    </v>
      </c>
    </row>
    <row r="30" spans="1:17" s="13" customFormat="1" ht="57" hidden="1" customHeight="1" x14ac:dyDescent="0.2">
      <c r="A30" s="218">
        <v>9</v>
      </c>
      <c r="B30" s="219" t="s">
        <v>417</v>
      </c>
      <c r="C30" s="220" t="str">
        <f>IF(ISERROR(VLOOKUP(B30,'KAYIT LİSTESİ'!$B$4:$H$733,2,0)),"",(VLOOKUP(B30,'KAYIT LİSTESİ'!$B$4:$H$733,2,0)))</f>
        <v/>
      </c>
      <c r="D30" s="221" t="str">
        <f>IF(ISERROR(VLOOKUP(B30,'KAYIT LİSTESİ'!$B$4:$H$733,4,0)),"",(VLOOKUP(B30,'KAYIT LİSTESİ'!$B$4:$H$733,4,0)))</f>
        <v/>
      </c>
      <c r="E30" s="222" t="str">
        <f>IF(ISERROR(VLOOKUP(B30,'KAYIT LİSTESİ'!$B$4:$H$733,5,0)),"",(VLOOKUP(B30,'KAYIT LİSTESİ'!$B$4:$H$733,5,0)))</f>
        <v/>
      </c>
      <c r="F30" s="222" t="str">
        <f>IF(ISERROR(VLOOKUP(B30,'KAYIT LİSTESİ'!$B$4:$H$733,6,0)),"",(VLOOKUP(B30,'KAYIT LİSTESİ'!$B$4:$H$733,6,0)))</f>
        <v/>
      </c>
      <c r="G30" s="223"/>
      <c r="H30" s="224"/>
      <c r="J30" s="218"/>
      <c r="K30" s="225"/>
      <c r="L30" s="221"/>
      <c r="M30" s="226"/>
      <c r="N30" s="227"/>
      <c r="O30" s="223"/>
      <c r="P30" s="228"/>
      <c r="Q30" s="220" t="str">
        <f>IF(ISTEXT(O30)," ",IFERROR(VLOOKUP(SMALL(PUAN!$P$4:$Q$112,COUNTIF(PUAN!$P$4:$Q$112,"&lt;"&amp;O30)+1),PUAN!$P$4:$Q$112,2,0),"    "))</f>
        <v xml:space="preserve">    </v>
      </c>
    </row>
    <row r="31" spans="1:17" s="13" customFormat="1" ht="57" hidden="1" customHeight="1" x14ac:dyDescent="0.2">
      <c r="A31" s="218">
        <v>10</v>
      </c>
      <c r="B31" s="219" t="s">
        <v>418</v>
      </c>
      <c r="C31" s="220" t="str">
        <f>IF(ISERROR(VLOOKUP(B31,'KAYIT LİSTESİ'!$B$4:$H$733,2,0)),"",(VLOOKUP(B31,'KAYIT LİSTESİ'!$B$4:$H$733,2,0)))</f>
        <v/>
      </c>
      <c r="D31" s="221" t="str">
        <f>IF(ISERROR(VLOOKUP(B31,'KAYIT LİSTESİ'!$B$4:$H$733,4,0)),"",(VLOOKUP(B31,'KAYIT LİSTESİ'!$B$4:$H$733,4,0)))</f>
        <v/>
      </c>
      <c r="E31" s="222" t="str">
        <f>IF(ISERROR(VLOOKUP(B31,'KAYIT LİSTESİ'!$B$4:$H$733,5,0)),"",(VLOOKUP(B31,'KAYIT LİSTESİ'!$B$4:$H$733,5,0)))</f>
        <v/>
      </c>
      <c r="F31" s="222" t="str">
        <f>IF(ISERROR(VLOOKUP(B31,'KAYIT LİSTESİ'!$B$4:$H$733,6,0)),"",(VLOOKUP(B31,'KAYIT LİSTESİ'!$B$4:$H$733,6,0)))</f>
        <v/>
      </c>
      <c r="G31" s="223"/>
      <c r="H31" s="224"/>
      <c r="J31" s="218"/>
      <c r="K31" s="225"/>
      <c r="L31" s="221"/>
      <c r="M31" s="226"/>
      <c r="N31" s="227"/>
      <c r="O31" s="223"/>
      <c r="P31" s="228"/>
      <c r="Q31" s="220" t="str">
        <f>IF(ISTEXT(O31)," ",IFERROR(VLOOKUP(SMALL(PUAN!$P$4:$Q$112,COUNTIF(PUAN!$P$4:$Q$112,"&lt;"&amp;O31)+1),PUAN!$P$4:$Q$112,2,0),"    "))</f>
        <v xml:space="preserve">    </v>
      </c>
    </row>
    <row r="32" spans="1:17" s="13" customFormat="1" ht="57" hidden="1" customHeight="1" x14ac:dyDescent="0.2">
      <c r="A32" s="218">
        <v>11</v>
      </c>
      <c r="B32" s="219" t="s">
        <v>419</v>
      </c>
      <c r="C32" s="220" t="str">
        <f>IF(ISERROR(VLOOKUP(B32,'KAYIT LİSTESİ'!$B$4:$H$733,2,0)),"",(VLOOKUP(B32,'KAYIT LİSTESİ'!$B$4:$H$733,2,0)))</f>
        <v/>
      </c>
      <c r="D32" s="221" t="str">
        <f>IF(ISERROR(VLOOKUP(B32,'KAYIT LİSTESİ'!$B$4:$H$733,4,0)),"",(VLOOKUP(B32,'KAYIT LİSTESİ'!$B$4:$H$733,4,0)))</f>
        <v/>
      </c>
      <c r="E32" s="222" t="str">
        <f>IF(ISERROR(VLOOKUP(B32,'KAYIT LİSTESİ'!$B$4:$H$733,5,0)),"",(VLOOKUP(B32,'KAYIT LİSTESİ'!$B$4:$H$733,5,0)))</f>
        <v/>
      </c>
      <c r="F32" s="222" t="str">
        <f>IF(ISERROR(VLOOKUP(B32,'KAYIT LİSTESİ'!$B$4:$H$733,6,0)),"",(VLOOKUP(B32,'KAYIT LİSTESİ'!$B$4:$H$733,6,0)))</f>
        <v/>
      </c>
      <c r="G32" s="223"/>
      <c r="H32" s="224"/>
      <c r="J32" s="218"/>
      <c r="K32" s="225"/>
      <c r="L32" s="221"/>
      <c r="M32" s="226"/>
      <c r="N32" s="227"/>
      <c r="O32" s="223"/>
      <c r="P32" s="228"/>
      <c r="Q32" s="220" t="str">
        <f>IF(ISTEXT(O32)," ",IFERROR(VLOOKUP(SMALL(PUAN!$P$4:$Q$112,COUNTIF(PUAN!$P$4:$Q$112,"&lt;"&amp;O32)+1),PUAN!$P$4:$Q$112,2,0),"    "))</f>
        <v xml:space="preserve">    </v>
      </c>
    </row>
    <row r="33" spans="1:17" s="13" customFormat="1" ht="57" hidden="1" customHeight="1" x14ac:dyDescent="0.2">
      <c r="A33" s="218">
        <v>12</v>
      </c>
      <c r="B33" s="219" t="s">
        <v>420</v>
      </c>
      <c r="C33" s="220" t="str">
        <f>IF(ISERROR(VLOOKUP(B33,'KAYIT LİSTESİ'!$B$4:$H$733,2,0)),"",(VLOOKUP(B33,'KAYIT LİSTESİ'!$B$4:$H$733,2,0)))</f>
        <v/>
      </c>
      <c r="D33" s="221" t="str">
        <f>IF(ISERROR(VLOOKUP(B33,'KAYIT LİSTESİ'!$B$4:$H$733,4,0)),"",(VLOOKUP(B33,'KAYIT LİSTESİ'!$B$4:$H$733,4,0)))</f>
        <v/>
      </c>
      <c r="E33" s="222" t="str">
        <f>IF(ISERROR(VLOOKUP(B33,'KAYIT LİSTESİ'!$B$4:$H$733,5,0)),"",(VLOOKUP(B33,'KAYIT LİSTESİ'!$B$4:$H$733,5,0)))</f>
        <v/>
      </c>
      <c r="F33" s="222" t="str">
        <f>IF(ISERROR(VLOOKUP(B33,'KAYIT LİSTESİ'!$B$4:$H$733,6,0)),"",(VLOOKUP(B33,'KAYIT LİSTESİ'!$B$4:$H$733,6,0)))</f>
        <v/>
      </c>
      <c r="G33" s="223"/>
      <c r="H33" s="224"/>
      <c r="J33" s="218"/>
      <c r="K33" s="225"/>
      <c r="L33" s="221"/>
      <c r="M33" s="226"/>
      <c r="N33" s="227"/>
      <c r="O33" s="223"/>
      <c r="P33" s="228"/>
      <c r="Q33" s="220" t="str">
        <f>IF(ISTEXT(O33)," ",IFERROR(VLOOKUP(SMALL(PUAN!$P$4:$Q$112,COUNTIF(PUAN!$P$4:$Q$112,"&lt;"&amp;O33)+1),PUAN!$P$4:$Q$112,2,0),"    "))</f>
        <v xml:space="preserve">    </v>
      </c>
    </row>
    <row r="34" spans="1:17" ht="40.5" customHeight="1" x14ac:dyDescent="0.2">
      <c r="A34" s="19" t="s">
        <v>18</v>
      </c>
      <c r="B34" s="19"/>
      <c r="C34" s="19"/>
      <c r="D34" s="45"/>
      <c r="E34" s="38" t="s">
        <v>0</v>
      </c>
      <c r="F34" s="149" t="s">
        <v>1</v>
      </c>
      <c r="G34" s="16"/>
      <c r="H34" s="16"/>
      <c r="I34" s="16"/>
      <c r="J34" s="20" t="s">
        <v>2</v>
      </c>
      <c r="K34" s="20"/>
      <c r="L34" s="20"/>
      <c r="M34" s="20"/>
      <c r="O34" s="41" t="s">
        <v>3</v>
      </c>
      <c r="P34" s="42" t="s">
        <v>3</v>
      </c>
    </row>
    <row r="35" spans="1:17" ht="40.5" customHeight="1" x14ac:dyDescent="0.2"/>
  </sheetData>
  <sortState ref="K8:Q15">
    <sortCondition ref="O8:O15"/>
  </sortState>
  <mergeCells count="20">
    <mergeCell ref="Q6:Q7"/>
    <mergeCell ref="O6:O7"/>
    <mergeCell ref="P6:P7"/>
    <mergeCell ref="A5:H5"/>
    <mergeCell ref="J5:N5"/>
    <mergeCell ref="J6:J7"/>
    <mergeCell ref="K6:K7"/>
    <mergeCell ref="L6:L7"/>
    <mergeCell ref="M6:M7"/>
    <mergeCell ref="N6:N7"/>
    <mergeCell ref="N3:P3"/>
    <mergeCell ref="N4:P4"/>
    <mergeCell ref="H3:K3"/>
    <mergeCell ref="A1:Q1"/>
    <mergeCell ref="A2:Q2"/>
    <mergeCell ref="A4:C4"/>
    <mergeCell ref="D4:E4"/>
    <mergeCell ref="A3:C3"/>
    <mergeCell ref="D3:E3"/>
    <mergeCell ref="F3:G3"/>
  </mergeCells>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4"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W90"/>
  <sheetViews>
    <sheetView view="pageBreakPreview" zoomScale="37" zoomScaleNormal="50" zoomScaleSheetLayoutView="37" workbookViewId="0">
      <selection activeCell="A13" sqref="A13:XFD26"/>
    </sheetView>
  </sheetViews>
  <sheetFormatPr defaultRowHeight="20.25" x14ac:dyDescent="0.2"/>
  <cols>
    <col min="1" max="1" width="8.42578125" style="17" customWidth="1"/>
    <col min="2" max="2" width="18.140625" style="17" hidden="1" customWidth="1"/>
    <col min="3" max="3" width="18" style="17" customWidth="1"/>
    <col min="4" max="4" width="29.7109375" style="47" customWidth="1"/>
    <col min="5" max="5" width="48" style="17" customWidth="1"/>
    <col min="6" max="6" width="64.85546875" style="17" customWidth="1"/>
    <col min="7" max="7" width="5.5703125" style="46" customWidth="1"/>
    <col min="8" max="66" width="4.7109375" style="46" customWidth="1"/>
    <col min="67" max="67" width="23" style="48" customWidth="1"/>
    <col min="68" max="68" width="14.85546875" style="49" customWidth="1"/>
    <col min="69" max="69" width="12.42578125" style="17" customWidth="1"/>
    <col min="70" max="73" width="9.140625" style="46"/>
    <col min="74" max="74" width="9.140625" style="186" hidden="1" customWidth="1"/>
    <col min="75" max="75" width="9.140625" style="184" hidden="1" customWidth="1"/>
    <col min="76" max="16384" width="9.140625" style="46"/>
  </cols>
  <sheetData>
    <row r="1" spans="1:75" s="10" customFormat="1" ht="69.75" customHeight="1" x14ac:dyDescent="0.2">
      <c r="A1" s="806" t="str">
        <f>('YARIŞMA BİLGİLERİ'!A2)</f>
        <v>Gençlik ve Spor Bakanlığı
Spor Genel Müdürlüğü
Spor Faaliyetleri Daire Başkanlığı</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V1" s="186">
        <v>60</v>
      </c>
      <c r="BW1" s="184">
        <v>1</v>
      </c>
    </row>
    <row r="2" spans="1:75" s="10" customFormat="1" ht="36.75" customHeight="1" x14ac:dyDescent="0.2">
      <c r="A2" s="807" t="str">
        <f>'YARIŞMA BİLGİLERİ'!F19</f>
        <v>4. TÜRKİYENİN EN HIZLISI İL SEÇMELERİ</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c r="BC2" s="807"/>
      <c r="BD2" s="807"/>
      <c r="BE2" s="807"/>
      <c r="BF2" s="807"/>
      <c r="BG2" s="807"/>
      <c r="BH2" s="807"/>
      <c r="BI2" s="807"/>
      <c r="BJ2" s="807"/>
      <c r="BK2" s="807"/>
      <c r="BL2" s="807"/>
      <c r="BM2" s="807"/>
      <c r="BN2" s="807"/>
      <c r="BO2" s="807"/>
      <c r="BP2" s="807"/>
      <c r="BQ2" s="807"/>
      <c r="BV2" s="186">
        <v>62</v>
      </c>
      <c r="BW2" s="184">
        <v>2</v>
      </c>
    </row>
    <row r="3" spans="1:75" s="247" customFormat="1" ht="23.25" customHeight="1" x14ac:dyDescent="0.2">
      <c r="A3" s="808" t="s">
        <v>78</v>
      </c>
      <c r="B3" s="808"/>
      <c r="C3" s="808"/>
      <c r="D3" s="808"/>
      <c r="E3" s="809" t="str">
        <f>'YARIŞMA PROGRAMI'!C12</f>
        <v>Sırıkla Atlama</v>
      </c>
      <c r="F3" s="809"/>
      <c r="G3" s="245"/>
      <c r="H3" s="245"/>
      <c r="I3" s="245"/>
      <c r="J3" s="245"/>
      <c r="K3" s="245"/>
      <c r="L3" s="245"/>
      <c r="M3" s="245"/>
      <c r="N3" s="810" t="s">
        <v>230</v>
      </c>
      <c r="O3" s="810"/>
      <c r="P3" s="810"/>
      <c r="Q3" s="810"/>
      <c r="R3" s="810"/>
      <c r="S3" s="810"/>
      <c r="T3" s="810"/>
      <c r="U3" s="810"/>
      <c r="V3" s="810"/>
      <c r="W3" s="810"/>
      <c r="X3" s="810"/>
      <c r="Y3" s="811">
        <f>'YARIŞMA PROGRAMI'!D12</f>
        <v>220</v>
      </c>
      <c r="Z3" s="811"/>
      <c r="AA3" s="811"/>
      <c r="AB3" s="811"/>
      <c r="AC3" s="811"/>
      <c r="AD3" s="811"/>
      <c r="AE3" s="811"/>
      <c r="AF3" s="812"/>
      <c r="AG3" s="812"/>
      <c r="AH3" s="812"/>
      <c r="AI3" s="812"/>
      <c r="AJ3" s="812"/>
      <c r="AK3" s="245"/>
      <c r="AL3" s="245"/>
      <c r="AM3" s="245"/>
      <c r="AN3" s="245"/>
      <c r="AO3" s="245"/>
      <c r="AP3" s="245"/>
      <c r="AQ3" s="245"/>
      <c r="AR3" s="246"/>
      <c r="AS3" s="246"/>
      <c r="AT3" s="246"/>
      <c r="AU3" s="246"/>
      <c r="AV3" s="246"/>
      <c r="AW3" s="808" t="s">
        <v>195</v>
      </c>
      <c r="AX3" s="808"/>
      <c r="AY3" s="808"/>
      <c r="AZ3" s="808"/>
      <c r="BA3" s="808"/>
      <c r="BB3" s="808"/>
      <c r="BC3" s="813" t="str">
        <f>'YARIŞMA PROGRAMI'!E12</f>
        <v>-</v>
      </c>
      <c r="BD3" s="813"/>
      <c r="BE3" s="813"/>
      <c r="BF3" s="813"/>
      <c r="BG3" s="813"/>
      <c r="BH3" s="813"/>
      <c r="BI3" s="813"/>
      <c r="BJ3" s="813"/>
      <c r="BK3" s="813"/>
      <c r="BL3" s="813"/>
      <c r="BM3" s="813"/>
      <c r="BN3" s="813"/>
      <c r="BO3" s="813"/>
      <c r="BP3" s="813"/>
      <c r="BQ3" s="813"/>
      <c r="BV3" s="248">
        <v>64</v>
      </c>
      <c r="BW3" s="249">
        <v>3</v>
      </c>
    </row>
    <row r="4" spans="1:75" s="247" customFormat="1" ht="23.25" customHeight="1" x14ac:dyDescent="0.2">
      <c r="A4" s="801" t="s">
        <v>80</v>
      </c>
      <c r="B4" s="801"/>
      <c r="C4" s="801"/>
      <c r="D4" s="801"/>
      <c r="E4" s="802" t="str">
        <f>'YARIŞMA BİLGİLERİ'!F21</f>
        <v>KADINLAR                                                             2004-2005-2006-2007-2008</v>
      </c>
      <c r="F4" s="802"/>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801" t="s">
        <v>76</v>
      </c>
      <c r="AX4" s="801"/>
      <c r="AY4" s="801"/>
      <c r="AZ4" s="801"/>
      <c r="BA4" s="801"/>
      <c r="BB4" s="801"/>
      <c r="BC4" s="803">
        <f>'YARIŞMA PROGRAMI'!B12</f>
        <v>43144.5</v>
      </c>
      <c r="BD4" s="803"/>
      <c r="BE4" s="803"/>
      <c r="BF4" s="803"/>
      <c r="BG4" s="803"/>
      <c r="BH4" s="803"/>
      <c r="BI4" s="803"/>
      <c r="BJ4" s="803"/>
      <c r="BK4" s="803"/>
      <c r="BL4" s="803"/>
      <c r="BM4" s="803"/>
      <c r="BN4" s="803"/>
      <c r="BO4" s="803"/>
      <c r="BP4" s="803"/>
      <c r="BQ4" s="803"/>
      <c r="BV4" s="248">
        <v>66</v>
      </c>
      <c r="BW4" s="249">
        <v>4</v>
      </c>
    </row>
    <row r="5" spans="1:75" s="10" customFormat="1" ht="30" customHeight="1" x14ac:dyDescent="0.2">
      <c r="A5" s="50"/>
      <c r="B5" s="50"/>
      <c r="C5" s="50"/>
      <c r="D5" s="51"/>
      <c r="E5" s="52"/>
      <c r="F5" s="53"/>
      <c r="G5" s="54"/>
      <c r="H5" s="54"/>
      <c r="I5" s="54"/>
      <c r="J5" s="54"/>
      <c r="K5" s="50"/>
      <c r="L5" s="50"/>
      <c r="M5" s="50"/>
      <c r="N5" s="50"/>
      <c r="O5" s="50"/>
      <c r="P5" s="50"/>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804">
        <f ca="1">NOW()</f>
        <v>43249.694233101851</v>
      </c>
      <c r="BP5" s="804"/>
      <c r="BQ5" s="804"/>
      <c r="BV5" s="186">
        <v>68</v>
      </c>
      <c r="BW5" s="184">
        <v>5</v>
      </c>
    </row>
    <row r="6" spans="1:75" ht="22.5" customHeight="1" x14ac:dyDescent="0.2">
      <c r="A6" s="794" t="s">
        <v>6</v>
      </c>
      <c r="B6" s="805"/>
      <c r="C6" s="794" t="s">
        <v>64</v>
      </c>
      <c r="D6" s="794" t="s">
        <v>20</v>
      </c>
      <c r="E6" s="794" t="s">
        <v>7</v>
      </c>
      <c r="F6" s="794" t="s">
        <v>207</v>
      </c>
      <c r="G6" s="796" t="s">
        <v>21</v>
      </c>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c r="AT6" s="796"/>
      <c r="AU6" s="796"/>
      <c r="AV6" s="796"/>
      <c r="AW6" s="796"/>
      <c r="AX6" s="796"/>
      <c r="AY6" s="796"/>
      <c r="AZ6" s="796"/>
      <c r="BA6" s="796"/>
      <c r="BB6" s="796"/>
      <c r="BC6" s="796"/>
      <c r="BD6" s="796"/>
      <c r="BE6" s="796"/>
      <c r="BF6" s="796"/>
      <c r="BG6" s="796"/>
      <c r="BH6" s="796"/>
      <c r="BI6" s="796"/>
      <c r="BJ6" s="796"/>
      <c r="BK6" s="796"/>
      <c r="BL6" s="796"/>
      <c r="BM6" s="796"/>
      <c r="BN6" s="796"/>
      <c r="BO6" s="797" t="s">
        <v>8</v>
      </c>
      <c r="BP6" s="798" t="s">
        <v>111</v>
      </c>
      <c r="BQ6" s="800" t="s">
        <v>9</v>
      </c>
      <c r="BV6" s="186">
        <v>70</v>
      </c>
      <c r="BW6" s="184">
        <v>6</v>
      </c>
    </row>
    <row r="7" spans="1:75" ht="66.75" customHeight="1" x14ac:dyDescent="0.2">
      <c r="A7" s="795"/>
      <c r="B7" s="805"/>
      <c r="C7" s="795"/>
      <c r="D7" s="795"/>
      <c r="E7" s="795"/>
      <c r="F7" s="795"/>
      <c r="G7" s="799">
        <v>160</v>
      </c>
      <c r="H7" s="799"/>
      <c r="I7" s="799"/>
      <c r="J7" s="799">
        <v>180</v>
      </c>
      <c r="K7" s="799"/>
      <c r="L7" s="799"/>
      <c r="M7" s="799">
        <v>200</v>
      </c>
      <c r="N7" s="799"/>
      <c r="O7" s="799"/>
      <c r="P7" s="799">
        <v>210</v>
      </c>
      <c r="Q7" s="799"/>
      <c r="R7" s="799"/>
      <c r="S7" s="799">
        <v>220</v>
      </c>
      <c r="T7" s="799"/>
      <c r="U7" s="799"/>
      <c r="V7" s="799">
        <v>230</v>
      </c>
      <c r="W7" s="799"/>
      <c r="X7" s="799"/>
      <c r="Y7" s="799">
        <v>240</v>
      </c>
      <c r="Z7" s="799"/>
      <c r="AA7" s="799"/>
      <c r="AB7" s="799">
        <v>250</v>
      </c>
      <c r="AC7" s="799"/>
      <c r="AD7" s="799"/>
      <c r="AE7" s="799">
        <v>255</v>
      </c>
      <c r="AF7" s="799"/>
      <c r="AG7" s="799"/>
      <c r="AH7" s="799">
        <v>260</v>
      </c>
      <c r="AI7" s="799"/>
      <c r="AJ7" s="799"/>
      <c r="AK7" s="799">
        <v>265</v>
      </c>
      <c r="AL7" s="799"/>
      <c r="AM7" s="799"/>
      <c r="AN7" s="799">
        <v>270</v>
      </c>
      <c r="AO7" s="799"/>
      <c r="AP7" s="799"/>
      <c r="AQ7" s="799">
        <v>275</v>
      </c>
      <c r="AR7" s="799"/>
      <c r="AS7" s="799"/>
      <c r="AT7" s="799">
        <v>280</v>
      </c>
      <c r="AU7" s="799"/>
      <c r="AV7" s="799"/>
      <c r="AW7" s="799"/>
      <c r="AX7" s="799"/>
      <c r="AY7" s="799"/>
      <c r="AZ7" s="799"/>
      <c r="BA7" s="799"/>
      <c r="BB7" s="799"/>
      <c r="BC7" s="799"/>
      <c r="BD7" s="799"/>
      <c r="BE7" s="799"/>
      <c r="BF7" s="799"/>
      <c r="BG7" s="799"/>
      <c r="BH7" s="799"/>
      <c r="BI7" s="799"/>
      <c r="BJ7" s="799"/>
      <c r="BK7" s="799"/>
      <c r="BL7" s="799"/>
      <c r="BM7" s="799"/>
      <c r="BN7" s="799"/>
      <c r="BO7" s="797"/>
      <c r="BP7" s="798"/>
      <c r="BQ7" s="800"/>
      <c r="BV7" s="186">
        <v>72</v>
      </c>
      <c r="BW7" s="184">
        <v>7</v>
      </c>
    </row>
    <row r="8" spans="1:75" s="13" customFormat="1" ht="71.25" customHeight="1" x14ac:dyDescent="0.2">
      <c r="A8" s="212">
        <v>1</v>
      </c>
      <c r="B8" s="213" t="s">
        <v>535</v>
      </c>
      <c r="C8" s="214" t="str">
        <f>IF(ISERROR(VLOOKUP(B8,'KAYIT LİSTESİ'!$B$4:$H$733,2,0)),"",(VLOOKUP(B8,'KAYIT LİSTESİ'!$B$4:$H$733,2,0)))</f>
        <v/>
      </c>
      <c r="D8" s="215" t="str">
        <f>IF(ISERROR(VLOOKUP(B8,'KAYIT LİSTESİ'!$B$4:$H$733,4,0)),"",(VLOOKUP(B8,'KAYIT LİSTESİ'!$B$4:$H$733,4,0)))</f>
        <v/>
      </c>
      <c r="E8" s="216" t="str">
        <f>IF(ISERROR(VLOOKUP(B8,'KAYIT LİSTESİ'!$B$4:$H$733,5,0)),"",(VLOOKUP(B8,'KAYIT LİSTESİ'!$B$4:$H$733,5,0)))</f>
        <v/>
      </c>
      <c r="F8" s="216" t="str">
        <f>IF(ISERROR(VLOOKUP(B8,'KAYIT LİSTESİ'!$B$4:$H$733,6,0)),"",(VLOOKUP(B8,'KAYIT LİSTESİ'!$B$4:$H$733,6,0)))</f>
        <v/>
      </c>
      <c r="G8" s="201" t="s">
        <v>635</v>
      </c>
      <c r="H8" s="201"/>
      <c r="I8" s="201"/>
      <c r="J8" s="202" t="s">
        <v>212</v>
      </c>
      <c r="K8" s="203"/>
      <c r="L8" s="203"/>
      <c r="M8" s="201" t="s">
        <v>635</v>
      </c>
      <c r="N8" s="204"/>
      <c r="O8" s="201"/>
      <c r="P8" s="203" t="s">
        <v>212</v>
      </c>
      <c r="Q8" s="203"/>
      <c r="R8" s="203"/>
      <c r="S8" s="201" t="s">
        <v>635</v>
      </c>
      <c r="T8" s="201"/>
      <c r="U8" s="201"/>
      <c r="V8" s="203" t="s">
        <v>636</v>
      </c>
      <c r="W8" s="203" t="s">
        <v>636</v>
      </c>
      <c r="X8" s="203" t="s">
        <v>636</v>
      </c>
      <c r="Y8" s="201"/>
      <c r="Z8" s="201"/>
      <c r="AA8" s="201"/>
      <c r="AB8" s="203"/>
      <c r="AC8" s="203"/>
      <c r="AD8" s="203"/>
      <c r="AE8" s="201"/>
      <c r="AF8" s="201"/>
      <c r="AG8" s="201"/>
      <c r="AH8" s="203"/>
      <c r="AI8" s="203"/>
      <c r="AJ8" s="203"/>
      <c r="AK8" s="201"/>
      <c r="AL8" s="201"/>
      <c r="AM8" s="201"/>
      <c r="AN8" s="203"/>
      <c r="AO8" s="203"/>
      <c r="AP8" s="203"/>
      <c r="AQ8" s="201"/>
      <c r="AR8" s="201"/>
      <c r="AS8" s="201"/>
      <c r="AT8" s="203"/>
      <c r="AU8" s="205"/>
      <c r="AV8" s="205"/>
      <c r="AW8" s="206"/>
      <c r="AX8" s="206"/>
      <c r="AY8" s="206"/>
      <c r="AZ8" s="205"/>
      <c r="BA8" s="205"/>
      <c r="BB8" s="205"/>
      <c r="BC8" s="206"/>
      <c r="BD8" s="206"/>
      <c r="BE8" s="206"/>
      <c r="BF8" s="205"/>
      <c r="BG8" s="205"/>
      <c r="BH8" s="205"/>
      <c r="BI8" s="206"/>
      <c r="BJ8" s="206"/>
      <c r="BK8" s="206"/>
      <c r="BL8" s="205"/>
      <c r="BM8" s="205"/>
      <c r="BN8" s="205"/>
      <c r="BO8" s="217">
        <v>230</v>
      </c>
      <c r="BP8" s="479">
        <f>IF(ISTEXT(BO8)," ",IFERROR(VLOOKUP(SMALL(PUAN!$AB$4:$AC$112,COUNTIF(PUAN!$AB$4:$AC$112,"&lt;="&amp;BO8)+0),PUAN!$AB$4:$AC$112,2,0),"    "))</f>
        <v>35</v>
      </c>
      <c r="BQ8" s="237"/>
      <c r="BV8" s="186">
        <v>76</v>
      </c>
      <c r="BW8" s="184">
        <v>9</v>
      </c>
    </row>
    <row r="9" spans="1:75" s="13" customFormat="1" ht="71.25" customHeight="1" x14ac:dyDescent="0.2">
      <c r="A9" s="212">
        <v>2</v>
      </c>
      <c r="B9" s="213" t="s">
        <v>539</v>
      </c>
      <c r="C9" s="214" t="str">
        <f>IF(ISERROR(VLOOKUP(B9,'KAYIT LİSTESİ'!$B$4:$H$733,2,0)),"",(VLOOKUP(B9,'KAYIT LİSTESİ'!$B$4:$H$733,2,0)))</f>
        <v/>
      </c>
      <c r="D9" s="215" t="str">
        <f>IF(ISERROR(VLOOKUP(B9,'KAYIT LİSTESİ'!$B$4:$H$733,4,0)),"",(VLOOKUP(B9,'KAYIT LİSTESİ'!$B$4:$H$733,4,0)))</f>
        <v/>
      </c>
      <c r="E9" s="216" t="str">
        <f>IF(ISERROR(VLOOKUP(B9,'KAYIT LİSTESİ'!$B$4:$H$733,5,0)),"",(VLOOKUP(B9,'KAYIT LİSTESİ'!$B$4:$H$733,5,0)))</f>
        <v/>
      </c>
      <c r="F9" s="216" t="str">
        <f>IF(ISERROR(VLOOKUP(B9,'KAYIT LİSTESİ'!$B$4:$H$733,6,0)),"",(VLOOKUP(B9,'KAYIT LİSTESİ'!$B$4:$H$733,6,0)))</f>
        <v/>
      </c>
      <c r="G9" s="201" t="s">
        <v>212</v>
      </c>
      <c r="H9" s="201"/>
      <c r="I9" s="201"/>
      <c r="J9" s="202" t="s">
        <v>212</v>
      </c>
      <c r="K9" s="203"/>
      <c r="L9" s="203"/>
      <c r="M9" s="201" t="s">
        <v>635</v>
      </c>
      <c r="N9" s="204"/>
      <c r="O9" s="201"/>
      <c r="P9" s="203" t="s">
        <v>212</v>
      </c>
      <c r="Q9" s="203"/>
      <c r="R9" s="203"/>
      <c r="S9" s="201" t="s">
        <v>635</v>
      </c>
      <c r="T9" s="201"/>
      <c r="U9" s="201"/>
      <c r="V9" s="203" t="s">
        <v>636</v>
      </c>
      <c r="W9" s="203" t="s">
        <v>636</v>
      </c>
      <c r="X9" s="203" t="s">
        <v>636</v>
      </c>
      <c r="Y9" s="201"/>
      <c r="Z9" s="201"/>
      <c r="AA9" s="201"/>
      <c r="AB9" s="203"/>
      <c r="AC9" s="203"/>
      <c r="AD9" s="203"/>
      <c r="AE9" s="201"/>
      <c r="AF9" s="201"/>
      <c r="AG9" s="201"/>
      <c r="AH9" s="203"/>
      <c r="AI9" s="203"/>
      <c r="AJ9" s="203"/>
      <c r="AK9" s="201"/>
      <c r="AL9" s="201"/>
      <c r="AM9" s="201"/>
      <c r="AN9" s="203"/>
      <c r="AO9" s="203"/>
      <c r="AP9" s="203"/>
      <c r="AQ9" s="201"/>
      <c r="AR9" s="201"/>
      <c r="AS9" s="201"/>
      <c r="AT9" s="203"/>
      <c r="AU9" s="205"/>
      <c r="AV9" s="205"/>
      <c r="AW9" s="206"/>
      <c r="AX9" s="206"/>
      <c r="AY9" s="206"/>
      <c r="AZ9" s="205"/>
      <c r="BA9" s="205"/>
      <c r="BB9" s="205"/>
      <c r="BC9" s="206"/>
      <c r="BD9" s="206"/>
      <c r="BE9" s="206"/>
      <c r="BF9" s="205"/>
      <c r="BG9" s="205"/>
      <c r="BH9" s="205"/>
      <c r="BI9" s="206"/>
      <c r="BJ9" s="206"/>
      <c r="BK9" s="206"/>
      <c r="BL9" s="205"/>
      <c r="BM9" s="205"/>
      <c r="BN9" s="205"/>
      <c r="BO9" s="217">
        <v>230</v>
      </c>
      <c r="BP9" s="479" t="s">
        <v>638</v>
      </c>
      <c r="BQ9" s="237"/>
      <c r="BV9" s="186">
        <v>78</v>
      </c>
      <c r="BW9" s="184">
        <v>10</v>
      </c>
    </row>
    <row r="10" spans="1:75" s="13" customFormat="1" ht="71.25" customHeight="1" x14ac:dyDescent="0.2">
      <c r="A10" s="212" t="s">
        <v>212</v>
      </c>
      <c r="B10" s="213" t="s">
        <v>536</v>
      </c>
      <c r="C10" s="214" t="str">
        <f>IF(ISERROR(VLOOKUP(B10,'KAYIT LİSTESİ'!$B$4:$H$733,2,0)),"",(VLOOKUP(B10,'KAYIT LİSTESİ'!$B$4:$H$733,2,0)))</f>
        <v/>
      </c>
      <c r="D10" s="215" t="str">
        <f>IF(ISERROR(VLOOKUP(B10,'KAYIT LİSTESİ'!$B$4:$H$733,4,0)),"",(VLOOKUP(B10,'KAYIT LİSTESİ'!$B$4:$H$733,4,0)))</f>
        <v/>
      </c>
      <c r="E10" s="216" t="str">
        <f>IF(ISERROR(VLOOKUP(B10,'KAYIT LİSTESİ'!$B$4:$H$733,5,0)),"",(VLOOKUP(B10,'KAYIT LİSTESİ'!$B$4:$H$733,5,0)))</f>
        <v/>
      </c>
      <c r="F10" s="216" t="str">
        <f>IF(ISERROR(VLOOKUP(B10,'KAYIT LİSTESİ'!$B$4:$H$733,6,0)),"",(VLOOKUP(B10,'KAYIT LİSTESİ'!$B$4:$H$733,6,0)))</f>
        <v/>
      </c>
      <c r="G10" s="201" t="s">
        <v>636</v>
      </c>
      <c r="H10" s="201" t="s">
        <v>636</v>
      </c>
      <c r="I10" s="201" t="s">
        <v>637</v>
      </c>
      <c r="J10" s="202"/>
      <c r="K10" s="203"/>
      <c r="L10" s="203"/>
      <c r="M10" s="201"/>
      <c r="N10" s="204"/>
      <c r="O10" s="201"/>
      <c r="P10" s="203"/>
      <c r="Q10" s="203"/>
      <c r="R10" s="203"/>
      <c r="S10" s="201"/>
      <c r="T10" s="201"/>
      <c r="U10" s="201"/>
      <c r="V10" s="203"/>
      <c r="W10" s="203"/>
      <c r="X10" s="203"/>
      <c r="Y10" s="201"/>
      <c r="Z10" s="201"/>
      <c r="AA10" s="201"/>
      <c r="AB10" s="203"/>
      <c r="AC10" s="203"/>
      <c r="AD10" s="203"/>
      <c r="AE10" s="201"/>
      <c r="AF10" s="201"/>
      <c r="AG10" s="201"/>
      <c r="AH10" s="203"/>
      <c r="AI10" s="203"/>
      <c r="AJ10" s="203"/>
      <c r="AK10" s="201"/>
      <c r="AL10" s="201"/>
      <c r="AM10" s="201"/>
      <c r="AN10" s="203"/>
      <c r="AO10" s="203"/>
      <c r="AP10" s="203"/>
      <c r="AQ10" s="201"/>
      <c r="AR10" s="201"/>
      <c r="AS10" s="201"/>
      <c r="AT10" s="203"/>
      <c r="AU10" s="205"/>
      <c r="AV10" s="205"/>
      <c r="AW10" s="206"/>
      <c r="AX10" s="206"/>
      <c r="AY10" s="206"/>
      <c r="AZ10" s="205"/>
      <c r="BA10" s="205"/>
      <c r="BB10" s="205"/>
      <c r="BC10" s="206"/>
      <c r="BD10" s="206"/>
      <c r="BE10" s="206"/>
      <c r="BF10" s="205"/>
      <c r="BG10" s="205"/>
      <c r="BH10" s="205"/>
      <c r="BI10" s="206"/>
      <c r="BJ10" s="206"/>
      <c r="BK10" s="206"/>
      <c r="BL10" s="205"/>
      <c r="BM10" s="205"/>
      <c r="BN10" s="205"/>
      <c r="BO10" s="217" t="s">
        <v>448</v>
      </c>
      <c r="BP10" s="479" t="str">
        <f>IF(ISTEXT(BO10)," ",IFERROR(VLOOKUP(SMALL(PUAN!$AB$4:$AC$112,COUNTIF(PUAN!$AB$4:$AC$112,"&lt;="&amp;BO10)+0),PUAN!$AB$4:$AC$112,2,0),"    "))</f>
        <v xml:space="preserve"> </v>
      </c>
      <c r="BQ10" s="237"/>
      <c r="BV10" s="186">
        <v>80</v>
      </c>
      <c r="BW10" s="184">
        <v>11</v>
      </c>
    </row>
    <row r="11" spans="1:75" s="13" customFormat="1" ht="71.25" customHeight="1" x14ac:dyDescent="0.2">
      <c r="A11" s="212" t="s">
        <v>212</v>
      </c>
      <c r="B11" s="213" t="s">
        <v>538</v>
      </c>
      <c r="C11" s="214" t="str">
        <f>IF(ISERROR(VLOOKUP(B11,'KAYIT LİSTESİ'!$B$4:$H$733,2,0)),"",(VLOOKUP(B11,'KAYIT LİSTESİ'!$B$4:$H$733,2,0)))</f>
        <v/>
      </c>
      <c r="D11" s="215" t="str">
        <f>IF(ISERROR(VLOOKUP(B11,'KAYIT LİSTESİ'!$B$4:$H$733,4,0)),"",(VLOOKUP(B11,'KAYIT LİSTESİ'!$B$4:$H$733,4,0)))</f>
        <v/>
      </c>
      <c r="E11" s="216" t="str">
        <f>IF(ISERROR(VLOOKUP(B11,'KAYIT LİSTESİ'!$B$4:$H$733,5,0)),"",(VLOOKUP(B11,'KAYIT LİSTESİ'!$B$4:$H$733,5,0)))</f>
        <v/>
      </c>
      <c r="F11" s="216" t="str">
        <f>IF(ISERROR(VLOOKUP(B11,'KAYIT LİSTESİ'!$B$4:$H$733,6,0)),"",(VLOOKUP(B11,'KAYIT LİSTESİ'!$B$4:$H$733,6,0)))</f>
        <v/>
      </c>
      <c r="G11" s="201"/>
      <c r="H11" s="201"/>
      <c r="I11" s="201"/>
      <c r="J11" s="202"/>
      <c r="K11" s="203"/>
      <c r="L11" s="203"/>
      <c r="M11" s="201"/>
      <c r="N11" s="204"/>
      <c r="O11" s="201"/>
      <c r="P11" s="203"/>
      <c r="Q11" s="203"/>
      <c r="R11" s="203"/>
      <c r="S11" s="201"/>
      <c r="T11" s="201"/>
      <c r="U11" s="201"/>
      <c r="V11" s="203"/>
      <c r="W11" s="203"/>
      <c r="X11" s="203"/>
      <c r="Y11" s="201"/>
      <c r="Z11" s="201"/>
      <c r="AA11" s="201"/>
      <c r="AB11" s="203"/>
      <c r="AC11" s="203"/>
      <c r="AD11" s="203"/>
      <c r="AE11" s="201"/>
      <c r="AF11" s="201"/>
      <c r="AG11" s="201"/>
      <c r="AH11" s="203"/>
      <c r="AI11" s="203"/>
      <c r="AJ11" s="203"/>
      <c r="AK11" s="201"/>
      <c r="AL11" s="201"/>
      <c r="AM11" s="201"/>
      <c r="AN11" s="203"/>
      <c r="AO11" s="203"/>
      <c r="AP11" s="203"/>
      <c r="AQ11" s="201"/>
      <c r="AR11" s="201"/>
      <c r="AS11" s="201"/>
      <c r="AT11" s="203"/>
      <c r="AU11" s="205"/>
      <c r="AV11" s="205"/>
      <c r="AW11" s="206"/>
      <c r="AX11" s="206"/>
      <c r="AY11" s="206"/>
      <c r="AZ11" s="205"/>
      <c r="BA11" s="205"/>
      <c r="BB11" s="205"/>
      <c r="BC11" s="206"/>
      <c r="BD11" s="206"/>
      <c r="BE11" s="206"/>
      <c r="BF11" s="205"/>
      <c r="BG11" s="205"/>
      <c r="BH11" s="205"/>
      <c r="BI11" s="206"/>
      <c r="BJ11" s="206"/>
      <c r="BK11" s="206"/>
      <c r="BL11" s="205"/>
      <c r="BM11" s="205"/>
      <c r="BN11" s="205"/>
      <c r="BO11" s="217" t="s">
        <v>447</v>
      </c>
      <c r="BP11" s="479" t="str">
        <f>IF(ISTEXT(BO11)," ",IFERROR(VLOOKUP(SMALL(PUAN!$AB$4:$AC$112,COUNTIF(PUAN!$AB$4:$AC$112,"&lt;="&amp;BO11)+0),PUAN!$AB$4:$AC$112,2,0),"    "))</f>
        <v xml:space="preserve"> </v>
      </c>
      <c r="BQ11" s="237"/>
      <c r="BV11" s="186">
        <v>82</v>
      </c>
      <c r="BW11" s="184">
        <v>12</v>
      </c>
    </row>
    <row r="12" spans="1:75" s="13" customFormat="1" ht="71.25" hidden="1" customHeight="1" x14ac:dyDescent="0.2">
      <c r="A12" s="212"/>
      <c r="B12" s="213" t="s">
        <v>534</v>
      </c>
      <c r="C12" s="214"/>
      <c r="D12" s="215"/>
      <c r="E12" s="216"/>
      <c r="F12" s="216"/>
      <c r="G12" s="201"/>
      <c r="H12" s="201"/>
      <c r="I12" s="201"/>
      <c r="J12" s="202"/>
      <c r="K12" s="203"/>
      <c r="L12" s="203"/>
      <c r="M12" s="201"/>
      <c r="N12" s="204"/>
      <c r="O12" s="201"/>
      <c r="P12" s="203"/>
      <c r="Q12" s="203"/>
      <c r="R12" s="203"/>
      <c r="S12" s="201"/>
      <c r="T12" s="201"/>
      <c r="U12" s="201"/>
      <c r="V12" s="203"/>
      <c r="W12" s="203"/>
      <c r="X12" s="203"/>
      <c r="Y12" s="201"/>
      <c r="Z12" s="201"/>
      <c r="AA12" s="201"/>
      <c r="AB12" s="203"/>
      <c r="AC12" s="203"/>
      <c r="AD12" s="203"/>
      <c r="AE12" s="201"/>
      <c r="AF12" s="201"/>
      <c r="AG12" s="201"/>
      <c r="AH12" s="203"/>
      <c r="AI12" s="203"/>
      <c r="AJ12" s="203"/>
      <c r="AK12" s="201"/>
      <c r="AL12" s="201"/>
      <c r="AM12" s="201"/>
      <c r="AN12" s="203"/>
      <c r="AO12" s="203"/>
      <c r="AP12" s="203"/>
      <c r="AQ12" s="201"/>
      <c r="AR12" s="201"/>
      <c r="AS12" s="201"/>
      <c r="AT12" s="203"/>
      <c r="AU12" s="205"/>
      <c r="AV12" s="205"/>
      <c r="AW12" s="206"/>
      <c r="AX12" s="206"/>
      <c r="AY12" s="206"/>
      <c r="AZ12" s="205"/>
      <c r="BA12" s="205"/>
      <c r="BB12" s="205"/>
      <c r="BC12" s="206"/>
      <c r="BD12" s="206"/>
      <c r="BE12" s="206"/>
      <c r="BF12" s="205"/>
      <c r="BG12" s="205"/>
      <c r="BH12" s="205"/>
      <c r="BI12" s="206"/>
      <c r="BJ12" s="206"/>
      <c r="BK12" s="206"/>
      <c r="BL12" s="205"/>
      <c r="BM12" s="205"/>
      <c r="BN12" s="205"/>
      <c r="BO12" s="217"/>
      <c r="BP12" s="479" t="str">
        <f>IF(ISTEXT(BO12)," ",IFERROR(VLOOKUP(SMALL(PUAN!$AB$4:$AC$112,COUNTIF(PUAN!$AB$4:$AC$112,"&lt;="&amp;BO12)+0),PUAN!$AB$4:$AC$112,2,0),"    "))</f>
        <v xml:space="preserve">    </v>
      </c>
      <c r="BQ12" s="237"/>
      <c r="BV12" s="186">
        <v>74</v>
      </c>
      <c r="BW12" s="184">
        <v>8</v>
      </c>
    </row>
    <row r="13" spans="1:75" s="13" customFormat="1" ht="71.25" hidden="1" customHeight="1" x14ac:dyDescent="0.2">
      <c r="A13" s="212"/>
      <c r="B13" s="213" t="s">
        <v>537</v>
      </c>
      <c r="C13" s="214"/>
      <c r="D13" s="215"/>
      <c r="E13" s="216"/>
      <c r="F13" s="216"/>
      <c r="G13" s="201"/>
      <c r="H13" s="201"/>
      <c r="I13" s="201"/>
      <c r="J13" s="202"/>
      <c r="K13" s="203"/>
      <c r="L13" s="203"/>
      <c r="M13" s="201"/>
      <c r="N13" s="204"/>
      <c r="O13" s="201"/>
      <c r="P13" s="203"/>
      <c r="Q13" s="203"/>
      <c r="R13" s="203"/>
      <c r="S13" s="201"/>
      <c r="T13" s="201"/>
      <c r="U13" s="201"/>
      <c r="V13" s="203"/>
      <c r="W13" s="203"/>
      <c r="X13" s="203"/>
      <c r="Y13" s="201"/>
      <c r="Z13" s="201"/>
      <c r="AA13" s="201"/>
      <c r="AB13" s="203"/>
      <c r="AC13" s="203"/>
      <c r="AD13" s="203"/>
      <c r="AE13" s="201"/>
      <c r="AF13" s="201"/>
      <c r="AG13" s="201"/>
      <c r="AH13" s="203"/>
      <c r="AI13" s="203"/>
      <c r="AJ13" s="203"/>
      <c r="AK13" s="201"/>
      <c r="AL13" s="201"/>
      <c r="AM13" s="201"/>
      <c r="AN13" s="203"/>
      <c r="AO13" s="203"/>
      <c r="AP13" s="203"/>
      <c r="AQ13" s="201"/>
      <c r="AR13" s="201"/>
      <c r="AS13" s="201"/>
      <c r="AT13" s="203"/>
      <c r="AU13" s="205"/>
      <c r="AV13" s="205"/>
      <c r="AW13" s="206"/>
      <c r="AX13" s="206"/>
      <c r="AY13" s="206"/>
      <c r="AZ13" s="205"/>
      <c r="BA13" s="205"/>
      <c r="BB13" s="205"/>
      <c r="BC13" s="206"/>
      <c r="BD13" s="206"/>
      <c r="BE13" s="206"/>
      <c r="BF13" s="205"/>
      <c r="BG13" s="205"/>
      <c r="BH13" s="205"/>
      <c r="BI13" s="206"/>
      <c r="BJ13" s="206"/>
      <c r="BK13" s="206"/>
      <c r="BL13" s="205"/>
      <c r="BM13" s="205"/>
      <c r="BN13" s="205"/>
      <c r="BO13" s="217"/>
      <c r="BP13" s="479" t="str">
        <f>IF(ISTEXT(BO13)," ",IFERROR(VLOOKUP(SMALL(PUAN!$AB$4:$AC$112,COUNTIF(PUAN!$AB$4:$AC$112,"&lt;="&amp;BO13)+0),PUAN!$AB$4:$AC$112,2,0),"    "))</f>
        <v xml:space="preserve">    </v>
      </c>
      <c r="BQ13" s="237"/>
      <c r="BV13" s="186">
        <v>84</v>
      </c>
      <c r="BW13" s="184">
        <v>13</v>
      </c>
    </row>
    <row r="14" spans="1:75" s="13" customFormat="1" ht="71.25" hidden="1" customHeight="1" x14ac:dyDescent="0.2">
      <c r="A14" s="212"/>
      <c r="B14" s="213" t="s">
        <v>540</v>
      </c>
      <c r="C14" s="214" t="str">
        <f>IF(ISERROR(VLOOKUP(B14,'KAYIT LİSTESİ'!$B$4:$H$733,2,0)),"",(VLOOKUP(B14,'KAYIT LİSTESİ'!$B$4:$H$733,2,0)))</f>
        <v/>
      </c>
      <c r="D14" s="215" t="str">
        <f>IF(ISERROR(VLOOKUP(B14,'KAYIT LİSTESİ'!$B$4:$H$733,4,0)),"",(VLOOKUP(B14,'KAYIT LİSTESİ'!$B$4:$H$733,4,0)))</f>
        <v/>
      </c>
      <c r="E14" s="216" t="str">
        <f>IF(ISERROR(VLOOKUP(B14,'KAYIT LİSTESİ'!$B$4:$H$733,5,0)),"",(VLOOKUP(B14,'KAYIT LİSTESİ'!$B$4:$H$733,5,0)))</f>
        <v/>
      </c>
      <c r="F14" s="216" t="str">
        <f>IF(ISERROR(VLOOKUP(B14,'KAYIT LİSTESİ'!$B$4:$H$733,6,0)),"",(VLOOKUP(B14,'KAYIT LİSTESİ'!$B$4:$H$733,6,0)))</f>
        <v/>
      </c>
      <c r="G14" s="201"/>
      <c r="H14" s="201"/>
      <c r="I14" s="201"/>
      <c r="J14" s="202"/>
      <c r="K14" s="203"/>
      <c r="L14" s="203"/>
      <c r="M14" s="201"/>
      <c r="N14" s="204"/>
      <c r="O14" s="201"/>
      <c r="P14" s="203"/>
      <c r="Q14" s="203"/>
      <c r="R14" s="203"/>
      <c r="S14" s="201"/>
      <c r="T14" s="201"/>
      <c r="U14" s="201"/>
      <c r="V14" s="203"/>
      <c r="W14" s="203"/>
      <c r="X14" s="203"/>
      <c r="Y14" s="201"/>
      <c r="Z14" s="201"/>
      <c r="AA14" s="201"/>
      <c r="AB14" s="203"/>
      <c r="AC14" s="203"/>
      <c r="AD14" s="203"/>
      <c r="AE14" s="201"/>
      <c r="AF14" s="201"/>
      <c r="AG14" s="201"/>
      <c r="AH14" s="203"/>
      <c r="AI14" s="203"/>
      <c r="AJ14" s="203"/>
      <c r="AK14" s="201"/>
      <c r="AL14" s="201"/>
      <c r="AM14" s="201"/>
      <c r="AN14" s="203"/>
      <c r="AO14" s="203"/>
      <c r="AP14" s="203"/>
      <c r="AQ14" s="201"/>
      <c r="AR14" s="201"/>
      <c r="AS14" s="201"/>
      <c r="AT14" s="203"/>
      <c r="AU14" s="205"/>
      <c r="AV14" s="205"/>
      <c r="AW14" s="206"/>
      <c r="AX14" s="206"/>
      <c r="AY14" s="206"/>
      <c r="AZ14" s="205"/>
      <c r="BA14" s="205"/>
      <c r="BB14" s="205"/>
      <c r="BC14" s="206"/>
      <c r="BD14" s="206"/>
      <c r="BE14" s="206"/>
      <c r="BF14" s="205"/>
      <c r="BG14" s="205"/>
      <c r="BH14" s="205"/>
      <c r="BI14" s="206"/>
      <c r="BJ14" s="206"/>
      <c r="BK14" s="206"/>
      <c r="BL14" s="205"/>
      <c r="BM14" s="205"/>
      <c r="BN14" s="205"/>
      <c r="BO14" s="217"/>
      <c r="BP14" s="479" t="str">
        <f>IF(ISTEXT(BO14)," ",IFERROR(VLOOKUP(SMALL(PUAN!$AB$4:$AC$112,COUNTIF(PUAN!$AB$4:$AC$112,"&lt;="&amp;BO14)+0),PUAN!$AB$4:$AC$112,2,0),"    "))</f>
        <v xml:space="preserve">    </v>
      </c>
      <c r="BQ14" s="237"/>
      <c r="BV14" s="186"/>
      <c r="BW14" s="184"/>
    </row>
    <row r="15" spans="1:75" s="13" customFormat="1" ht="71.25" customHeight="1" x14ac:dyDescent="0.2">
      <c r="A15" s="212"/>
      <c r="B15" s="213" t="s">
        <v>541</v>
      </c>
      <c r="C15" s="214" t="str">
        <f>IF(ISERROR(VLOOKUP(B15,'KAYIT LİSTESİ'!$B$4:$H$733,2,0)),"",(VLOOKUP(B15,'KAYIT LİSTESİ'!$B$4:$H$733,2,0)))</f>
        <v/>
      </c>
      <c r="D15" s="215" t="str">
        <f>IF(ISERROR(VLOOKUP(B15,'KAYIT LİSTESİ'!$B$4:$H$733,4,0)),"",(VLOOKUP(B15,'KAYIT LİSTESİ'!$B$4:$H$733,4,0)))</f>
        <v/>
      </c>
      <c r="E15" s="216" t="str">
        <f>IF(ISERROR(VLOOKUP(B15,'KAYIT LİSTESİ'!$B$4:$H$733,5,0)),"",(VLOOKUP(B15,'KAYIT LİSTESİ'!$B$4:$H$733,5,0)))</f>
        <v/>
      </c>
      <c r="F15" s="216" t="str">
        <f>IF(ISERROR(VLOOKUP(B15,'KAYIT LİSTESİ'!$B$4:$H$733,6,0)),"",(VLOOKUP(B15,'KAYIT LİSTESİ'!$B$4:$H$733,6,0)))</f>
        <v/>
      </c>
      <c r="G15" s="201"/>
      <c r="H15" s="201"/>
      <c r="I15" s="201"/>
      <c r="J15" s="202"/>
      <c r="K15" s="203"/>
      <c r="L15" s="203"/>
      <c r="M15" s="201"/>
      <c r="N15" s="204"/>
      <c r="O15" s="201"/>
      <c r="P15" s="203"/>
      <c r="Q15" s="203"/>
      <c r="R15" s="203"/>
      <c r="S15" s="201"/>
      <c r="T15" s="201"/>
      <c r="U15" s="201"/>
      <c r="V15" s="203"/>
      <c r="W15" s="203"/>
      <c r="X15" s="203"/>
      <c r="Y15" s="201"/>
      <c r="Z15" s="201"/>
      <c r="AA15" s="201"/>
      <c r="AB15" s="203"/>
      <c r="AC15" s="203"/>
      <c r="AD15" s="203"/>
      <c r="AE15" s="201"/>
      <c r="AF15" s="201"/>
      <c r="AG15" s="201"/>
      <c r="AH15" s="203"/>
      <c r="AI15" s="203"/>
      <c r="AJ15" s="203"/>
      <c r="AK15" s="201"/>
      <c r="AL15" s="201"/>
      <c r="AM15" s="201"/>
      <c r="AN15" s="203"/>
      <c r="AO15" s="203"/>
      <c r="AP15" s="203"/>
      <c r="AQ15" s="201"/>
      <c r="AR15" s="201"/>
      <c r="AS15" s="201"/>
      <c r="AT15" s="203"/>
      <c r="AU15" s="205"/>
      <c r="AV15" s="205"/>
      <c r="AW15" s="206"/>
      <c r="AX15" s="206"/>
      <c r="AY15" s="206"/>
      <c r="AZ15" s="205"/>
      <c r="BA15" s="205"/>
      <c r="BB15" s="205"/>
      <c r="BC15" s="206"/>
      <c r="BD15" s="206"/>
      <c r="BE15" s="206"/>
      <c r="BF15" s="205"/>
      <c r="BG15" s="205"/>
      <c r="BH15" s="205"/>
      <c r="BI15" s="206"/>
      <c r="BJ15" s="206"/>
      <c r="BK15" s="206"/>
      <c r="BL15" s="205"/>
      <c r="BM15" s="205"/>
      <c r="BN15" s="205"/>
      <c r="BO15" s="217"/>
      <c r="BP15" s="479" t="str">
        <f>IF(ISTEXT(BO15)," ",IFERROR(VLOOKUP(SMALL(PUAN!$AB$4:$AC$112,COUNTIF(PUAN!$AB$4:$AC$112,"&lt;="&amp;BO15)+0),PUAN!$AB$4:$AC$112,2,0),"    "))</f>
        <v xml:space="preserve">    </v>
      </c>
      <c r="BQ15" s="237"/>
      <c r="BV15" s="186"/>
      <c r="BW15" s="184"/>
    </row>
    <row r="16" spans="1:75" s="13" customFormat="1" ht="71.25" hidden="1" customHeight="1" x14ac:dyDescent="0.2">
      <c r="A16" s="212"/>
      <c r="B16" s="213" t="s">
        <v>542</v>
      </c>
      <c r="C16" s="214" t="str">
        <f>IF(ISERROR(VLOOKUP(B16,'KAYIT LİSTESİ'!$B$4:$H$733,2,0)),"",(VLOOKUP(B16,'KAYIT LİSTESİ'!$B$4:$H$733,2,0)))</f>
        <v/>
      </c>
      <c r="D16" s="215" t="str">
        <f>IF(ISERROR(VLOOKUP(B16,'KAYIT LİSTESİ'!$B$4:$H$733,4,0)),"",(VLOOKUP(B16,'KAYIT LİSTESİ'!$B$4:$H$733,4,0)))</f>
        <v/>
      </c>
      <c r="E16" s="216" t="str">
        <f>IF(ISERROR(VLOOKUP(B16,'KAYIT LİSTESİ'!$B$4:$H$733,5,0)),"",(VLOOKUP(B16,'KAYIT LİSTESİ'!$B$4:$H$733,5,0)))</f>
        <v/>
      </c>
      <c r="F16" s="216" t="str">
        <f>IF(ISERROR(VLOOKUP(B16,'KAYIT LİSTESİ'!$B$4:$H$733,6,0)),"",(VLOOKUP(B16,'KAYIT LİSTESİ'!$B$4:$H$733,6,0)))</f>
        <v/>
      </c>
      <c r="G16" s="201"/>
      <c r="H16" s="201"/>
      <c r="I16" s="201"/>
      <c r="J16" s="202"/>
      <c r="K16" s="203"/>
      <c r="L16" s="203"/>
      <c r="M16" s="201"/>
      <c r="N16" s="204"/>
      <c r="O16" s="201"/>
      <c r="P16" s="203"/>
      <c r="Q16" s="203"/>
      <c r="R16" s="203"/>
      <c r="S16" s="201"/>
      <c r="T16" s="201"/>
      <c r="U16" s="201"/>
      <c r="V16" s="203"/>
      <c r="W16" s="203"/>
      <c r="X16" s="203"/>
      <c r="Y16" s="201"/>
      <c r="Z16" s="201"/>
      <c r="AA16" s="201"/>
      <c r="AB16" s="203"/>
      <c r="AC16" s="203"/>
      <c r="AD16" s="203"/>
      <c r="AE16" s="201"/>
      <c r="AF16" s="201"/>
      <c r="AG16" s="201"/>
      <c r="AH16" s="203"/>
      <c r="AI16" s="203"/>
      <c r="AJ16" s="203"/>
      <c r="AK16" s="201"/>
      <c r="AL16" s="201"/>
      <c r="AM16" s="201"/>
      <c r="AN16" s="203"/>
      <c r="AO16" s="203"/>
      <c r="AP16" s="203"/>
      <c r="AQ16" s="201"/>
      <c r="AR16" s="201"/>
      <c r="AS16" s="201"/>
      <c r="AT16" s="203"/>
      <c r="AU16" s="205"/>
      <c r="AV16" s="205"/>
      <c r="AW16" s="206"/>
      <c r="AX16" s="206"/>
      <c r="AY16" s="206"/>
      <c r="AZ16" s="205"/>
      <c r="BA16" s="205"/>
      <c r="BB16" s="205"/>
      <c r="BC16" s="206"/>
      <c r="BD16" s="206"/>
      <c r="BE16" s="206"/>
      <c r="BF16" s="205"/>
      <c r="BG16" s="205"/>
      <c r="BH16" s="205"/>
      <c r="BI16" s="206"/>
      <c r="BJ16" s="206"/>
      <c r="BK16" s="206"/>
      <c r="BL16" s="205"/>
      <c r="BM16" s="205"/>
      <c r="BN16" s="205"/>
      <c r="BO16" s="217"/>
      <c r="BP16" s="479" t="str">
        <f>IF(ISTEXT(BO16)," ",IFERROR(VLOOKUP(SMALL(PUAN!$AB$4:$AC$112,COUNTIF(PUAN!$AB$4:$AC$112,"&lt;="&amp;BO16)+0),PUAN!$AB$4:$AC$112,2,0),"    "))</f>
        <v xml:space="preserve">    </v>
      </c>
      <c r="BQ16" s="237"/>
      <c r="BV16" s="186"/>
      <c r="BW16" s="184"/>
    </row>
    <row r="17" spans="1:75" s="13" customFormat="1" ht="71.25" hidden="1" customHeight="1" x14ac:dyDescent="0.2">
      <c r="A17" s="212"/>
      <c r="B17" s="213" t="s">
        <v>543</v>
      </c>
      <c r="C17" s="214" t="str">
        <f>IF(ISERROR(VLOOKUP(B17,'KAYIT LİSTESİ'!$B$4:$H$733,2,0)),"",(VLOOKUP(B17,'KAYIT LİSTESİ'!$B$4:$H$733,2,0)))</f>
        <v/>
      </c>
      <c r="D17" s="215" t="str">
        <f>IF(ISERROR(VLOOKUP(B17,'KAYIT LİSTESİ'!$B$4:$H$733,4,0)),"",(VLOOKUP(B17,'KAYIT LİSTESİ'!$B$4:$H$733,4,0)))</f>
        <v/>
      </c>
      <c r="E17" s="216" t="str">
        <f>IF(ISERROR(VLOOKUP(B17,'KAYIT LİSTESİ'!$B$4:$H$733,5,0)),"",(VLOOKUP(B17,'KAYIT LİSTESİ'!$B$4:$H$733,5,0)))</f>
        <v/>
      </c>
      <c r="F17" s="216" t="str">
        <f>IF(ISERROR(VLOOKUP(B17,'KAYIT LİSTESİ'!$B$4:$H$733,6,0)),"",(VLOOKUP(B17,'KAYIT LİSTESİ'!$B$4:$H$733,6,0)))</f>
        <v/>
      </c>
      <c r="G17" s="201"/>
      <c r="H17" s="201"/>
      <c r="I17" s="201"/>
      <c r="J17" s="202"/>
      <c r="K17" s="203"/>
      <c r="L17" s="203"/>
      <c r="M17" s="201"/>
      <c r="N17" s="204"/>
      <c r="O17" s="201"/>
      <c r="P17" s="203"/>
      <c r="Q17" s="203"/>
      <c r="R17" s="203"/>
      <c r="S17" s="201"/>
      <c r="T17" s="201"/>
      <c r="U17" s="201"/>
      <c r="V17" s="203"/>
      <c r="W17" s="203"/>
      <c r="X17" s="203"/>
      <c r="Y17" s="201"/>
      <c r="Z17" s="201"/>
      <c r="AA17" s="201"/>
      <c r="AB17" s="203"/>
      <c r="AC17" s="203"/>
      <c r="AD17" s="203"/>
      <c r="AE17" s="201"/>
      <c r="AF17" s="201"/>
      <c r="AG17" s="201"/>
      <c r="AH17" s="203"/>
      <c r="AI17" s="203"/>
      <c r="AJ17" s="203"/>
      <c r="AK17" s="201"/>
      <c r="AL17" s="201"/>
      <c r="AM17" s="201"/>
      <c r="AN17" s="203"/>
      <c r="AO17" s="203"/>
      <c r="AP17" s="203"/>
      <c r="AQ17" s="201"/>
      <c r="AR17" s="201"/>
      <c r="AS17" s="201"/>
      <c r="AT17" s="203"/>
      <c r="AU17" s="205"/>
      <c r="AV17" s="205"/>
      <c r="AW17" s="206"/>
      <c r="AX17" s="206"/>
      <c r="AY17" s="206"/>
      <c r="AZ17" s="205"/>
      <c r="BA17" s="205"/>
      <c r="BB17" s="205"/>
      <c r="BC17" s="206"/>
      <c r="BD17" s="206"/>
      <c r="BE17" s="206"/>
      <c r="BF17" s="205"/>
      <c r="BG17" s="205"/>
      <c r="BH17" s="205"/>
      <c r="BI17" s="206"/>
      <c r="BJ17" s="206"/>
      <c r="BK17" s="206"/>
      <c r="BL17" s="205"/>
      <c r="BM17" s="205"/>
      <c r="BN17" s="205"/>
      <c r="BO17" s="217"/>
      <c r="BP17" s="479" t="str">
        <f>IF(ISTEXT(BO17)," ",IFERROR(VLOOKUP(SMALL(PUAN!$AB$4:$AC$112,COUNTIF(PUAN!$AB$4:$AC$112,"&lt;="&amp;BO17)+0),PUAN!$AB$4:$AC$112,2,0),"    "))</f>
        <v xml:space="preserve">    </v>
      </c>
      <c r="BQ17" s="237"/>
      <c r="BV17" s="186"/>
      <c r="BW17" s="184"/>
    </row>
    <row r="18" spans="1:75" s="13" customFormat="1" ht="71.25" hidden="1" customHeight="1" x14ac:dyDescent="0.2">
      <c r="A18" s="212"/>
      <c r="B18" s="213" t="s">
        <v>544</v>
      </c>
      <c r="C18" s="214" t="str">
        <f>IF(ISERROR(VLOOKUP(B18,'KAYIT LİSTESİ'!$B$4:$H$733,2,0)),"",(VLOOKUP(B18,'KAYIT LİSTESİ'!$B$4:$H$733,2,0)))</f>
        <v/>
      </c>
      <c r="D18" s="215" t="str">
        <f>IF(ISERROR(VLOOKUP(B18,'KAYIT LİSTESİ'!$B$4:$H$733,4,0)),"",(VLOOKUP(B18,'KAYIT LİSTESİ'!$B$4:$H$733,4,0)))</f>
        <v/>
      </c>
      <c r="E18" s="216" t="str">
        <f>IF(ISERROR(VLOOKUP(B18,'KAYIT LİSTESİ'!$B$4:$H$733,5,0)),"",(VLOOKUP(B18,'KAYIT LİSTESİ'!$B$4:$H$733,5,0)))</f>
        <v/>
      </c>
      <c r="F18" s="216" t="str">
        <f>IF(ISERROR(VLOOKUP(B18,'KAYIT LİSTESİ'!$B$4:$H$733,6,0)),"",(VLOOKUP(B18,'KAYIT LİSTESİ'!$B$4:$H$733,6,0)))</f>
        <v/>
      </c>
      <c r="G18" s="201"/>
      <c r="H18" s="201"/>
      <c r="I18" s="201"/>
      <c r="J18" s="202"/>
      <c r="K18" s="203"/>
      <c r="L18" s="203"/>
      <c r="M18" s="201"/>
      <c r="N18" s="204"/>
      <c r="O18" s="201"/>
      <c r="P18" s="203"/>
      <c r="Q18" s="203"/>
      <c r="R18" s="203"/>
      <c r="S18" s="201"/>
      <c r="T18" s="201"/>
      <c r="U18" s="201"/>
      <c r="V18" s="203"/>
      <c r="W18" s="203"/>
      <c r="X18" s="203"/>
      <c r="Y18" s="201"/>
      <c r="Z18" s="201"/>
      <c r="AA18" s="201"/>
      <c r="AB18" s="203"/>
      <c r="AC18" s="203"/>
      <c r="AD18" s="203"/>
      <c r="AE18" s="201"/>
      <c r="AF18" s="201"/>
      <c r="AG18" s="201"/>
      <c r="AH18" s="203"/>
      <c r="AI18" s="203"/>
      <c r="AJ18" s="203"/>
      <c r="AK18" s="201"/>
      <c r="AL18" s="201"/>
      <c r="AM18" s="201"/>
      <c r="AN18" s="203"/>
      <c r="AO18" s="203"/>
      <c r="AP18" s="203"/>
      <c r="AQ18" s="201"/>
      <c r="AR18" s="201"/>
      <c r="AS18" s="201"/>
      <c r="AT18" s="203"/>
      <c r="AU18" s="205"/>
      <c r="AV18" s="205"/>
      <c r="AW18" s="206"/>
      <c r="AX18" s="206"/>
      <c r="AY18" s="206"/>
      <c r="AZ18" s="205"/>
      <c r="BA18" s="205"/>
      <c r="BB18" s="205"/>
      <c r="BC18" s="206"/>
      <c r="BD18" s="206"/>
      <c r="BE18" s="206"/>
      <c r="BF18" s="205"/>
      <c r="BG18" s="205"/>
      <c r="BH18" s="205"/>
      <c r="BI18" s="206"/>
      <c r="BJ18" s="206"/>
      <c r="BK18" s="206"/>
      <c r="BL18" s="205"/>
      <c r="BM18" s="205"/>
      <c r="BN18" s="205"/>
      <c r="BO18" s="217"/>
      <c r="BP18" s="479" t="str">
        <f>IF(ISTEXT(BO18)," ",IFERROR(VLOOKUP(SMALL(PUAN!$AB$4:$AC$112,COUNTIF(PUAN!$AB$4:$AC$112,"&lt;="&amp;BO18)+0),PUAN!$AB$4:$AC$112,2,0),"    "))</f>
        <v xml:space="preserve">    </v>
      </c>
      <c r="BQ18" s="237"/>
      <c r="BV18" s="186"/>
      <c r="BW18" s="184"/>
    </row>
    <row r="19" spans="1:75" s="13" customFormat="1" ht="71.25" hidden="1" customHeight="1" x14ac:dyDescent="0.2">
      <c r="A19" s="212"/>
      <c r="B19" s="213" t="s">
        <v>545</v>
      </c>
      <c r="C19" s="214" t="str">
        <f>IF(ISERROR(VLOOKUP(B19,'KAYIT LİSTESİ'!$B$4:$H$733,2,0)),"",(VLOOKUP(B19,'KAYIT LİSTESİ'!$B$4:$H$733,2,0)))</f>
        <v/>
      </c>
      <c r="D19" s="215" t="str">
        <f>IF(ISERROR(VLOOKUP(B19,'KAYIT LİSTESİ'!$B$4:$H$733,4,0)),"",(VLOOKUP(B19,'KAYIT LİSTESİ'!$B$4:$H$733,4,0)))</f>
        <v/>
      </c>
      <c r="E19" s="216" t="str">
        <f>IF(ISERROR(VLOOKUP(B19,'KAYIT LİSTESİ'!$B$4:$H$733,5,0)),"",(VLOOKUP(B19,'KAYIT LİSTESİ'!$B$4:$H$733,5,0)))</f>
        <v/>
      </c>
      <c r="F19" s="216" t="str">
        <f>IF(ISERROR(VLOOKUP(B19,'KAYIT LİSTESİ'!$B$4:$H$733,6,0)),"",(VLOOKUP(B19,'KAYIT LİSTESİ'!$B$4:$H$733,6,0)))</f>
        <v/>
      </c>
      <c r="G19" s="201"/>
      <c r="H19" s="201"/>
      <c r="I19" s="201"/>
      <c r="J19" s="202"/>
      <c r="K19" s="203"/>
      <c r="L19" s="203"/>
      <c r="M19" s="201"/>
      <c r="N19" s="204"/>
      <c r="O19" s="201"/>
      <c r="P19" s="203"/>
      <c r="Q19" s="203"/>
      <c r="R19" s="203"/>
      <c r="S19" s="201"/>
      <c r="T19" s="201"/>
      <c r="U19" s="201"/>
      <c r="V19" s="203"/>
      <c r="W19" s="203"/>
      <c r="X19" s="203"/>
      <c r="Y19" s="201"/>
      <c r="Z19" s="201"/>
      <c r="AA19" s="201"/>
      <c r="AB19" s="203"/>
      <c r="AC19" s="203"/>
      <c r="AD19" s="203"/>
      <c r="AE19" s="201"/>
      <c r="AF19" s="201"/>
      <c r="AG19" s="201"/>
      <c r="AH19" s="203"/>
      <c r="AI19" s="203"/>
      <c r="AJ19" s="203"/>
      <c r="AK19" s="201"/>
      <c r="AL19" s="201"/>
      <c r="AM19" s="201"/>
      <c r="AN19" s="203"/>
      <c r="AO19" s="203"/>
      <c r="AP19" s="203"/>
      <c r="AQ19" s="201"/>
      <c r="AR19" s="201"/>
      <c r="AS19" s="201"/>
      <c r="AT19" s="203"/>
      <c r="AU19" s="205"/>
      <c r="AV19" s="205"/>
      <c r="AW19" s="206"/>
      <c r="AX19" s="206"/>
      <c r="AY19" s="206"/>
      <c r="AZ19" s="205"/>
      <c r="BA19" s="205"/>
      <c r="BB19" s="205"/>
      <c r="BC19" s="206"/>
      <c r="BD19" s="206"/>
      <c r="BE19" s="206"/>
      <c r="BF19" s="205"/>
      <c r="BG19" s="205"/>
      <c r="BH19" s="205"/>
      <c r="BI19" s="206"/>
      <c r="BJ19" s="206"/>
      <c r="BK19" s="206"/>
      <c r="BL19" s="205"/>
      <c r="BM19" s="205"/>
      <c r="BN19" s="205"/>
      <c r="BO19" s="217"/>
      <c r="BP19" s="479" t="str">
        <f>IF(ISTEXT(BO19)," ",IFERROR(VLOOKUP(SMALL(PUAN!$AB$4:$AC$112,COUNTIF(PUAN!$AB$4:$AC$112,"&lt;="&amp;BO19)+0),PUAN!$AB$4:$AC$112,2,0),"    "))</f>
        <v xml:space="preserve">    </v>
      </c>
      <c r="BQ19" s="237"/>
      <c r="BV19" s="186">
        <v>86</v>
      </c>
      <c r="BW19" s="184">
        <v>14</v>
      </c>
    </row>
    <row r="20" spans="1:75" s="13" customFormat="1" ht="71.25" hidden="1" customHeight="1" x14ac:dyDescent="0.2">
      <c r="A20" s="212"/>
      <c r="B20" s="213" t="s">
        <v>546</v>
      </c>
      <c r="C20" s="214" t="str">
        <f>IF(ISERROR(VLOOKUP(B20,'KAYIT LİSTESİ'!$B$4:$H$733,2,0)),"",(VLOOKUP(B20,'KAYIT LİSTESİ'!$B$4:$H$733,2,0)))</f>
        <v/>
      </c>
      <c r="D20" s="215" t="str">
        <f>IF(ISERROR(VLOOKUP(B20,'KAYIT LİSTESİ'!$B$4:$H$733,4,0)),"",(VLOOKUP(B20,'KAYIT LİSTESİ'!$B$4:$H$733,4,0)))</f>
        <v/>
      </c>
      <c r="E20" s="216" t="str">
        <f>IF(ISERROR(VLOOKUP(B20,'KAYIT LİSTESİ'!$B$4:$H$733,5,0)),"",(VLOOKUP(B20,'KAYIT LİSTESİ'!$B$4:$H$733,5,0)))</f>
        <v/>
      </c>
      <c r="F20" s="216" t="str">
        <f>IF(ISERROR(VLOOKUP(B20,'KAYIT LİSTESİ'!$B$4:$H$733,6,0)),"",(VLOOKUP(B20,'KAYIT LİSTESİ'!$B$4:$H$733,6,0)))</f>
        <v/>
      </c>
      <c r="G20" s="201"/>
      <c r="H20" s="201"/>
      <c r="I20" s="201"/>
      <c r="J20" s="202"/>
      <c r="K20" s="203"/>
      <c r="L20" s="203"/>
      <c r="M20" s="201"/>
      <c r="N20" s="204"/>
      <c r="O20" s="201"/>
      <c r="P20" s="203"/>
      <c r="Q20" s="203"/>
      <c r="R20" s="203"/>
      <c r="S20" s="201"/>
      <c r="T20" s="201"/>
      <c r="U20" s="201"/>
      <c r="V20" s="203"/>
      <c r="W20" s="203"/>
      <c r="X20" s="203"/>
      <c r="Y20" s="201"/>
      <c r="Z20" s="201"/>
      <c r="AA20" s="201"/>
      <c r="AB20" s="203"/>
      <c r="AC20" s="203"/>
      <c r="AD20" s="203"/>
      <c r="AE20" s="201"/>
      <c r="AF20" s="201"/>
      <c r="AG20" s="201"/>
      <c r="AH20" s="203"/>
      <c r="AI20" s="203"/>
      <c r="AJ20" s="203"/>
      <c r="AK20" s="201"/>
      <c r="AL20" s="201"/>
      <c r="AM20" s="201"/>
      <c r="AN20" s="203"/>
      <c r="AO20" s="203"/>
      <c r="AP20" s="203"/>
      <c r="AQ20" s="201"/>
      <c r="AR20" s="201"/>
      <c r="AS20" s="201"/>
      <c r="AT20" s="203"/>
      <c r="AU20" s="205"/>
      <c r="AV20" s="205"/>
      <c r="AW20" s="206"/>
      <c r="AX20" s="206"/>
      <c r="AY20" s="206"/>
      <c r="AZ20" s="205"/>
      <c r="BA20" s="205"/>
      <c r="BB20" s="205"/>
      <c r="BC20" s="206"/>
      <c r="BD20" s="206"/>
      <c r="BE20" s="206"/>
      <c r="BF20" s="205"/>
      <c r="BG20" s="205"/>
      <c r="BH20" s="205"/>
      <c r="BI20" s="206"/>
      <c r="BJ20" s="206"/>
      <c r="BK20" s="206"/>
      <c r="BL20" s="205"/>
      <c r="BM20" s="205"/>
      <c r="BN20" s="205"/>
      <c r="BO20" s="217"/>
      <c r="BP20" s="479" t="str">
        <f>IF(ISTEXT(BO20)," ",IFERROR(VLOOKUP(SMALL(PUAN!$AB$4:$AC$112,COUNTIF(PUAN!$AB$4:$AC$112,"&lt;="&amp;BO20)+0),PUAN!$AB$4:$AC$112,2,0),"    "))</f>
        <v xml:space="preserve">    </v>
      </c>
      <c r="BQ20" s="237"/>
      <c r="BV20" s="186">
        <v>88</v>
      </c>
      <c r="BW20" s="184">
        <v>15</v>
      </c>
    </row>
    <row r="21" spans="1:75" s="13" customFormat="1" ht="77.25" hidden="1" customHeight="1" x14ac:dyDescent="0.2">
      <c r="A21" s="212"/>
      <c r="B21" s="213" t="s">
        <v>547</v>
      </c>
      <c r="C21" s="214" t="str">
        <f>IF(ISERROR(VLOOKUP(B21,'KAYIT LİSTESİ'!$B$4:$H$733,2,0)),"",(VLOOKUP(B21,'KAYIT LİSTESİ'!$B$4:$H$733,2,0)))</f>
        <v/>
      </c>
      <c r="D21" s="215" t="str">
        <f>IF(ISERROR(VLOOKUP(B21,'KAYIT LİSTESİ'!$B$4:$H$733,4,0)),"",(VLOOKUP(B21,'KAYIT LİSTESİ'!$B$4:$H$733,4,0)))</f>
        <v/>
      </c>
      <c r="E21" s="216" t="str">
        <f>IF(ISERROR(VLOOKUP(B21,'KAYIT LİSTESİ'!$B$4:$H$733,5,0)),"",(VLOOKUP(B21,'KAYIT LİSTESİ'!$B$4:$H$733,5,0)))</f>
        <v/>
      </c>
      <c r="F21" s="216" t="str">
        <f>IF(ISERROR(VLOOKUP(B21,'KAYIT LİSTESİ'!$B$4:$H$733,6,0)),"",(VLOOKUP(B21,'KAYIT LİSTESİ'!$B$4:$H$733,6,0)))</f>
        <v/>
      </c>
      <c r="G21" s="201"/>
      <c r="H21" s="201"/>
      <c r="I21" s="201"/>
      <c r="J21" s="202"/>
      <c r="K21" s="203"/>
      <c r="L21" s="203"/>
      <c r="M21" s="201"/>
      <c r="N21" s="204"/>
      <c r="O21" s="201"/>
      <c r="P21" s="203"/>
      <c r="Q21" s="203"/>
      <c r="R21" s="203"/>
      <c r="S21" s="201"/>
      <c r="T21" s="201"/>
      <c r="U21" s="201"/>
      <c r="V21" s="203"/>
      <c r="W21" s="203"/>
      <c r="X21" s="203"/>
      <c r="Y21" s="201"/>
      <c r="Z21" s="201"/>
      <c r="AA21" s="201"/>
      <c r="AB21" s="203"/>
      <c r="AC21" s="203"/>
      <c r="AD21" s="203"/>
      <c r="AE21" s="201"/>
      <c r="AF21" s="201"/>
      <c r="AG21" s="201"/>
      <c r="AH21" s="203"/>
      <c r="AI21" s="203"/>
      <c r="AJ21" s="203"/>
      <c r="AK21" s="201"/>
      <c r="AL21" s="201"/>
      <c r="AM21" s="201"/>
      <c r="AN21" s="203"/>
      <c r="AO21" s="203"/>
      <c r="AP21" s="203"/>
      <c r="AQ21" s="201"/>
      <c r="AR21" s="201"/>
      <c r="AS21" s="201"/>
      <c r="AT21" s="203"/>
      <c r="AU21" s="205"/>
      <c r="AV21" s="205"/>
      <c r="AW21" s="206"/>
      <c r="AX21" s="206"/>
      <c r="AY21" s="206"/>
      <c r="AZ21" s="205"/>
      <c r="BA21" s="205"/>
      <c r="BB21" s="205"/>
      <c r="BC21" s="206"/>
      <c r="BD21" s="206"/>
      <c r="BE21" s="206"/>
      <c r="BF21" s="205"/>
      <c r="BG21" s="205"/>
      <c r="BH21" s="205"/>
      <c r="BI21" s="206"/>
      <c r="BJ21" s="206"/>
      <c r="BK21" s="206"/>
      <c r="BL21" s="205"/>
      <c r="BM21" s="205"/>
      <c r="BN21" s="205"/>
      <c r="BO21" s="217"/>
      <c r="BP21" s="479" t="str">
        <f>IF(ISTEXT(BO21)," ",IFERROR(VLOOKUP(SMALL(PUAN!$AB$4:$AC$112,COUNTIF(PUAN!$AB$4:$AC$112,"&lt;="&amp;BO21)+0),PUAN!$AB$4:$AC$112,2,0),"    "))</f>
        <v xml:space="preserve">    </v>
      </c>
      <c r="BQ21" s="237"/>
      <c r="BV21" s="186"/>
      <c r="BW21" s="184"/>
    </row>
    <row r="22" spans="1:75" s="13" customFormat="1" ht="77.25" hidden="1" customHeight="1" x14ac:dyDescent="0.2">
      <c r="A22" s="212"/>
      <c r="B22" s="213" t="s">
        <v>548</v>
      </c>
      <c r="C22" s="214" t="str">
        <f>IF(ISERROR(VLOOKUP(B22,'KAYIT LİSTESİ'!$B$4:$H$733,2,0)),"",(VLOOKUP(B22,'KAYIT LİSTESİ'!$B$4:$H$733,2,0)))</f>
        <v/>
      </c>
      <c r="D22" s="215" t="str">
        <f>IF(ISERROR(VLOOKUP(B22,'KAYIT LİSTESİ'!$B$4:$H$733,4,0)),"",(VLOOKUP(B22,'KAYIT LİSTESİ'!$B$4:$H$733,4,0)))</f>
        <v/>
      </c>
      <c r="E22" s="216" t="str">
        <f>IF(ISERROR(VLOOKUP(B22,'KAYIT LİSTESİ'!$B$4:$H$733,5,0)),"",(VLOOKUP(B22,'KAYIT LİSTESİ'!$B$4:$H$733,5,0)))</f>
        <v/>
      </c>
      <c r="F22" s="216" t="str">
        <f>IF(ISERROR(VLOOKUP(B22,'KAYIT LİSTESİ'!$B$4:$H$733,6,0)),"",(VLOOKUP(B22,'KAYIT LİSTESİ'!$B$4:$H$733,6,0)))</f>
        <v/>
      </c>
      <c r="G22" s="201"/>
      <c r="H22" s="201"/>
      <c r="I22" s="201"/>
      <c r="J22" s="202"/>
      <c r="K22" s="203"/>
      <c r="L22" s="203"/>
      <c r="M22" s="201"/>
      <c r="N22" s="204"/>
      <c r="O22" s="201"/>
      <c r="P22" s="203"/>
      <c r="Q22" s="203"/>
      <c r="R22" s="203"/>
      <c r="S22" s="201"/>
      <c r="T22" s="201"/>
      <c r="U22" s="201"/>
      <c r="V22" s="203"/>
      <c r="W22" s="203"/>
      <c r="X22" s="203"/>
      <c r="Y22" s="201"/>
      <c r="Z22" s="201"/>
      <c r="AA22" s="201"/>
      <c r="AB22" s="203"/>
      <c r="AC22" s="203"/>
      <c r="AD22" s="203"/>
      <c r="AE22" s="201"/>
      <c r="AF22" s="201"/>
      <c r="AG22" s="201"/>
      <c r="AH22" s="203"/>
      <c r="AI22" s="203"/>
      <c r="AJ22" s="203"/>
      <c r="AK22" s="201"/>
      <c r="AL22" s="201"/>
      <c r="AM22" s="201"/>
      <c r="AN22" s="203"/>
      <c r="AO22" s="203"/>
      <c r="AP22" s="203"/>
      <c r="AQ22" s="201"/>
      <c r="AR22" s="201"/>
      <c r="AS22" s="201"/>
      <c r="AT22" s="203"/>
      <c r="AU22" s="205"/>
      <c r="AV22" s="205"/>
      <c r="AW22" s="206"/>
      <c r="AX22" s="206"/>
      <c r="AY22" s="206"/>
      <c r="AZ22" s="205"/>
      <c r="BA22" s="205"/>
      <c r="BB22" s="205"/>
      <c r="BC22" s="206"/>
      <c r="BD22" s="206"/>
      <c r="BE22" s="206"/>
      <c r="BF22" s="205"/>
      <c r="BG22" s="205"/>
      <c r="BH22" s="205"/>
      <c r="BI22" s="206"/>
      <c r="BJ22" s="206"/>
      <c r="BK22" s="206"/>
      <c r="BL22" s="205"/>
      <c r="BM22" s="205"/>
      <c r="BN22" s="205"/>
      <c r="BO22" s="217"/>
      <c r="BP22" s="479" t="str">
        <f>IF(ISTEXT(BO22)," ",IFERROR(VLOOKUP(SMALL(PUAN!$AB$4:$AC$112,COUNTIF(PUAN!$AB$4:$AC$112,"&lt;="&amp;BO22)+0),PUAN!$AB$4:$AC$112,2,0),"    "))</f>
        <v xml:space="preserve">    </v>
      </c>
      <c r="BQ22" s="237"/>
      <c r="BV22" s="186"/>
      <c r="BW22" s="184"/>
    </row>
    <row r="23" spans="1:75" s="13" customFormat="1" ht="77.25" hidden="1" customHeight="1" x14ac:dyDescent="0.2">
      <c r="A23" s="212"/>
      <c r="B23" s="213" t="s">
        <v>549</v>
      </c>
      <c r="C23" s="214" t="str">
        <f>IF(ISERROR(VLOOKUP(B23,'KAYIT LİSTESİ'!$B$4:$H$733,2,0)),"",(VLOOKUP(B23,'KAYIT LİSTESİ'!$B$4:$H$733,2,0)))</f>
        <v/>
      </c>
      <c r="D23" s="215" t="str">
        <f>IF(ISERROR(VLOOKUP(B23,'KAYIT LİSTESİ'!$B$4:$H$733,4,0)),"",(VLOOKUP(B23,'KAYIT LİSTESİ'!$B$4:$H$733,4,0)))</f>
        <v/>
      </c>
      <c r="E23" s="216" t="str">
        <f>IF(ISERROR(VLOOKUP(B23,'KAYIT LİSTESİ'!$B$4:$H$733,5,0)),"",(VLOOKUP(B23,'KAYIT LİSTESİ'!$B$4:$H$733,5,0)))</f>
        <v/>
      </c>
      <c r="F23" s="216"/>
      <c r="G23" s="201"/>
      <c r="H23" s="201"/>
      <c r="I23" s="201"/>
      <c r="J23" s="202"/>
      <c r="K23" s="203"/>
      <c r="L23" s="203"/>
      <c r="M23" s="201"/>
      <c r="N23" s="204"/>
      <c r="O23" s="201"/>
      <c r="P23" s="203"/>
      <c r="Q23" s="203"/>
      <c r="R23" s="203"/>
      <c r="S23" s="201"/>
      <c r="T23" s="201"/>
      <c r="U23" s="201"/>
      <c r="V23" s="203"/>
      <c r="W23" s="203"/>
      <c r="X23" s="203"/>
      <c r="Y23" s="201"/>
      <c r="Z23" s="201"/>
      <c r="AA23" s="201"/>
      <c r="AB23" s="203"/>
      <c r="AC23" s="203"/>
      <c r="AD23" s="203"/>
      <c r="AE23" s="201"/>
      <c r="AF23" s="201"/>
      <c r="AG23" s="201"/>
      <c r="AH23" s="203"/>
      <c r="AI23" s="203"/>
      <c r="AJ23" s="203"/>
      <c r="AK23" s="201"/>
      <c r="AL23" s="201"/>
      <c r="AM23" s="201"/>
      <c r="AN23" s="203"/>
      <c r="AO23" s="203"/>
      <c r="AP23" s="203"/>
      <c r="AQ23" s="201"/>
      <c r="AR23" s="201"/>
      <c r="AS23" s="201"/>
      <c r="AT23" s="203"/>
      <c r="AU23" s="205"/>
      <c r="AV23" s="205"/>
      <c r="AW23" s="206"/>
      <c r="AX23" s="206"/>
      <c r="AY23" s="206"/>
      <c r="AZ23" s="205"/>
      <c r="BA23" s="205"/>
      <c r="BB23" s="205"/>
      <c r="BC23" s="206"/>
      <c r="BD23" s="206"/>
      <c r="BE23" s="206"/>
      <c r="BF23" s="205"/>
      <c r="BG23" s="205"/>
      <c r="BH23" s="205"/>
      <c r="BI23" s="206"/>
      <c r="BJ23" s="206"/>
      <c r="BK23" s="206"/>
      <c r="BL23" s="205"/>
      <c r="BM23" s="205"/>
      <c r="BN23" s="205"/>
      <c r="BO23" s="217"/>
      <c r="BP23" s="479" t="str">
        <f>IF(ISTEXT(BO23)," ",IFERROR(VLOOKUP(SMALL(PUAN!$AB$4:$AC$112,COUNTIF(PUAN!$AB$4:$AC$112,"&lt;="&amp;BO23)+0),PUAN!$AB$4:$AC$112,2,0),"    "))</f>
        <v xml:space="preserve">    </v>
      </c>
      <c r="BQ23" s="237"/>
      <c r="BV23" s="186"/>
      <c r="BW23" s="184"/>
    </row>
    <row r="24" spans="1:75" s="62" customFormat="1" ht="59.25" customHeight="1" x14ac:dyDescent="0.25">
      <c r="A24" s="58" t="s">
        <v>22</v>
      </c>
      <c r="B24" s="58"/>
      <c r="C24" s="58"/>
      <c r="D24" s="59"/>
      <c r="E24" s="60"/>
      <c r="F24" s="61" t="s">
        <v>0</v>
      </c>
      <c r="J24" s="62" t="s">
        <v>1</v>
      </c>
      <c r="S24" s="62" t="s">
        <v>2</v>
      </c>
      <c r="AA24" s="62" t="s">
        <v>3</v>
      </c>
      <c r="AL24" s="62" t="s">
        <v>3</v>
      </c>
      <c r="BO24" s="63" t="s">
        <v>3</v>
      </c>
      <c r="BP24" s="61"/>
      <c r="BQ24" s="61"/>
      <c r="BV24" s="186">
        <v>124</v>
      </c>
      <c r="BW24" s="184">
        <v>34</v>
      </c>
    </row>
    <row r="25" spans="1:75" ht="81.75" customHeight="1" x14ac:dyDescent="0.2">
      <c r="E25" s="44"/>
      <c r="BV25" s="186">
        <v>125</v>
      </c>
      <c r="BW25" s="184">
        <v>35</v>
      </c>
    </row>
    <row r="26" spans="1:75" ht="81.75" customHeight="1" x14ac:dyDescent="0.2">
      <c r="E26" s="44"/>
      <c r="BV26" s="186">
        <v>126</v>
      </c>
      <c r="BW26" s="184">
        <v>36</v>
      </c>
    </row>
    <row r="27" spans="1:75" x14ac:dyDescent="0.2">
      <c r="E27" s="44"/>
      <c r="BV27" s="186">
        <v>127</v>
      </c>
      <c r="BW27" s="184">
        <v>37</v>
      </c>
    </row>
    <row r="28" spans="1:75" x14ac:dyDescent="0.2">
      <c r="BV28" s="186">
        <v>128</v>
      </c>
      <c r="BW28" s="184">
        <v>38</v>
      </c>
    </row>
    <row r="29" spans="1:75" x14ac:dyDescent="0.2">
      <c r="BV29" s="186">
        <v>129</v>
      </c>
      <c r="BW29" s="184">
        <v>39</v>
      </c>
    </row>
    <row r="30" spans="1:75" x14ac:dyDescent="0.2">
      <c r="BV30" s="186">
        <v>130</v>
      </c>
      <c r="BW30" s="184">
        <v>40</v>
      </c>
    </row>
    <row r="31" spans="1:75" x14ac:dyDescent="0.2">
      <c r="BV31" s="186">
        <v>131</v>
      </c>
      <c r="BW31" s="184">
        <v>41</v>
      </c>
    </row>
    <row r="32" spans="1:75" x14ac:dyDescent="0.2">
      <c r="BV32" s="186">
        <v>132</v>
      </c>
      <c r="BW32" s="184">
        <v>42</v>
      </c>
    </row>
    <row r="33" spans="74:75" x14ac:dyDescent="0.2">
      <c r="BV33" s="186">
        <v>133</v>
      </c>
      <c r="BW33" s="184">
        <v>43</v>
      </c>
    </row>
    <row r="34" spans="74:75" x14ac:dyDescent="0.2">
      <c r="BV34" s="186">
        <v>134</v>
      </c>
      <c r="BW34" s="184">
        <v>44</v>
      </c>
    </row>
    <row r="35" spans="74:75" x14ac:dyDescent="0.2">
      <c r="BV35" s="186">
        <v>135</v>
      </c>
      <c r="BW35" s="184">
        <v>45</v>
      </c>
    </row>
    <row r="36" spans="74:75" x14ac:dyDescent="0.2">
      <c r="BV36" s="186">
        <v>136</v>
      </c>
      <c r="BW36" s="184">
        <v>46</v>
      </c>
    </row>
    <row r="37" spans="74:75" x14ac:dyDescent="0.2">
      <c r="BV37" s="186">
        <v>137</v>
      </c>
      <c r="BW37" s="184">
        <v>47</v>
      </c>
    </row>
    <row r="38" spans="74:75" x14ac:dyDescent="0.2">
      <c r="BV38" s="186">
        <v>138</v>
      </c>
      <c r="BW38" s="184">
        <v>48</v>
      </c>
    </row>
    <row r="39" spans="74:75" x14ac:dyDescent="0.2">
      <c r="BV39" s="186">
        <v>139</v>
      </c>
      <c r="BW39" s="184">
        <v>49</v>
      </c>
    </row>
    <row r="40" spans="74:75" x14ac:dyDescent="0.2">
      <c r="BV40" s="186">
        <v>140</v>
      </c>
      <c r="BW40" s="184">
        <v>50</v>
      </c>
    </row>
    <row r="41" spans="74:75" x14ac:dyDescent="0.2">
      <c r="BV41" s="186">
        <v>141</v>
      </c>
      <c r="BW41" s="184">
        <v>51</v>
      </c>
    </row>
    <row r="42" spans="74:75" x14ac:dyDescent="0.2">
      <c r="BV42" s="186">
        <v>142</v>
      </c>
      <c r="BW42" s="184">
        <v>52</v>
      </c>
    </row>
    <row r="43" spans="74:75" x14ac:dyDescent="0.2">
      <c r="BV43" s="186">
        <v>143</v>
      </c>
      <c r="BW43" s="184">
        <v>53</v>
      </c>
    </row>
    <row r="44" spans="74:75" x14ac:dyDescent="0.2">
      <c r="BV44" s="186">
        <v>144</v>
      </c>
      <c r="BW44" s="184">
        <v>54</v>
      </c>
    </row>
    <row r="45" spans="74:75" x14ac:dyDescent="0.2">
      <c r="BV45" s="186">
        <v>145</v>
      </c>
      <c r="BW45" s="184">
        <v>55</v>
      </c>
    </row>
    <row r="46" spans="74:75" x14ac:dyDescent="0.2">
      <c r="BV46" s="186">
        <v>146</v>
      </c>
      <c r="BW46" s="184">
        <v>56</v>
      </c>
    </row>
    <row r="47" spans="74:75" x14ac:dyDescent="0.2">
      <c r="BV47" s="186">
        <v>147</v>
      </c>
      <c r="BW47" s="184">
        <v>57</v>
      </c>
    </row>
    <row r="48" spans="74:75" x14ac:dyDescent="0.2">
      <c r="BV48" s="186">
        <v>148</v>
      </c>
      <c r="BW48" s="184">
        <v>58</v>
      </c>
    </row>
    <row r="49" spans="74:75" x14ac:dyDescent="0.2">
      <c r="BV49" s="186">
        <v>149</v>
      </c>
      <c r="BW49" s="184">
        <v>59</v>
      </c>
    </row>
    <row r="50" spans="74:75" x14ac:dyDescent="0.2">
      <c r="BV50" s="186">
        <v>150</v>
      </c>
      <c r="BW50" s="184">
        <v>60</v>
      </c>
    </row>
    <row r="51" spans="74:75" x14ac:dyDescent="0.2">
      <c r="BV51" s="186">
        <v>151</v>
      </c>
      <c r="BW51" s="184">
        <v>61</v>
      </c>
    </row>
    <row r="52" spans="74:75" x14ac:dyDescent="0.2">
      <c r="BV52" s="186">
        <v>152</v>
      </c>
      <c r="BW52" s="184">
        <v>62</v>
      </c>
    </row>
    <row r="53" spans="74:75" x14ac:dyDescent="0.2">
      <c r="BV53" s="186">
        <v>153</v>
      </c>
      <c r="BW53" s="184">
        <v>63</v>
      </c>
    </row>
    <row r="54" spans="74:75" x14ac:dyDescent="0.2">
      <c r="BV54" s="186">
        <v>154</v>
      </c>
      <c r="BW54" s="184">
        <v>64</v>
      </c>
    </row>
    <row r="55" spans="74:75" x14ac:dyDescent="0.2">
      <c r="BV55" s="186">
        <v>155</v>
      </c>
      <c r="BW55" s="184">
        <v>65</v>
      </c>
    </row>
    <row r="56" spans="74:75" x14ac:dyDescent="0.2">
      <c r="BV56" s="186">
        <v>156</v>
      </c>
      <c r="BW56" s="184">
        <v>66</v>
      </c>
    </row>
    <row r="57" spans="74:75" x14ac:dyDescent="0.2">
      <c r="BV57" s="186">
        <v>157</v>
      </c>
      <c r="BW57" s="184">
        <v>67</v>
      </c>
    </row>
    <row r="58" spans="74:75" x14ac:dyDescent="0.2">
      <c r="BV58" s="186">
        <v>158</v>
      </c>
      <c r="BW58" s="184">
        <v>68</v>
      </c>
    </row>
    <row r="59" spans="74:75" x14ac:dyDescent="0.2">
      <c r="BV59" s="186">
        <v>159</v>
      </c>
      <c r="BW59" s="184">
        <v>69</v>
      </c>
    </row>
    <row r="60" spans="74:75" x14ac:dyDescent="0.2">
      <c r="BV60" s="186">
        <v>160</v>
      </c>
      <c r="BW60" s="184">
        <v>70</v>
      </c>
    </row>
    <row r="61" spans="74:75" x14ac:dyDescent="0.2">
      <c r="BV61" s="186">
        <v>161</v>
      </c>
      <c r="BW61" s="184">
        <v>71</v>
      </c>
    </row>
    <row r="62" spans="74:75" x14ac:dyDescent="0.2">
      <c r="BV62" s="186">
        <v>162</v>
      </c>
      <c r="BW62" s="184">
        <v>72</v>
      </c>
    </row>
    <row r="63" spans="74:75" x14ac:dyDescent="0.2">
      <c r="BV63" s="186">
        <v>163</v>
      </c>
      <c r="BW63" s="184">
        <v>73</v>
      </c>
    </row>
    <row r="64" spans="74:75" x14ac:dyDescent="0.2">
      <c r="BV64" s="186">
        <v>164</v>
      </c>
      <c r="BW64" s="184">
        <v>74</v>
      </c>
    </row>
    <row r="65" spans="74:75" x14ac:dyDescent="0.2">
      <c r="BV65" s="186">
        <v>165</v>
      </c>
      <c r="BW65" s="184">
        <v>75</v>
      </c>
    </row>
    <row r="66" spans="74:75" x14ac:dyDescent="0.2">
      <c r="BV66" s="186">
        <v>166</v>
      </c>
      <c r="BW66" s="184">
        <v>76</v>
      </c>
    </row>
    <row r="67" spans="74:75" x14ac:dyDescent="0.2">
      <c r="BV67" s="186">
        <v>167</v>
      </c>
      <c r="BW67" s="184">
        <v>77</v>
      </c>
    </row>
    <row r="68" spans="74:75" x14ac:dyDescent="0.2">
      <c r="BV68" s="186">
        <v>168</v>
      </c>
      <c r="BW68" s="184">
        <v>78</v>
      </c>
    </row>
    <row r="69" spans="74:75" x14ac:dyDescent="0.2">
      <c r="BV69" s="186">
        <v>169</v>
      </c>
      <c r="BW69" s="184">
        <v>79</v>
      </c>
    </row>
    <row r="70" spans="74:75" x14ac:dyDescent="0.2">
      <c r="BV70" s="186">
        <v>170</v>
      </c>
      <c r="BW70" s="184">
        <v>80</v>
      </c>
    </row>
    <row r="71" spans="74:75" x14ac:dyDescent="0.2">
      <c r="BV71" s="186">
        <v>171</v>
      </c>
      <c r="BW71" s="184">
        <v>81</v>
      </c>
    </row>
    <row r="72" spans="74:75" x14ac:dyDescent="0.2">
      <c r="BV72" s="186">
        <v>172</v>
      </c>
      <c r="BW72" s="184">
        <v>82</v>
      </c>
    </row>
    <row r="73" spans="74:75" x14ac:dyDescent="0.2">
      <c r="BV73" s="186">
        <v>173</v>
      </c>
      <c r="BW73" s="184">
        <v>83</v>
      </c>
    </row>
    <row r="74" spans="74:75" x14ac:dyDescent="0.2">
      <c r="BV74" s="186">
        <v>174</v>
      </c>
      <c r="BW74" s="184">
        <v>84</v>
      </c>
    </row>
    <row r="75" spans="74:75" x14ac:dyDescent="0.2">
      <c r="BV75" s="186">
        <v>175</v>
      </c>
      <c r="BW75" s="184">
        <v>85</v>
      </c>
    </row>
    <row r="76" spans="74:75" x14ac:dyDescent="0.2">
      <c r="BV76" s="186">
        <v>176</v>
      </c>
      <c r="BW76" s="184">
        <v>86</v>
      </c>
    </row>
    <row r="77" spans="74:75" x14ac:dyDescent="0.2">
      <c r="BV77" s="186">
        <v>177</v>
      </c>
      <c r="BW77" s="184">
        <v>87</v>
      </c>
    </row>
    <row r="78" spans="74:75" x14ac:dyDescent="0.2">
      <c r="BV78" s="186">
        <v>178</v>
      </c>
      <c r="BW78" s="184">
        <v>88</v>
      </c>
    </row>
    <row r="79" spans="74:75" x14ac:dyDescent="0.2">
      <c r="BV79" s="186">
        <v>179</v>
      </c>
      <c r="BW79" s="184">
        <v>89</v>
      </c>
    </row>
    <row r="80" spans="74:75" x14ac:dyDescent="0.2">
      <c r="BV80" s="186">
        <v>180</v>
      </c>
      <c r="BW80" s="184">
        <v>90</v>
      </c>
    </row>
    <row r="81" spans="74:75" x14ac:dyDescent="0.2">
      <c r="BW81" s="184">
        <v>91</v>
      </c>
    </row>
    <row r="82" spans="74:75" x14ac:dyDescent="0.2">
      <c r="BV82" s="186">
        <v>181</v>
      </c>
      <c r="BW82" s="184">
        <v>92</v>
      </c>
    </row>
    <row r="83" spans="74:75" x14ac:dyDescent="0.2">
      <c r="BW83" s="184">
        <v>93</v>
      </c>
    </row>
    <row r="84" spans="74:75" x14ac:dyDescent="0.2">
      <c r="BV84" s="186">
        <v>182</v>
      </c>
      <c r="BW84" s="184">
        <v>94</v>
      </c>
    </row>
    <row r="85" spans="74:75" x14ac:dyDescent="0.2">
      <c r="BW85" s="184">
        <v>95</v>
      </c>
    </row>
    <row r="86" spans="74:75" x14ac:dyDescent="0.2">
      <c r="BV86" s="185">
        <v>183</v>
      </c>
      <c r="BW86" s="183">
        <v>96</v>
      </c>
    </row>
    <row r="87" spans="74:75" x14ac:dyDescent="0.2">
      <c r="BV87" s="185"/>
      <c r="BW87" s="183">
        <v>97</v>
      </c>
    </row>
    <row r="88" spans="74:75" x14ac:dyDescent="0.2">
      <c r="BV88" s="185">
        <v>184</v>
      </c>
      <c r="BW88" s="183">
        <v>98</v>
      </c>
    </row>
    <row r="89" spans="74:75" x14ac:dyDescent="0.2">
      <c r="BV89" s="185"/>
      <c r="BW89" s="183">
        <v>99</v>
      </c>
    </row>
    <row r="90" spans="74:75" x14ac:dyDescent="0.2">
      <c r="BV90" s="185">
        <v>185</v>
      </c>
      <c r="BW90" s="183">
        <v>100</v>
      </c>
    </row>
  </sheetData>
  <sortState ref="A11:BO13">
    <sortCondition ref="A11:A13"/>
  </sortState>
  <mergeCells count="44">
    <mergeCell ref="A1:BQ1"/>
    <mergeCell ref="A2:BQ2"/>
    <mergeCell ref="A3:D3"/>
    <mergeCell ref="E3:F3"/>
    <mergeCell ref="N3:X3"/>
    <mergeCell ref="Y3:AE3"/>
    <mergeCell ref="AF3:AJ3"/>
    <mergeCell ref="AW3:BB3"/>
    <mergeCell ref="BC3:BQ3"/>
    <mergeCell ref="A6:A7"/>
    <mergeCell ref="B6:B7"/>
    <mergeCell ref="C6:C7"/>
    <mergeCell ref="D6:D7"/>
    <mergeCell ref="E6:E7"/>
    <mergeCell ref="A4:D4"/>
    <mergeCell ref="E4:F4"/>
    <mergeCell ref="AW4:BB4"/>
    <mergeCell ref="BC4:BQ4"/>
    <mergeCell ref="BO5:BQ5"/>
    <mergeCell ref="BQ6:BQ7"/>
    <mergeCell ref="G7:I7"/>
    <mergeCell ref="J7:L7"/>
    <mergeCell ref="M7:O7"/>
    <mergeCell ref="P7:R7"/>
    <mergeCell ref="S7:U7"/>
    <mergeCell ref="AK7:AM7"/>
    <mergeCell ref="AZ7:BB7"/>
    <mergeCell ref="BC7:BE7"/>
    <mergeCell ref="F6:F7"/>
    <mergeCell ref="G6:BN6"/>
    <mergeCell ref="BO6:BO7"/>
    <mergeCell ref="BP6:BP7"/>
    <mergeCell ref="V7:X7"/>
    <mergeCell ref="Y7:AA7"/>
    <mergeCell ref="AB7:AD7"/>
    <mergeCell ref="AE7:AG7"/>
    <mergeCell ref="AH7:AJ7"/>
    <mergeCell ref="BF7:BH7"/>
    <mergeCell ref="BI7:BK7"/>
    <mergeCell ref="BL7:BN7"/>
    <mergeCell ref="AN7:AP7"/>
    <mergeCell ref="AQ7:AS7"/>
    <mergeCell ref="AT7:AV7"/>
    <mergeCell ref="AW7:AY7"/>
  </mergeCells>
  <conditionalFormatting sqref="G8:BN23">
    <cfRule type="containsText" dxfId="14" priority="1" stopIfTrue="1" operator="containsText" text="O">
      <formula>NOT(ISERROR(SEARCH("O",G8)))</formula>
    </cfRule>
    <cfRule type="containsText" dxfId="13" priority="2" stopIfTrue="1" operator="containsText" text="X">
      <formula>NOT(ISERROR(SEARCH("X",G8)))</formula>
    </cfRule>
  </conditionalFormatting>
  <hyperlinks>
    <hyperlink ref="E3" location="'YARIŞMA PROGRAMI'!C13" display="Sırıkla Atlama"/>
    <hyperlink ref="E3:F3" location="'YARIŞMA PROGRAMI'!C8" display="'YARIŞMA PROGRAMI'!C8"/>
  </hyperlinks>
  <printOptions horizontalCentered="1"/>
  <pageMargins left="0.17" right="0.15748031496062992" top="0.55118110236220474" bottom="0.27559055118110237" header="0.19685039370078741" footer="0.19685039370078741"/>
  <pageSetup paperSize="9" scale="29" fitToHeight="0" orientation="landscape"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4"/>
  <sheetViews>
    <sheetView view="pageBreakPreview" zoomScale="80" zoomScaleNormal="100" zoomScaleSheetLayoutView="80" workbookViewId="0">
      <selection activeCell="A13" sqref="A13:XFD26"/>
    </sheetView>
  </sheetViews>
  <sheetFormatPr defaultRowHeight="12.75" x14ac:dyDescent="0.2"/>
  <cols>
    <col min="1" max="1" width="6" style="70" customWidth="1"/>
    <col min="2" max="2" width="14" style="70" hidden="1" customWidth="1"/>
    <col min="3" max="3" width="8.5703125" style="70" customWidth="1"/>
    <col min="4" max="4" width="13.5703125" style="71" customWidth="1"/>
    <col min="5" max="5" width="19.85546875" style="70" customWidth="1"/>
    <col min="6" max="6" width="38.140625" style="3" customWidth="1"/>
    <col min="7" max="9" width="10.7109375" style="3" customWidth="1"/>
    <col min="10" max="10" width="13.42578125" style="3" customWidth="1"/>
    <col min="11" max="13" width="10.7109375" style="3" customWidth="1"/>
    <col min="14" max="14" width="12.7109375" style="72" customWidth="1"/>
    <col min="15" max="15" width="8" style="70" customWidth="1"/>
    <col min="16" max="16" width="9.5703125" style="70" customWidth="1"/>
    <col min="17" max="16384" width="9.140625" style="3"/>
  </cols>
  <sheetData>
    <row r="1" spans="1:16" ht="48.75" customHeight="1" x14ac:dyDescent="0.2">
      <c r="A1" s="781" t="str">
        <f>'YARIŞMA BİLGİLERİ'!A2:K2</f>
        <v>Gençlik ve Spor Bakanlığı
Spor Genel Müdürlüğü
Spor Faaliyetleri Daire Başkanlığı</v>
      </c>
      <c r="B1" s="781"/>
      <c r="C1" s="781"/>
      <c r="D1" s="781"/>
      <c r="E1" s="781"/>
      <c r="F1" s="781"/>
      <c r="G1" s="781"/>
      <c r="H1" s="781"/>
      <c r="I1" s="781"/>
      <c r="J1" s="781"/>
      <c r="K1" s="781"/>
      <c r="L1" s="781"/>
      <c r="M1" s="781"/>
      <c r="N1" s="781"/>
      <c r="O1" s="781"/>
      <c r="P1" s="781"/>
    </row>
    <row r="2" spans="1:16" ht="25.5" customHeight="1" x14ac:dyDescent="0.2">
      <c r="A2" s="784" t="str">
        <f>'YARIŞMA BİLGİLERİ'!A14:K14</f>
        <v>4. TÜRKİYENİN EN HIZLISI İL SEÇMELERİ</v>
      </c>
      <c r="B2" s="784"/>
      <c r="C2" s="784"/>
      <c r="D2" s="784"/>
      <c r="E2" s="784"/>
      <c r="F2" s="784"/>
      <c r="G2" s="784"/>
      <c r="H2" s="784"/>
      <c r="I2" s="784"/>
      <c r="J2" s="784"/>
      <c r="K2" s="784"/>
      <c r="L2" s="784"/>
      <c r="M2" s="784"/>
      <c r="N2" s="784"/>
      <c r="O2" s="784"/>
      <c r="P2" s="784"/>
    </row>
    <row r="3" spans="1:16" s="4" customFormat="1" ht="27" customHeight="1" x14ac:dyDescent="0.2">
      <c r="A3" s="782" t="s">
        <v>78</v>
      </c>
      <c r="B3" s="782"/>
      <c r="C3" s="782"/>
      <c r="D3" s="783" t="str">
        <f>'YARIŞMA PROGRAMI'!C15</f>
        <v>Çekiç Atma</v>
      </c>
      <c r="E3" s="783"/>
      <c r="F3" s="154" t="s">
        <v>230</v>
      </c>
      <c r="G3" s="788">
        <f>'YARIŞMA PROGRAMI'!D15</f>
        <v>3700</v>
      </c>
      <c r="H3" s="788"/>
      <c r="I3" s="788"/>
      <c r="J3" s="154"/>
      <c r="K3" s="154"/>
      <c r="L3" s="154" t="s">
        <v>195</v>
      </c>
      <c r="M3" s="785" t="str">
        <f>'YARIŞMA PROGRAMI'!E15</f>
        <v>-</v>
      </c>
      <c r="N3" s="785"/>
      <c r="O3" s="785"/>
      <c r="P3" s="785"/>
    </row>
    <row r="4" spans="1:16" s="4" customFormat="1" ht="17.25" customHeight="1" x14ac:dyDescent="0.2">
      <c r="A4" s="779" t="s">
        <v>79</v>
      </c>
      <c r="B4" s="779"/>
      <c r="C4" s="779"/>
      <c r="D4" s="787" t="str">
        <f>'YARIŞMA BİLGİLERİ'!F21</f>
        <v>KADINLAR                                                             2004-2005-2006-2007-2008</v>
      </c>
      <c r="E4" s="787"/>
      <c r="F4" s="73"/>
      <c r="G4" s="168"/>
      <c r="H4" s="168"/>
      <c r="I4" s="508"/>
      <c r="J4" s="508"/>
      <c r="K4" s="780" t="s">
        <v>77</v>
      </c>
      <c r="L4" s="780"/>
      <c r="M4" s="774">
        <f>'YARIŞMA PROGRAMI'!B15</f>
        <v>43144.666666666664</v>
      </c>
      <c r="N4" s="774"/>
      <c r="O4" s="774"/>
      <c r="P4" s="508"/>
    </row>
    <row r="5" spans="1:16" ht="21" customHeight="1" x14ac:dyDescent="0.2">
      <c r="A5" s="5"/>
      <c r="B5" s="5"/>
      <c r="C5" s="5"/>
      <c r="D5" s="9"/>
      <c r="E5" s="6"/>
      <c r="F5" s="7"/>
      <c r="G5" s="8"/>
      <c r="H5" s="8"/>
      <c r="I5" s="8"/>
      <c r="J5" s="8"/>
      <c r="K5" s="8"/>
      <c r="L5" s="8"/>
      <c r="M5" s="8"/>
      <c r="N5" s="777">
        <f ca="1">NOW()</f>
        <v>43249.694233101851</v>
      </c>
      <c r="O5" s="777"/>
      <c r="P5" s="192"/>
    </row>
    <row r="6" spans="1:16" ht="15.75" x14ac:dyDescent="0.2">
      <c r="A6" s="772" t="s">
        <v>6</v>
      </c>
      <c r="B6" s="772"/>
      <c r="C6" s="773" t="s">
        <v>64</v>
      </c>
      <c r="D6" s="773" t="s">
        <v>81</v>
      </c>
      <c r="E6" s="772" t="s">
        <v>7</v>
      </c>
      <c r="F6" s="772" t="s">
        <v>207</v>
      </c>
      <c r="G6" s="778" t="s">
        <v>194</v>
      </c>
      <c r="H6" s="778"/>
      <c r="I6" s="778"/>
      <c r="J6" s="778"/>
      <c r="K6" s="778"/>
      <c r="L6" s="778"/>
      <c r="M6" s="778"/>
      <c r="N6" s="771" t="s">
        <v>8</v>
      </c>
      <c r="O6" s="771" t="s">
        <v>111</v>
      </c>
      <c r="P6" s="771" t="s">
        <v>9</v>
      </c>
    </row>
    <row r="7" spans="1:16" ht="24.75" customHeight="1" x14ac:dyDescent="0.2">
      <c r="A7" s="772"/>
      <c r="B7" s="772"/>
      <c r="C7" s="773"/>
      <c r="D7" s="773"/>
      <c r="E7" s="772"/>
      <c r="F7" s="772"/>
      <c r="G7" s="511">
        <v>1</v>
      </c>
      <c r="H7" s="511">
        <v>2</v>
      </c>
      <c r="I7" s="511">
        <v>3</v>
      </c>
      <c r="J7" s="509" t="s">
        <v>585</v>
      </c>
      <c r="K7" s="511">
        <v>4</v>
      </c>
      <c r="L7" s="511">
        <v>5</v>
      </c>
      <c r="M7" s="511">
        <v>6</v>
      </c>
      <c r="N7" s="771"/>
      <c r="O7" s="771"/>
      <c r="P7" s="771"/>
    </row>
    <row r="8" spans="1:16" s="65" customFormat="1" ht="67.5" customHeight="1" x14ac:dyDescent="0.2">
      <c r="A8" s="229">
        <v>1</v>
      </c>
      <c r="B8" s="493" t="s">
        <v>593</v>
      </c>
      <c r="C8" s="230" t="str">
        <f>IF(ISERROR(VLOOKUP(B8,'KAYIT LİSTESİ'!$B$4:$H$733,2,0)),"",(VLOOKUP(B8,'KAYIT LİSTESİ'!$B$4:$H$733,2,0)))</f>
        <v/>
      </c>
      <c r="D8" s="231" t="str">
        <f>IF(ISERROR(VLOOKUP(B8,'KAYIT LİSTESİ'!$B$4:$H$733,4,0)),"",(VLOOKUP(B8,'KAYIT LİSTESİ'!$B$4:$H$733,4,0)))</f>
        <v/>
      </c>
      <c r="E8" s="232" t="str">
        <f>IF(ISERROR(VLOOKUP(B8,'KAYIT LİSTESİ'!$B$4:$H$733,5,0)),"",(VLOOKUP(B8,'KAYIT LİSTESİ'!$B$4:$H$733,5,0)))</f>
        <v/>
      </c>
      <c r="F8" s="232" t="str">
        <f>IF(ISERROR(VLOOKUP(B8,'KAYIT LİSTESİ'!$B$4:$H$733,6,0)),"",(VLOOKUP(B8,'KAYIT LİSTESİ'!$B$4:$H$733,6,0)))</f>
        <v/>
      </c>
      <c r="G8" s="235">
        <v>4432</v>
      </c>
      <c r="H8" s="235">
        <v>4327</v>
      </c>
      <c r="I8" s="235">
        <v>4026</v>
      </c>
      <c r="J8" s="303">
        <f t="shared" ref="J8:J23" si="0">MAX(G8:I8)</f>
        <v>4432</v>
      </c>
      <c r="K8" s="235" t="s">
        <v>636</v>
      </c>
      <c r="L8" s="235" t="s">
        <v>636</v>
      </c>
      <c r="M8" s="235" t="s">
        <v>636</v>
      </c>
      <c r="N8" s="303">
        <f t="shared" ref="N8:N23" si="1">MAX(G8:M8)</f>
        <v>4432</v>
      </c>
      <c r="O8" s="275"/>
      <c r="P8" s="253"/>
    </row>
    <row r="9" spans="1:16" s="65" customFormat="1" ht="67.5" customHeight="1" x14ac:dyDescent="0.2">
      <c r="A9" s="229"/>
      <c r="B9" s="493" t="s">
        <v>594</v>
      </c>
      <c r="C9" s="230" t="str">
        <f>IF(ISERROR(VLOOKUP(B9,'KAYIT LİSTESİ'!$B$4:$H$733,2,0)),"",(VLOOKUP(B9,'KAYIT LİSTESİ'!$B$4:$H$733,2,0)))</f>
        <v/>
      </c>
      <c r="D9" s="231" t="str">
        <f>IF(ISERROR(VLOOKUP(B9,'KAYIT LİSTESİ'!$B$4:$H$733,4,0)),"",(VLOOKUP(B9,'KAYIT LİSTESİ'!$B$4:$H$733,4,0)))</f>
        <v/>
      </c>
      <c r="E9" s="232" t="str">
        <f>IF(ISERROR(VLOOKUP(B9,'KAYIT LİSTESİ'!$B$4:$H$733,5,0)),"",(VLOOKUP(B9,'KAYIT LİSTESİ'!$B$4:$H$733,5,0)))</f>
        <v/>
      </c>
      <c r="F9" s="232" t="str">
        <f>IF(ISERROR(VLOOKUP(B9,'KAYIT LİSTESİ'!$B$4:$H$733,6,0)),"",(VLOOKUP(B9,'KAYIT LİSTESİ'!$B$4:$H$733,6,0)))</f>
        <v/>
      </c>
      <c r="G9" s="235"/>
      <c r="H9" s="235"/>
      <c r="I9" s="235"/>
      <c r="J9" s="303">
        <f t="shared" si="0"/>
        <v>0</v>
      </c>
      <c r="K9" s="235"/>
      <c r="L9" s="235"/>
      <c r="M9" s="235"/>
      <c r="N9" s="303">
        <f t="shared" si="1"/>
        <v>0</v>
      </c>
      <c r="O9" s="275"/>
      <c r="P9" s="253"/>
    </row>
    <row r="10" spans="1:16" s="65" customFormat="1" ht="67.5" hidden="1" customHeight="1" x14ac:dyDescent="0.2">
      <c r="A10" s="229"/>
      <c r="B10" s="493" t="s">
        <v>595</v>
      </c>
      <c r="C10" s="230" t="str">
        <f>IF(ISERROR(VLOOKUP(B10,'KAYIT LİSTESİ'!$B$4:$H$733,2,0)),"",(VLOOKUP(B10,'KAYIT LİSTESİ'!$B$4:$H$733,2,0)))</f>
        <v/>
      </c>
      <c r="D10" s="231" t="str">
        <f>IF(ISERROR(VLOOKUP(B10,'KAYIT LİSTESİ'!$B$4:$H$733,4,0)),"",(VLOOKUP(B10,'KAYIT LİSTESİ'!$B$4:$H$733,4,0)))</f>
        <v/>
      </c>
      <c r="E10" s="232" t="str">
        <f>IF(ISERROR(VLOOKUP(B10,'KAYIT LİSTESİ'!$B$4:$H$733,5,0)),"",(VLOOKUP(B10,'KAYIT LİSTESİ'!$B$4:$H$733,5,0)))</f>
        <v/>
      </c>
      <c r="F10" s="232" t="str">
        <f>IF(ISERROR(VLOOKUP(B10,'KAYIT LİSTESİ'!$B$4:$H$733,6,0)),"",(VLOOKUP(B10,'KAYIT LİSTESİ'!$B$4:$H$733,6,0)))</f>
        <v/>
      </c>
      <c r="G10" s="235"/>
      <c r="H10" s="235"/>
      <c r="I10" s="235"/>
      <c r="J10" s="303">
        <f t="shared" si="0"/>
        <v>0</v>
      </c>
      <c r="K10" s="235"/>
      <c r="L10" s="235"/>
      <c r="M10" s="235"/>
      <c r="N10" s="303">
        <f t="shared" si="1"/>
        <v>0</v>
      </c>
      <c r="O10" s="275"/>
      <c r="P10" s="253"/>
    </row>
    <row r="11" spans="1:16" s="65" customFormat="1" ht="67.5" hidden="1" customHeight="1" x14ac:dyDescent="0.2">
      <c r="A11" s="229"/>
      <c r="B11" s="493" t="s">
        <v>596</v>
      </c>
      <c r="C11" s="230" t="str">
        <f>IF(ISERROR(VLOOKUP(B11,'KAYIT LİSTESİ'!$B$4:$H$733,2,0)),"",(VLOOKUP(B11,'KAYIT LİSTESİ'!$B$4:$H$733,2,0)))</f>
        <v/>
      </c>
      <c r="D11" s="231" t="str">
        <f>IF(ISERROR(VLOOKUP(B11,'KAYIT LİSTESİ'!$B$4:$H$733,4,0)),"",(VLOOKUP(B11,'KAYIT LİSTESİ'!$B$4:$H$733,4,0)))</f>
        <v/>
      </c>
      <c r="E11" s="232" t="str">
        <f>IF(ISERROR(VLOOKUP(B11,'KAYIT LİSTESİ'!$B$4:$H$733,5,0)),"",(VLOOKUP(B11,'KAYIT LİSTESİ'!$B$4:$H$733,5,0)))</f>
        <v/>
      </c>
      <c r="F11" s="232" t="str">
        <f>IF(ISERROR(VLOOKUP(B11,'KAYIT LİSTESİ'!$B$4:$H$733,6,0)),"",(VLOOKUP(B11,'KAYIT LİSTESİ'!$B$4:$H$733,6,0)))</f>
        <v/>
      </c>
      <c r="G11" s="235"/>
      <c r="H11" s="235"/>
      <c r="I11" s="235"/>
      <c r="J11" s="303">
        <f t="shared" si="0"/>
        <v>0</v>
      </c>
      <c r="K11" s="235"/>
      <c r="L11" s="235"/>
      <c r="M11" s="235"/>
      <c r="N11" s="303">
        <f t="shared" si="1"/>
        <v>0</v>
      </c>
      <c r="O11" s="275"/>
      <c r="P11" s="253"/>
    </row>
    <row r="12" spans="1:16" s="65" customFormat="1" ht="67.5" hidden="1" customHeight="1" x14ac:dyDescent="0.2">
      <c r="A12" s="229"/>
      <c r="B12" s="493" t="s">
        <v>597</v>
      </c>
      <c r="C12" s="230" t="str">
        <f>IF(ISERROR(VLOOKUP(B12,'KAYIT LİSTESİ'!$B$4:$H$733,2,0)),"",(VLOOKUP(B12,'KAYIT LİSTESİ'!$B$4:$H$733,2,0)))</f>
        <v/>
      </c>
      <c r="D12" s="231" t="str">
        <f>IF(ISERROR(VLOOKUP(B12,'KAYIT LİSTESİ'!$B$4:$H$733,4,0)),"",(VLOOKUP(B12,'KAYIT LİSTESİ'!$B$4:$H$733,4,0)))</f>
        <v/>
      </c>
      <c r="E12" s="232" t="str">
        <f>IF(ISERROR(VLOOKUP(B12,'KAYIT LİSTESİ'!$B$4:$H$733,5,0)),"",(VLOOKUP(B12,'KAYIT LİSTESİ'!$B$4:$H$733,5,0)))</f>
        <v/>
      </c>
      <c r="F12" s="232" t="str">
        <f>IF(ISERROR(VLOOKUP(B12,'KAYIT LİSTESİ'!$B$4:$H$733,6,0)),"",(VLOOKUP(B12,'KAYIT LİSTESİ'!$B$4:$H$733,6,0)))</f>
        <v/>
      </c>
      <c r="G12" s="235"/>
      <c r="H12" s="235"/>
      <c r="I12" s="235"/>
      <c r="J12" s="303">
        <f t="shared" si="0"/>
        <v>0</v>
      </c>
      <c r="K12" s="235"/>
      <c r="L12" s="235"/>
      <c r="M12" s="235"/>
      <c r="N12" s="303">
        <f t="shared" si="1"/>
        <v>0</v>
      </c>
      <c r="O12" s="275"/>
      <c r="P12" s="253"/>
    </row>
    <row r="13" spans="1:16" s="65" customFormat="1" ht="67.5" hidden="1" customHeight="1" x14ac:dyDescent="0.2">
      <c r="A13" s="229"/>
      <c r="B13" s="493" t="s">
        <v>598</v>
      </c>
      <c r="C13" s="230" t="str">
        <f>IF(ISERROR(VLOOKUP(B13,'KAYIT LİSTESİ'!$B$4:$H$733,2,0)),"",(VLOOKUP(B13,'KAYIT LİSTESİ'!$B$4:$H$733,2,0)))</f>
        <v/>
      </c>
      <c r="D13" s="231" t="str">
        <f>IF(ISERROR(VLOOKUP(B13,'KAYIT LİSTESİ'!$B$4:$H$733,4,0)),"",(VLOOKUP(B13,'KAYIT LİSTESİ'!$B$4:$H$733,4,0)))</f>
        <v/>
      </c>
      <c r="E13" s="232" t="str">
        <f>IF(ISERROR(VLOOKUP(B13,'KAYIT LİSTESİ'!$B$4:$H$733,5,0)),"",(VLOOKUP(B13,'KAYIT LİSTESİ'!$B$4:$H$733,5,0)))</f>
        <v/>
      </c>
      <c r="F13" s="232" t="str">
        <f>IF(ISERROR(VLOOKUP(B13,'KAYIT LİSTESİ'!$B$4:$H$733,6,0)),"",(VLOOKUP(B13,'KAYIT LİSTESİ'!$B$4:$H$733,6,0)))</f>
        <v/>
      </c>
      <c r="G13" s="235"/>
      <c r="H13" s="235"/>
      <c r="I13" s="235"/>
      <c r="J13" s="303">
        <f t="shared" si="0"/>
        <v>0</v>
      </c>
      <c r="K13" s="235"/>
      <c r="L13" s="235"/>
      <c r="M13" s="235"/>
      <c r="N13" s="303">
        <f t="shared" si="1"/>
        <v>0</v>
      </c>
      <c r="O13" s="275"/>
      <c r="P13" s="253"/>
    </row>
    <row r="14" spans="1:16" s="65" customFormat="1" ht="67.5" hidden="1" customHeight="1" x14ac:dyDescent="0.2">
      <c r="A14" s="229"/>
      <c r="B14" s="493" t="s">
        <v>599</v>
      </c>
      <c r="C14" s="230" t="str">
        <f>IF(ISERROR(VLOOKUP(B14,'KAYIT LİSTESİ'!$B$4:$H$733,2,0)),"",(VLOOKUP(B14,'KAYIT LİSTESİ'!$B$4:$H$733,2,0)))</f>
        <v/>
      </c>
      <c r="D14" s="231" t="str">
        <f>IF(ISERROR(VLOOKUP(B14,'KAYIT LİSTESİ'!$B$4:$H$733,4,0)),"",(VLOOKUP(B14,'KAYIT LİSTESİ'!$B$4:$H$733,4,0)))</f>
        <v/>
      </c>
      <c r="E14" s="232" t="str">
        <f>IF(ISERROR(VLOOKUP(B14,'KAYIT LİSTESİ'!$B$4:$H$733,5,0)),"",(VLOOKUP(B14,'KAYIT LİSTESİ'!$B$4:$H$733,5,0)))</f>
        <v/>
      </c>
      <c r="F14" s="232" t="str">
        <f>IF(ISERROR(VLOOKUP(B14,'KAYIT LİSTESİ'!$B$4:$H$733,6,0)),"",(VLOOKUP(B14,'KAYIT LİSTESİ'!$B$4:$H$733,6,0)))</f>
        <v/>
      </c>
      <c r="G14" s="235"/>
      <c r="H14" s="235"/>
      <c r="I14" s="235"/>
      <c r="J14" s="303">
        <f t="shared" si="0"/>
        <v>0</v>
      </c>
      <c r="K14" s="235"/>
      <c r="L14" s="235"/>
      <c r="M14" s="235"/>
      <c r="N14" s="303">
        <f t="shared" si="1"/>
        <v>0</v>
      </c>
      <c r="O14" s="275"/>
      <c r="P14" s="253"/>
    </row>
    <row r="15" spans="1:16" s="65" customFormat="1" ht="67.5" hidden="1" customHeight="1" x14ac:dyDescent="0.2">
      <c r="A15" s="229"/>
      <c r="B15" s="493" t="s">
        <v>600</v>
      </c>
      <c r="C15" s="230" t="str">
        <f>IF(ISERROR(VLOOKUP(B15,'KAYIT LİSTESİ'!$B$4:$H$733,2,0)),"",(VLOOKUP(B15,'KAYIT LİSTESİ'!$B$4:$H$733,2,0)))</f>
        <v/>
      </c>
      <c r="D15" s="231" t="str">
        <f>IF(ISERROR(VLOOKUP(B15,'KAYIT LİSTESİ'!$B$4:$H$733,4,0)),"",(VLOOKUP(B15,'KAYIT LİSTESİ'!$B$4:$H$733,4,0)))</f>
        <v/>
      </c>
      <c r="E15" s="232" t="str">
        <f>IF(ISERROR(VLOOKUP(B15,'KAYIT LİSTESİ'!$B$4:$H$733,5,0)),"",(VLOOKUP(B15,'KAYIT LİSTESİ'!$B$4:$H$733,5,0)))</f>
        <v/>
      </c>
      <c r="F15" s="232" t="str">
        <f>IF(ISERROR(VLOOKUP(B15,'KAYIT LİSTESİ'!$B$4:$H$733,6,0)),"",(VLOOKUP(B15,'KAYIT LİSTESİ'!$B$4:$H$733,6,0)))</f>
        <v/>
      </c>
      <c r="G15" s="235"/>
      <c r="H15" s="235"/>
      <c r="I15" s="235"/>
      <c r="J15" s="303">
        <f t="shared" si="0"/>
        <v>0</v>
      </c>
      <c r="K15" s="235"/>
      <c r="L15" s="235"/>
      <c r="M15" s="235"/>
      <c r="N15" s="303">
        <f t="shared" si="1"/>
        <v>0</v>
      </c>
      <c r="O15" s="275"/>
      <c r="P15" s="253"/>
    </row>
    <row r="16" spans="1:16" s="65" customFormat="1" ht="67.5" hidden="1" customHeight="1" x14ac:dyDescent="0.2">
      <c r="A16" s="229"/>
      <c r="B16" s="493" t="s">
        <v>601</v>
      </c>
      <c r="C16" s="230" t="str">
        <f>IF(ISERROR(VLOOKUP(B16,'KAYIT LİSTESİ'!$B$4:$H$733,2,0)),"",(VLOOKUP(B16,'KAYIT LİSTESİ'!$B$4:$H$733,2,0)))</f>
        <v/>
      </c>
      <c r="D16" s="231" t="str">
        <f>IF(ISERROR(VLOOKUP(B16,'KAYIT LİSTESİ'!$B$4:$H$733,4,0)),"",(VLOOKUP(B16,'KAYIT LİSTESİ'!$B$4:$H$733,4,0)))</f>
        <v/>
      </c>
      <c r="E16" s="232" t="str">
        <f>IF(ISERROR(VLOOKUP(B16,'KAYIT LİSTESİ'!$B$4:$H$733,5,0)),"",(VLOOKUP(B16,'KAYIT LİSTESİ'!$B$4:$H$733,5,0)))</f>
        <v/>
      </c>
      <c r="F16" s="232" t="str">
        <f>IF(ISERROR(VLOOKUP(B16,'KAYIT LİSTESİ'!$B$4:$H$733,6,0)),"",(VLOOKUP(B16,'KAYIT LİSTESİ'!$B$4:$H$733,6,0)))</f>
        <v/>
      </c>
      <c r="G16" s="235"/>
      <c r="H16" s="235"/>
      <c r="I16" s="235"/>
      <c r="J16" s="303">
        <f t="shared" si="0"/>
        <v>0</v>
      </c>
      <c r="K16" s="235"/>
      <c r="L16" s="235"/>
      <c r="M16" s="235"/>
      <c r="N16" s="303">
        <f t="shared" si="1"/>
        <v>0</v>
      </c>
      <c r="O16" s="275"/>
      <c r="P16" s="253"/>
    </row>
    <row r="17" spans="1:16" s="65" customFormat="1" ht="67.5" hidden="1" customHeight="1" x14ac:dyDescent="0.2">
      <c r="A17" s="229"/>
      <c r="B17" s="493" t="s">
        <v>602</v>
      </c>
      <c r="C17" s="230" t="str">
        <f>IF(ISERROR(VLOOKUP(B17,'KAYIT LİSTESİ'!$B$4:$H$733,2,0)),"",(VLOOKUP(B17,'KAYIT LİSTESİ'!$B$4:$H$733,2,0)))</f>
        <v/>
      </c>
      <c r="D17" s="231" t="str">
        <f>IF(ISERROR(VLOOKUP(B17,'KAYIT LİSTESİ'!$B$4:$H$733,4,0)),"",(VLOOKUP(B17,'KAYIT LİSTESİ'!$B$4:$H$733,4,0)))</f>
        <v/>
      </c>
      <c r="E17" s="232" t="str">
        <f>IF(ISERROR(VLOOKUP(B17,'KAYIT LİSTESİ'!$B$4:$H$733,5,0)),"",(VLOOKUP(B17,'KAYIT LİSTESİ'!$B$4:$H$733,5,0)))</f>
        <v/>
      </c>
      <c r="F17" s="232" t="str">
        <f>IF(ISERROR(VLOOKUP(B17,'KAYIT LİSTESİ'!$B$4:$H$733,6,0)),"",(VLOOKUP(B17,'KAYIT LİSTESİ'!$B$4:$H$733,6,0)))</f>
        <v/>
      </c>
      <c r="G17" s="235"/>
      <c r="H17" s="235"/>
      <c r="I17" s="235"/>
      <c r="J17" s="303">
        <f t="shared" si="0"/>
        <v>0</v>
      </c>
      <c r="K17" s="235"/>
      <c r="L17" s="235"/>
      <c r="M17" s="235"/>
      <c r="N17" s="303">
        <f t="shared" si="1"/>
        <v>0</v>
      </c>
      <c r="O17" s="275"/>
      <c r="P17" s="253"/>
    </row>
    <row r="18" spans="1:16" s="65" customFormat="1" ht="67.5" hidden="1" customHeight="1" x14ac:dyDescent="0.2">
      <c r="A18" s="229"/>
      <c r="B18" s="493" t="s">
        <v>603</v>
      </c>
      <c r="C18" s="230" t="str">
        <f>IF(ISERROR(VLOOKUP(B18,'KAYIT LİSTESİ'!$B$4:$H$733,2,0)),"",(VLOOKUP(B18,'KAYIT LİSTESİ'!$B$4:$H$733,2,0)))</f>
        <v/>
      </c>
      <c r="D18" s="231" t="str">
        <f>IF(ISERROR(VLOOKUP(B18,'KAYIT LİSTESİ'!$B$4:$H$733,4,0)),"",(VLOOKUP(B18,'KAYIT LİSTESİ'!$B$4:$H$733,4,0)))</f>
        <v/>
      </c>
      <c r="E18" s="232" t="str">
        <f>IF(ISERROR(VLOOKUP(B18,'KAYIT LİSTESİ'!$B$4:$H$733,5,0)),"",(VLOOKUP(B18,'KAYIT LİSTESİ'!$B$4:$H$733,5,0)))</f>
        <v/>
      </c>
      <c r="F18" s="232" t="str">
        <f>IF(ISERROR(VLOOKUP(B18,'KAYIT LİSTESİ'!$B$4:$H$733,6,0)),"",(VLOOKUP(B18,'KAYIT LİSTESİ'!$B$4:$H$733,6,0)))</f>
        <v/>
      </c>
      <c r="G18" s="235"/>
      <c r="H18" s="235"/>
      <c r="I18" s="235"/>
      <c r="J18" s="303">
        <f t="shared" si="0"/>
        <v>0</v>
      </c>
      <c r="K18" s="235"/>
      <c r="L18" s="235"/>
      <c r="M18" s="235"/>
      <c r="N18" s="303">
        <f t="shared" si="1"/>
        <v>0</v>
      </c>
      <c r="O18" s="275"/>
      <c r="P18" s="195"/>
    </row>
    <row r="19" spans="1:16" s="65" customFormat="1" ht="67.5" hidden="1" customHeight="1" x14ac:dyDescent="0.2">
      <c r="A19" s="229"/>
      <c r="B19" s="493" t="s">
        <v>604</v>
      </c>
      <c r="C19" s="230" t="str">
        <f>IF(ISERROR(VLOOKUP(B19,'KAYIT LİSTESİ'!$B$4:$H$733,2,0)),"",(VLOOKUP(B19,'KAYIT LİSTESİ'!$B$4:$H$733,2,0)))</f>
        <v/>
      </c>
      <c r="D19" s="231" t="str">
        <f>IF(ISERROR(VLOOKUP(B19,'KAYIT LİSTESİ'!$B$4:$H$733,4,0)),"",(VLOOKUP(B19,'KAYIT LİSTESİ'!$B$4:$H$733,4,0)))</f>
        <v/>
      </c>
      <c r="E19" s="232" t="str">
        <f>IF(ISERROR(VLOOKUP(B19,'KAYIT LİSTESİ'!$B$4:$H$733,5,0)),"",(VLOOKUP(B19,'KAYIT LİSTESİ'!$B$4:$H$733,5,0)))</f>
        <v/>
      </c>
      <c r="F19" s="232" t="str">
        <f>IF(ISERROR(VLOOKUP(B19,'KAYIT LİSTESİ'!$B$4:$H$733,6,0)),"",(VLOOKUP(B19,'KAYIT LİSTESİ'!$B$4:$H$733,6,0)))</f>
        <v/>
      </c>
      <c r="G19" s="235"/>
      <c r="H19" s="235"/>
      <c r="I19" s="235"/>
      <c r="J19" s="303">
        <f t="shared" si="0"/>
        <v>0</v>
      </c>
      <c r="K19" s="235"/>
      <c r="L19" s="235"/>
      <c r="M19" s="235"/>
      <c r="N19" s="303">
        <f t="shared" si="1"/>
        <v>0</v>
      </c>
      <c r="O19" s="275"/>
      <c r="P19" s="195"/>
    </row>
    <row r="20" spans="1:16" s="65" customFormat="1" ht="67.5" hidden="1" customHeight="1" x14ac:dyDescent="0.2">
      <c r="A20" s="229"/>
      <c r="B20" s="493" t="s">
        <v>605</v>
      </c>
      <c r="C20" s="230" t="str">
        <f>IF(ISERROR(VLOOKUP(B20,'KAYIT LİSTESİ'!$B$4:$H$733,2,0)),"",(VLOOKUP(B20,'KAYIT LİSTESİ'!$B$4:$H$733,2,0)))</f>
        <v/>
      </c>
      <c r="D20" s="231" t="str">
        <f>IF(ISERROR(VLOOKUP(B20,'KAYIT LİSTESİ'!$B$4:$H$733,4,0)),"",(VLOOKUP(B20,'KAYIT LİSTESİ'!$B$4:$H$733,4,0)))</f>
        <v/>
      </c>
      <c r="E20" s="232" t="str">
        <f>IF(ISERROR(VLOOKUP(B20,'KAYIT LİSTESİ'!$B$4:$H$733,5,0)),"",(VLOOKUP(B20,'KAYIT LİSTESİ'!$B$4:$H$733,5,0)))</f>
        <v/>
      </c>
      <c r="F20" s="232" t="str">
        <f>IF(ISERROR(VLOOKUP(B20,'KAYIT LİSTESİ'!$B$4:$H$733,6,0)),"",(VLOOKUP(B20,'KAYIT LİSTESİ'!$B$4:$H$733,6,0)))</f>
        <v/>
      </c>
      <c r="G20" s="235"/>
      <c r="H20" s="235"/>
      <c r="I20" s="235"/>
      <c r="J20" s="303">
        <f t="shared" si="0"/>
        <v>0</v>
      </c>
      <c r="K20" s="235"/>
      <c r="L20" s="235"/>
      <c r="M20" s="235"/>
      <c r="N20" s="303">
        <f t="shared" si="1"/>
        <v>0</v>
      </c>
      <c r="O20" s="275"/>
      <c r="P20" s="195"/>
    </row>
    <row r="21" spans="1:16" s="65" customFormat="1" ht="67.5" hidden="1" customHeight="1" x14ac:dyDescent="0.2">
      <c r="A21" s="229"/>
      <c r="B21" s="493" t="s">
        <v>606</v>
      </c>
      <c r="C21" s="230" t="str">
        <f>IF(ISERROR(VLOOKUP(B21,'KAYIT LİSTESİ'!$B$4:$H$733,2,0)),"",(VLOOKUP(B21,'KAYIT LİSTESİ'!$B$4:$H$733,2,0)))</f>
        <v/>
      </c>
      <c r="D21" s="231" t="str">
        <f>IF(ISERROR(VLOOKUP(B21,'KAYIT LİSTESİ'!$B$4:$H$733,4,0)),"",(VLOOKUP(B21,'KAYIT LİSTESİ'!$B$4:$H$733,4,0)))</f>
        <v/>
      </c>
      <c r="E21" s="232" t="str">
        <f>IF(ISERROR(VLOOKUP(B21,'KAYIT LİSTESİ'!$B$4:$H$733,5,0)),"",(VLOOKUP(B21,'KAYIT LİSTESİ'!$B$4:$H$733,5,0)))</f>
        <v/>
      </c>
      <c r="F21" s="232" t="str">
        <f>IF(ISERROR(VLOOKUP(B21,'KAYIT LİSTESİ'!$B$4:$H$733,6,0)),"",(VLOOKUP(B21,'KAYIT LİSTESİ'!$B$4:$H$733,6,0)))</f>
        <v/>
      </c>
      <c r="G21" s="235"/>
      <c r="H21" s="235"/>
      <c r="I21" s="235"/>
      <c r="J21" s="303">
        <f t="shared" si="0"/>
        <v>0</v>
      </c>
      <c r="K21" s="235"/>
      <c r="L21" s="235"/>
      <c r="M21" s="235"/>
      <c r="N21" s="303">
        <f t="shared" si="1"/>
        <v>0</v>
      </c>
      <c r="O21" s="275"/>
      <c r="P21" s="195"/>
    </row>
    <row r="22" spans="1:16" s="65" customFormat="1" ht="67.5" hidden="1" customHeight="1" x14ac:dyDescent="0.2">
      <c r="A22" s="229"/>
      <c r="B22" s="493" t="s">
        <v>607</v>
      </c>
      <c r="C22" s="230" t="str">
        <f>IF(ISERROR(VLOOKUP(B22,'KAYIT LİSTESİ'!$B$4:$H$733,2,0)),"",(VLOOKUP(B22,'KAYIT LİSTESİ'!$B$4:$H$733,2,0)))</f>
        <v/>
      </c>
      <c r="D22" s="231" t="str">
        <f>IF(ISERROR(VLOOKUP(B22,'KAYIT LİSTESİ'!$B$4:$H$733,4,0)),"",(VLOOKUP(B22,'KAYIT LİSTESİ'!$B$4:$H$733,4,0)))</f>
        <v/>
      </c>
      <c r="E22" s="232" t="str">
        <f>IF(ISERROR(VLOOKUP(B22,'KAYIT LİSTESİ'!$B$4:$H$733,5,0)),"",(VLOOKUP(B22,'KAYIT LİSTESİ'!$B$4:$H$733,5,0)))</f>
        <v/>
      </c>
      <c r="F22" s="232" t="str">
        <f>IF(ISERROR(VLOOKUP(B22,'KAYIT LİSTESİ'!$B$4:$H$733,6,0)),"",(VLOOKUP(B22,'KAYIT LİSTESİ'!$B$4:$H$733,6,0)))</f>
        <v/>
      </c>
      <c r="G22" s="235"/>
      <c r="H22" s="235"/>
      <c r="I22" s="235"/>
      <c r="J22" s="303">
        <f t="shared" si="0"/>
        <v>0</v>
      </c>
      <c r="K22" s="235"/>
      <c r="L22" s="235"/>
      <c r="M22" s="235"/>
      <c r="N22" s="303">
        <f t="shared" si="1"/>
        <v>0</v>
      </c>
      <c r="O22" s="275"/>
      <c r="P22" s="195"/>
    </row>
    <row r="23" spans="1:16" s="65" customFormat="1" ht="67.5" hidden="1" customHeight="1" x14ac:dyDescent="0.2">
      <c r="A23" s="229"/>
      <c r="B23" s="493" t="s">
        <v>608</v>
      </c>
      <c r="C23" s="230" t="str">
        <f>IF(ISERROR(VLOOKUP(B23,'KAYIT LİSTESİ'!$B$4:$H$733,2,0)),"",(VLOOKUP(B23,'KAYIT LİSTESİ'!$B$4:$H$733,2,0)))</f>
        <v/>
      </c>
      <c r="D23" s="231" t="str">
        <f>IF(ISERROR(VLOOKUP(B23,'KAYIT LİSTESİ'!$B$4:$H$733,4,0)),"",(VLOOKUP(B23,'KAYIT LİSTESİ'!$B$4:$H$733,4,0)))</f>
        <v/>
      </c>
      <c r="E23" s="232" t="str">
        <f>IF(ISERROR(VLOOKUP(B23,'KAYIT LİSTESİ'!$B$4:$H$733,5,0)),"",(VLOOKUP(B23,'KAYIT LİSTESİ'!$B$4:$H$733,5,0)))</f>
        <v/>
      </c>
      <c r="F23" s="232" t="str">
        <f>IF(ISERROR(VLOOKUP(B23,'KAYIT LİSTESİ'!$B$4:$H$733,6,0)),"",(VLOOKUP(B23,'KAYIT LİSTESİ'!$B$4:$H$733,6,0)))</f>
        <v/>
      </c>
      <c r="G23" s="235"/>
      <c r="H23" s="235"/>
      <c r="I23" s="235"/>
      <c r="J23" s="303">
        <f t="shared" si="0"/>
        <v>0</v>
      </c>
      <c r="K23" s="235"/>
      <c r="L23" s="235"/>
      <c r="M23" s="235"/>
      <c r="N23" s="303">
        <f t="shared" si="1"/>
        <v>0</v>
      </c>
      <c r="O23" s="275"/>
      <c r="P23" s="195"/>
    </row>
    <row r="24" spans="1:16" s="67" customFormat="1" ht="30.75" customHeight="1" x14ac:dyDescent="0.2">
      <c r="A24" s="775" t="s">
        <v>4</v>
      </c>
      <c r="B24" s="775"/>
      <c r="C24" s="775"/>
      <c r="D24" s="775"/>
      <c r="E24" s="510" t="s">
        <v>0</v>
      </c>
      <c r="F24" s="510" t="s">
        <v>1</v>
      </c>
      <c r="G24" s="776" t="s">
        <v>2</v>
      </c>
      <c r="H24" s="776"/>
      <c r="I24" s="776"/>
      <c r="J24" s="776"/>
      <c r="K24" s="776"/>
      <c r="L24" s="776"/>
      <c r="M24" s="776"/>
      <c r="N24" s="776" t="s">
        <v>3</v>
      </c>
      <c r="O24" s="776"/>
      <c r="P24" s="510"/>
    </row>
  </sheetData>
  <mergeCells count="24">
    <mergeCell ref="O6:O7"/>
    <mergeCell ref="P6:P7"/>
    <mergeCell ref="A24:D24"/>
    <mergeCell ref="G24:M24"/>
    <mergeCell ref="N24:O24"/>
    <mergeCell ref="A6:A7"/>
    <mergeCell ref="B6:B7"/>
    <mergeCell ref="C6:C7"/>
    <mergeCell ref="D6:D7"/>
    <mergeCell ref="E6:E7"/>
    <mergeCell ref="F6:F7"/>
    <mergeCell ref="G6:M6"/>
    <mergeCell ref="N6:N7"/>
    <mergeCell ref="A4:C4"/>
    <mergeCell ref="D4:E4"/>
    <mergeCell ref="K4:L4"/>
    <mergeCell ref="M4:O4"/>
    <mergeCell ref="N5:O5"/>
    <mergeCell ref="A1:P1"/>
    <mergeCell ref="A2:P2"/>
    <mergeCell ref="A3:C3"/>
    <mergeCell ref="D3:E3"/>
    <mergeCell ref="G3:I3"/>
    <mergeCell ref="M3:P3"/>
  </mergeCells>
  <conditionalFormatting sqref="N8:N23">
    <cfRule type="cellIs" dxfId="12" priority="2" operator="equal">
      <formula>0</formula>
    </cfRule>
  </conditionalFormatting>
  <conditionalFormatting sqref="J8:J23">
    <cfRule type="cellIs" dxfId="11" priority="1" operator="equal">
      <formula>0</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74" fitToHeight="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U86"/>
  <sheetViews>
    <sheetView view="pageBreakPreview" topLeftCell="A12" zoomScaleNormal="100" zoomScaleSheetLayoutView="100" workbookViewId="0">
      <selection activeCell="A13" sqref="A13:XFD26"/>
    </sheetView>
  </sheetViews>
  <sheetFormatPr defaultRowHeight="12.75" x14ac:dyDescent="0.2"/>
  <cols>
    <col min="2" max="2" width="75.7109375" customWidth="1"/>
    <col min="3" max="3" width="19" customWidth="1"/>
    <col min="4" max="4" width="13" customWidth="1"/>
    <col min="5" max="5" width="19" customWidth="1"/>
    <col min="6" max="6" width="13" customWidth="1"/>
    <col min="7" max="7" width="19" customWidth="1"/>
    <col min="8" max="8" width="13" customWidth="1"/>
    <col min="9" max="9" width="19" customWidth="1"/>
    <col min="10" max="10" width="13" customWidth="1"/>
    <col min="11" max="11" width="19" customWidth="1"/>
    <col min="12" max="12" width="13" customWidth="1"/>
    <col min="13" max="13" width="19" customWidth="1"/>
    <col min="14" max="14" width="13" customWidth="1"/>
    <col min="15" max="15" width="19" customWidth="1"/>
    <col min="16" max="16" width="13" customWidth="1"/>
    <col min="17" max="17" width="19" customWidth="1"/>
    <col min="18" max="18" width="13" customWidth="1"/>
    <col min="19" max="20" width="16" customWidth="1"/>
    <col min="21" max="21" width="18.5703125" customWidth="1"/>
  </cols>
  <sheetData>
    <row r="1" spans="1:21" ht="69" customHeight="1" x14ac:dyDescent="0.2">
      <c r="A1" s="814" t="str">
        <f>('YARIŞMA BİLGİLERİ'!A2)</f>
        <v>Gençlik ve Spor Bakanlığı
Spor Genel Müdürlüğü
Spor Faaliyetleri Daire Başkanlığı</v>
      </c>
      <c r="B1" s="814"/>
      <c r="C1" s="814"/>
      <c r="D1" s="814"/>
      <c r="E1" s="814"/>
      <c r="F1" s="814"/>
      <c r="G1" s="814"/>
      <c r="H1" s="814"/>
      <c r="I1" s="814"/>
      <c r="J1" s="814"/>
      <c r="K1" s="814"/>
      <c r="L1" s="814"/>
      <c r="M1" s="814"/>
      <c r="N1" s="814"/>
      <c r="O1" s="814"/>
      <c r="P1" s="814"/>
      <c r="Q1" s="814"/>
      <c r="R1" s="814"/>
      <c r="S1" s="814"/>
      <c r="T1" s="814"/>
      <c r="U1" s="814"/>
    </row>
    <row r="2" spans="1:21" ht="43.5" customHeight="1" x14ac:dyDescent="0.2">
      <c r="A2" s="815" t="str">
        <f>'YARIŞMA BİLGİLERİ'!F19</f>
        <v>4. TÜRKİYENİN EN HIZLISI İL SEÇMELERİ</v>
      </c>
      <c r="B2" s="815"/>
      <c r="C2" s="815"/>
      <c r="D2" s="815"/>
      <c r="E2" s="815"/>
      <c r="F2" s="815"/>
      <c r="G2" s="815"/>
      <c r="H2" s="815"/>
      <c r="I2" s="815"/>
      <c r="J2" s="815"/>
      <c r="K2" s="815"/>
      <c r="L2" s="815"/>
      <c r="M2" s="815"/>
      <c r="N2" s="815"/>
      <c r="O2" s="815"/>
      <c r="P2" s="815"/>
      <c r="Q2" s="815"/>
      <c r="R2" s="815"/>
      <c r="S2" s="815"/>
      <c r="T2" s="815"/>
      <c r="U2" s="815"/>
    </row>
    <row r="3" spans="1:21" ht="39" customHeight="1" x14ac:dyDescent="0.2">
      <c r="A3" s="816" t="s">
        <v>213</v>
      </c>
      <c r="B3" s="816"/>
      <c r="C3" s="816"/>
      <c r="D3" s="816"/>
      <c r="E3" s="816"/>
      <c r="F3" s="816"/>
      <c r="G3" s="816"/>
      <c r="H3" s="816"/>
      <c r="I3" s="816"/>
      <c r="J3" s="816"/>
      <c r="K3" s="816"/>
      <c r="L3" s="816"/>
      <c r="M3" s="816"/>
      <c r="N3" s="816"/>
      <c r="O3" s="816"/>
      <c r="P3" s="816"/>
      <c r="Q3" s="816"/>
      <c r="R3" s="816"/>
      <c r="S3" s="816"/>
      <c r="T3" s="816"/>
      <c r="U3" s="816"/>
    </row>
    <row r="4" spans="1:21" ht="50.25" customHeight="1" x14ac:dyDescent="0.2">
      <c r="A4" s="817" t="str">
        <f>'YARIŞMA BİLGİLERİ'!F21</f>
        <v>KADINLAR                                                             2004-2005-2006-2007-2008</v>
      </c>
      <c r="B4" s="817"/>
      <c r="C4" s="817"/>
      <c r="D4" s="817"/>
      <c r="E4" s="817"/>
      <c r="F4" s="817"/>
      <c r="G4" s="817"/>
      <c r="H4" s="817"/>
      <c r="I4" s="817"/>
      <c r="J4" s="817"/>
      <c r="K4" s="817" t="s">
        <v>222</v>
      </c>
      <c r="L4" s="817"/>
      <c r="M4" s="817"/>
      <c r="N4" s="817"/>
      <c r="O4" s="817"/>
      <c r="P4" s="817"/>
      <c r="Q4" s="817"/>
      <c r="R4" s="817"/>
      <c r="S4" s="817"/>
      <c r="T4" s="817"/>
      <c r="U4" s="817"/>
    </row>
    <row r="5" spans="1:21" ht="32.25" customHeight="1" x14ac:dyDescent="0.2">
      <c r="A5" s="182"/>
      <c r="B5" s="182"/>
      <c r="C5" s="182"/>
      <c r="D5" s="182"/>
      <c r="E5" s="244"/>
      <c r="F5" s="244"/>
      <c r="G5" s="182"/>
      <c r="H5" s="182"/>
      <c r="I5" s="244"/>
      <c r="J5" s="244"/>
      <c r="K5" s="244"/>
      <c r="L5" s="244"/>
      <c r="M5" s="818">
        <f ca="1">NOW()</f>
        <v>43249.694233101851</v>
      </c>
      <c r="N5" s="818"/>
      <c r="O5" s="818"/>
      <c r="P5" s="818"/>
      <c r="Q5" s="818"/>
      <c r="R5" s="818"/>
      <c r="S5" s="818"/>
      <c r="T5" s="818"/>
      <c r="U5" s="818"/>
    </row>
    <row r="6" spans="1:21" ht="69" customHeight="1" x14ac:dyDescent="0.2">
      <c r="A6" s="827" t="s">
        <v>154</v>
      </c>
      <c r="B6" s="828" t="s">
        <v>207</v>
      </c>
      <c r="C6" s="831" t="s">
        <v>149</v>
      </c>
      <c r="D6" s="831"/>
      <c r="E6" s="829" t="s">
        <v>190</v>
      </c>
      <c r="F6" s="830"/>
      <c r="G6" s="829" t="s">
        <v>164</v>
      </c>
      <c r="H6" s="830"/>
      <c r="I6" s="825" t="s">
        <v>577</v>
      </c>
      <c r="J6" s="825"/>
      <c r="K6" s="823" t="s">
        <v>578</v>
      </c>
      <c r="L6" s="824"/>
      <c r="M6" s="823" t="s">
        <v>579</v>
      </c>
      <c r="N6" s="824"/>
      <c r="O6" s="823" t="s">
        <v>591</v>
      </c>
      <c r="P6" s="824"/>
      <c r="Q6" s="822" t="s">
        <v>225</v>
      </c>
      <c r="R6" s="496"/>
      <c r="S6" s="495"/>
      <c r="T6" s="495"/>
      <c r="U6" s="495"/>
    </row>
    <row r="7" spans="1:21" ht="27" customHeight="1" x14ac:dyDescent="0.2">
      <c r="A7" s="827"/>
      <c r="B7" s="828"/>
      <c r="C7" s="165" t="s">
        <v>26</v>
      </c>
      <c r="D7" s="166" t="s">
        <v>111</v>
      </c>
      <c r="E7" s="165" t="s">
        <v>26</v>
      </c>
      <c r="F7" s="166" t="s">
        <v>111</v>
      </c>
      <c r="G7" s="165" t="s">
        <v>26</v>
      </c>
      <c r="H7" s="166" t="s">
        <v>111</v>
      </c>
      <c r="I7" s="165" t="s">
        <v>26</v>
      </c>
      <c r="J7" s="166" t="s">
        <v>111</v>
      </c>
      <c r="K7" s="165" t="s">
        <v>26</v>
      </c>
      <c r="L7" s="166" t="s">
        <v>111</v>
      </c>
      <c r="M7" s="165" t="s">
        <v>26</v>
      </c>
      <c r="N7" s="166" t="s">
        <v>111</v>
      </c>
      <c r="O7" s="165" t="s">
        <v>26</v>
      </c>
      <c r="P7" s="166" t="s">
        <v>111</v>
      </c>
      <c r="Q7" s="822"/>
      <c r="R7" s="496"/>
      <c r="S7" s="495"/>
      <c r="T7" s="495"/>
      <c r="U7" s="495"/>
    </row>
    <row r="8" spans="1:21" ht="66" customHeight="1" x14ac:dyDescent="0.2">
      <c r="A8" s="254">
        <v>1</v>
      </c>
      <c r="B8" s="251" t="s">
        <v>623</v>
      </c>
      <c r="C8" s="280" t="str">
        <f>IF(ISERROR(VLOOKUP(B8,'100M.'!$O$8:$S$973,2,0)),"",(VLOOKUP(B8,'100M.'!$O$8:$S$973,2,0)))</f>
        <v/>
      </c>
      <c r="D8" s="504" t="str">
        <f>IF(ISERROR(VLOOKUP(B8,'100M.'!$O$8:$S$990,5,0)),"",(VLOOKUP(B8,'100M.'!$O$8:$S$990,5,0)))</f>
        <v/>
      </c>
      <c r="E8" s="281" t="str">
        <f>IF(ISERROR(VLOOKUP(B8,'2004 80M'!$P$8:$T$973,2,0)),"",(VLOOKUP(B8,'2004 80M'!$P$8:$T$973,2,0)))</f>
        <v/>
      </c>
      <c r="F8" s="483" t="str">
        <f>IF(ISERROR(VLOOKUP(B8,'2004 80M'!$P$8:$T$990,5,0)),"",(VLOOKUP(B8,'2004 80M'!$P$8:$T$990,5,0)))</f>
        <v/>
      </c>
      <c r="G8" s="282">
        <f>IF(ISERROR(VLOOKUP(B8,'1500m.'!$N$8:$Q$973,2,0)),"",(VLOOKUP(B8,'1500m.'!$N$8:$Q$973,2,0)))</f>
        <v>51758</v>
      </c>
      <c r="H8" s="483">
        <f>IF(ISERROR(VLOOKUP(B8,'1500m.'!$N$8:$Q$973,4,0)),"",(VLOOKUP(B8,'1500m.'!$N$8:$Q$973,4,0)))</f>
        <v>43</v>
      </c>
      <c r="I8" s="283" t="str">
        <f>IF(ISERROR(VLOOKUP(B8,Sırık!$F$8:$BO$990,62,0)),"",(VLOOKUP(B8,Sırık!$F$8:$BO$990,62,0)))</f>
        <v/>
      </c>
      <c r="J8" s="483" t="str">
        <f>IF(ISERROR(VLOOKUP(B8,Sırık!$F$8:$BP$990,63,0)),"",(VLOOKUP(B8,Sırık!$F$8:$BP$990,63,0)))</f>
        <v/>
      </c>
      <c r="K8" s="283" t="str">
        <f>IF(ISERROR(VLOOKUP(B8,Disk!$F$8:$N$975,9,0)),"",(VLOOKUP(B8,Disk!$F$8:$N$975,9,0)))</f>
        <v/>
      </c>
      <c r="L8" s="483" t="str">
        <f>IF(ISERROR(VLOOKUP(B8,Disk!$F$8:$O$975,10,0)),"",(VLOOKUP(B8,Disk!$F$8:$O$975,10,0)))</f>
        <v/>
      </c>
      <c r="M8" s="281" t="str">
        <f>IF(ISERROR(VLOOKUP(B8,'100m.Eng'!$O$8:$S$973,2,0)),"",(VLOOKUP(B8,'100m.Eng'!$O$8:$S$973,2,0)))</f>
        <v/>
      </c>
      <c r="N8" s="483" t="str">
        <f>IF(ISERROR(VLOOKUP(B8,'100m.Eng'!$O$8:$S$990,5,0)),"",(VLOOKUP(B8,'100m.Eng'!$O$8:$S$990,5,0)))</f>
        <v/>
      </c>
      <c r="O8" s="283" t="str">
        <f>IF(ISERROR(VLOOKUP(B8,Üçadım!$F$8:$N$975,9,0)),"",(VLOOKUP(B8,Üçadım!$F$8:$N$975,9,0)))</f>
        <v/>
      </c>
      <c r="P8" s="483" t="str">
        <f>IF(ISERROR(VLOOKUP(B8,Üçadım!$F$8:$O$975,10,0)),"",(VLOOKUP(B8,Üçadım!$F$8:$O$975,10,0)))</f>
        <v/>
      </c>
      <c r="Q8" s="494">
        <f>SUM(D8,F8,H8,J8,L8,N8,P8)</f>
        <v>43</v>
      </c>
      <c r="R8" s="496"/>
      <c r="S8" s="495"/>
      <c r="T8" s="495"/>
      <c r="U8" s="495"/>
    </row>
    <row r="9" spans="1:21" ht="66" customHeight="1" x14ac:dyDescent="0.2">
      <c r="A9" s="254">
        <v>2</v>
      </c>
      <c r="B9" s="251" t="s">
        <v>613</v>
      </c>
      <c r="C9" s="280" t="str">
        <f>IF(ISERROR(VLOOKUP(B9,'100M.'!$O$8:$S$973,2,0)),"",(VLOOKUP(B9,'100M.'!$O$8:$S$973,2,0)))</f>
        <v/>
      </c>
      <c r="D9" s="504" t="str">
        <f>IF(ISERROR(VLOOKUP(B9,'100M.'!$O$8:$S$990,5,0)),"",(VLOOKUP(B9,'100M.'!$O$8:$S$990,5,0)))</f>
        <v/>
      </c>
      <c r="E9" s="281" t="str">
        <f>IF(ISERROR(VLOOKUP(B9,'2004 80M'!$P$8:$T$973,2,0)),"",(VLOOKUP(B9,'2004 80M'!$P$8:$T$973,2,0)))</f>
        <v/>
      </c>
      <c r="F9" s="483" t="str">
        <f>IF(ISERROR(VLOOKUP(B9,'2004 80M'!$P$8:$T$990,5,0)),"",(VLOOKUP(B9,'2004 80M'!$P$8:$T$990,5,0)))</f>
        <v/>
      </c>
      <c r="G9" s="282">
        <f>IF(ISERROR(VLOOKUP(B9,'1500m.'!$N$8:$Q$973,2,0)),"",(VLOOKUP(B9,'1500m.'!$N$8:$Q$973,2,0)))</f>
        <v>91459</v>
      </c>
      <c r="H9" s="483" t="str">
        <f>IF(ISERROR(VLOOKUP(B9,'1500m.'!$N$8:$Q$973,4,0)),"",(VLOOKUP(B9,'1500m.'!$N$8:$Q$973,4,0)))</f>
        <v xml:space="preserve">    </v>
      </c>
      <c r="I9" s="283" t="str">
        <f>IF(ISERROR(VLOOKUP(B9,Sırık!$F$8:$BO$990,62,0)),"",(VLOOKUP(B9,Sırık!$F$8:$BO$990,62,0)))</f>
        <v/>
      </c>
      <c r="J9" s="483" t="str">
        <f>IF(ISERROR(VLOOKUP(B9,Sırık!$F$8:$BP$990,63,0)),"",(VLOOKUP(B9,Sırık!$F$8:$BP$990,63,0)))</f>
        <v/>
      </c>
      <c r="K9" s="283" t="str">
        <f>IF(ISERROR(VLOOKUP(B9,Disk!$F$8:$N$975,9,0)),"",(VLOOKUP(B9,Disk!$F$8:$N$975,9,0)))</f>
        <v/>
      </c>
      <c r="L9" s="483" t="str">
        <f>IF(ISERROR(VLOOKUP(B9,Disk!$F$8:$O$975,10,0)),"",(VLOOKUP(B9,Disk!$F$8:$O$975,10,0)))</f>
        <v/>
      </c>
      <c r="M9" s="281" t="str">
        <f>IF(ISERROR(VLOOKUP(B9,'100m.Eng'!$O$8:$S$973,2,0)),"",(VLOOKUP(B9,'100m.Eng'!$O$8:$S$973,2,0)))</f>
        <v/>
      </c>
      <c r="N9" s="483" t="str">
        <f>IF(ISERROR(VLOOKUP(B9,'100m.Eng'!$O$8:$S$990,5,0)),"",(VLOOKUP(B9,'100m.Eng'!$O$8:$S$990,5,0)))</f>
        <v/>
      </c>
      <c r="O9" s="283" t="str">
        <f>IF(ISERROR(VLOOKUP(B9,Üçadım!$F$8:$N$975,9,0)),"",(VLOOKUP(B9,Üçadım!$F$8:$N$975,9,0)))</f>
        <v/>
      </c>
      <c r="P9" s="483" t="str">
        <f>IF(ISERROR(VLOOKUP(B9,Üçadım!$F$8:$O$975,10,0)),"",(VLOOKUP(B9,Üçadım!$F$8:$O$975,10,0)))</f>
        <v/>
      </c>
      <c r="Q9" s="494">
        <f>SUM(D9,F9,H9,J9,L9,N9,P9)</f>
        <v>0</v>
      </c>
      <c r="R9" s="496"/>
      <c r="S9" s="495"/>
      <c r="T9" s="495"/>
      <c r="U9" s="495"/>
    </row>
    <row r="10" spans="1:21" ht="66" customHeight="1" x14ac:dyDescent="0.2">
      <c r="A10" s="254">
        <v>3</v>
      </c>
      <c r="B10" s="251" t="s">
        <v>620</v>
      </c>
      <c r="C10" s="280" t="str">
        <f>IF(ISERROR(VLOOKUP(B10,'100M.'!$O$8:$S$973,2,0)),"",(VLOOKUP(B10,'100M.'!$O$8:$S$973,2,0)))</f>
        <v/>
      </c>
      <c r="D10" s="504" t="str">
        <f>IF(ISERROR(VLOOKUP(B10,'100M.'!$O$8:$S$990,5,0)),"",(VLOOKUP(B10,'100M.'!$O$8:$S$990,5,0)))</f>
        <v/>
      </c>
      <c r="E10" s="281" t="str">
        <f>IF(ISERROR(VLOOKUP(B10,'2004 80M'!$P$8:$T$973,2,0)),"",(VLOOKUP(B10,'2004 80M'!$P$8:$T$973,2,0)))</f>
        <v/>
      </c>
      <c r="F10" s="483" t="str">
        <f>IF(ISERROR(VLOOKUP(B10,'2004 80M'!$P$8:$T$990,5,0)),"",(VLOOKUP(B10,'2004 80M'!$P$8:$T$990,5,0)))</f>
        <v/>
      </c>
      <c r="G10" s="282">
        <f>IF(ISERROR(VLOOKUP(B10,'1500m.'!$N$8:$Q$973,2,0)),"",(VLOOKUP(B10,'1500m.'!$N$8:$Q$973,2,0)))</f>
        <v>70151</v>
      </c>
      <c r="H10" s="483">
        <f>IF(ISERROR(VLOOKUP(B10,'1500m.'!$N$8:$Q$973,4,0)),"",(VLOOKUP(B10,'1500m.'!$N$8:$Q$973,4,0)))</f>
        <v>12</v>
      </c>
      <c r="I10" s="283" t="str">
        <f>IF(ISERROR(VLOOKUP(B10,Sırık!$F$8:$BO$990,62,0)),"",(VLOOKUP(B10,Sırık!$F$8:$BO$990,62,0)))</f>
        <v/>
      </c>
      <c r="J10" s="483" t="str">
        <f>IF(ISERROR(VLOOKUP(B10,Sırık!$F$8:$BP$990,63,0)),"",(VLOOKUP(B10,Sırık!$F$8:$BP$990,63,0)))</f>
        <v/>
      </c>
      <c r="K10" s="283" t="str">
        <f>IF(ISERROR(VLOOKUP(B10,Disk!$F$8:$N$975,9,0)),"",(VLOOKUP(B10,Disk!$F$8:$N$975,9,0)))</f>
        <v/>
      </c>
      <c r="L10" s="483" t="str">
        <f>IF(ISERROR(VLOOKUP(B10,Disk!$F$8:$O$975,10,0)),"",(VLOOKUP(B10,Disk!$F$8:$O$975,10,0)))</f>
        <v/>
      </c>
      <c r="M10" s="281" t="str">
        <f>IF(ISERROR(VLOOKUP(B10,'100m.Eng'!$O$8:$S$973,2,0)),"",(VLOOKUP(B10,'100m.Eng'!$O$8:$S$973,2,0)))</f>
        <v/>
      </c>
      <c r="N10" s="483" t="str">
        <f>IF(ISERROR(VLOOKUP(B10,'100m.Eng'!$O$8:$S$990,5,0)),"",(VLOOKUP(B10,'100m.Eng'!$O$8:$S$990,5,0)))</f>
        <v/>
      </c>
      <c r="O10" s="283" t="str">
        <f>IF(ISERROR(VLOOKUP(B10,Üçadım!$F$8:$N$975,9,0)),"",(VLOOKUP(B10,Üçadım!$F$8:$N$975,9,0)))</f>
        <v/>
      </c>
      <c r="P10" s="483" t="str">
        <f>IF(ISERROR(VLOOKUP(B10,Üçadım!$F$8:$O$975,10,0)),"",(VLOOKUP(B10,Üçadım!$F$8:$O$975,10,0)))</f>
        <v/>
      </c>
      <c r="Q10" s="494">
        <f>SUM(D10,F10,H10,J10,L10,N10,P10)</f>
        <v>12</v>
      </c>
      <c r="R10" s="496"/>
      <c r="S10" s="495"/>
      <c r="T10" s="495"/>
      <c r="U10" s="495"/>
    </row>
    <row r="11" spans="1:21" ht="66" customHeight="1" x14ac:dyDescent="0.2">
      <c r="A11" s="254">
        <v>4</v>
      </c>
      <c r="B11" s="251" t="s">
        <v>630</v>
      </c>
      <c r="C11" s="280" t="str">
        <f>IF(ISERROR(VLOOKUP(B11,'100M.'!$O$8:$S$973,2,0)),"",(VLOOKUP(B11,'100M.'!$O$8:$S$973,2,0)))</f>
        <v/>
      </c>
      <c r="D11" s="504" t="str">
        <f>IF(ISERROR(VLOOKUP(B11,'100M.'!$O$8:$S$990,5,0)),"",(VLOOKUP(B11,'100M.'!$O$8:$S$990,5,0)))</f>
        <v/>
      </c>
      <c r="E11" s="281" t="str">
        <f>IF(ISERROR(VLOOKUP(B11,'2004 80M'!$P$8:$T$973,2,0)),"",(VLOOKUP(B11,'2004 80M'!$P$8:$T$973,2,0)))</f>
        <v/>
      </c>
      <c r="F11" s="483" t="str">
        <f>IF(ISERROR(VLOOKUP(B11,'2004 80M'!$P$8:$T$990,5,0)),"",(VLOOKUP(B11,'2004 80M'!$P$8:$T$990,5,0)))</f>
        <v/>
      </c>
      <c r="G11" s="282" t="str">
        <f>IF(ISERROR(VLOOKUP(B11,'1500m.'!$N$8:$Q$973,2,0)),"",(VLOOKUP(B11,'1500m.'!$N$8:$Q$973,2,0)))</f>
        <v/>
      </c>
      <c r="H11" s="483" t="str">
        <f>IF(ISERROR(VLOOKUP(B11,'1500m.'!$N$8:$Q$973,4,0)),"",(VLOOKUP(B11,'1500m.'!$N$8:$Q$973,4,0)))</f>
        <v/>
      </c>
      <c r="I11" s="283" t="str">
        <f>IF(ISERROR(VLOOKUP(B11,Sırık!$F$8:$BO$990,62,0)),"",(VLOOKUP(B11,Sırık!$F$8:$BO$990,62,0)))</f>
        <v/>
      </c>
      <c r="J11" s="483" t="str">
        <f>IF(ISERROR(VLOOKUP(B11,Sırık!$F$8:$BP$990,63,0)),"",(VLOOKUP(B11,Sırık!$F$8:$BP$990,63,0)))</f>
        <v/>
      </c>
      <c r="K11" s="283" t="str">
        <f>IF(ISERROR(VLOOKUP(B11,Disk!$F$8:$N$975,9,0)),"",(VLOOKUP(B11,Disk!$F$8:$N$975,9,0)))</f>
        <v/>
      </c>
      <c r="L11" s="483" t="str">
        <f>IF(ISERROR(VLOOKUP(B11,Disk!$F$8:$O$975,10,0)),"",(VLOOKUP(B11,Disk!$F$8:$O$975,10,0)))</f>
        <v/>
      </c>
      <c r="M11" s="281" t="str">
        <f>IF(ISERROR(VLOOKUP(B11,'100m.Eng'!$O$8:$S$973,2,0)),"",(VLOOKUP(B11,'100m.Eng'!$O$8:$S$973,2,0)))</f>
        <v/>
      </c>
      <c r="N11" s="483" t="str">
        <f>IF(ISERROR(VLOOKUP(B11,'100m.Eng'!$O$8:$S$990,5,0)),"",(VLOOKUP(B11,'100m.Eng'!$O$8:$S$990,5,0)))</f>
        <v/>
      </c>
      <c r="O11" s="283" t="str">
        <f>IF(ISERROR(VLOOKUP(B11,Üçadım!$F$8:$N$975,9,0)),"",(VLOOKUP(B11,Üçadım!$F$8:$N$975,9,0)))</f>
        <v/>
      </c>
      <c r="P11" s="483" t="str">
        <f>IF(ISERROR(VLOOKUP(B11,Üçadım!$F$8:$O$975,10,0)),"",(VLOOKUP(B11,Üçadım!$F$8:$O$975,10,0)))</f>
        <v/>
      </c>
      <c r="Q11" s="494">
        <f>SUM(D11,F11,H11,J11,L11,N11,P11)</f>
        <v>0</v>
      </c>
      <c r="R11" s="496"/>
      <c r="S11" s="495"/>
      <c r="T11" s="495"/>
      <c r="U11" s="495"/>
    </row>
    <row r="12" spans="1:21" ht="66" customHeight="1" x14ac:dyDescent="0.2">
      <c r="A12" s="254"/>
      <c r="B12" s="251"/>
      <c r="C12" s="280" t="str">
        <f>IF(ISERROR(VLOOKUP(B12,'100M.'!$O$8:$S$973,2,0)),"",(VLOOKUP(B12,'100M.'!$O$8:$S$973,2,0)))</f>
        <v/>
      </c>
      <c r="D12" s="504" t="str">
        <f>IF(ISERROR(VLOOKUP(B12,'100M.'!$O$8:$S$990,5,0)),"",(VLOOKUP(B12,'100M.'!$O$8:$S$990,5,0)))</f>
        <v/>
      </c>
      <c r="E12" s="281" t="str">
        <f>IF(ISERROR(VLOOKUP(B12,'2004 80M'!$P$8:$T$973,2,0)),"",(VLOOKUP(B12,'2004 80M'!$P$8:$T$973,2,0)))</f>
        <v/>
      </c>
      <c r="F12" s="483" t="str">
        <f>IF(ISERROR(VLOOKUP(B12,'2004 80M'!$P$8:$T$990,5,0)),"",(VLOOKUP(B12,'2004 80M'!$P$8:$T$990,5,0)))</f>
        <v/>
      </c>
      <c r="G12" s="282" t="str">
        <f>IF(ISERROR(VLOOKUP(B12,'1500m.'!$N$8:$Q$973,2,0)),"",(VLOOKUP(B12,'1500m.'!$N$8:$Q$973,2,0)))</f>
        <v/>
      </c>
      <c r="H12" s="483" t="str">
        <f>IF(ISERROR(VLOOKUP(B12,'1500m.'!$N$8:$Q$973,4,0)),"",(VLOOKUP(B12,'1500m.'!$N$8:$Q$973,4,0)))</f>
        <v/>
      </c>
      <c r="I12" s="283" t="str">
        <f>IF(ISERROR(VLOOKUP(B12,Sırık!$F$8:$BO$990,62,0)),"",(VLOOKUP(B12,Sırık!$F$8:$BO$990,62,0)))</f>
        <v/>
      </c>
      <c r="J12" s="483" t="str">
        <f>IF(ISERROR(VLOOKUP(B12,Sırık!$F$8:$BP$990,63,0)),"",(VLOOKUP(B12,Sırık!$F$8:$BP$990,63,0)))</f>
        <v/>
      </c>
      <c r="K12" s="283" t="str">
        <f>IF(ISERROR(VLOOKUP(B12,Disk!$F$8:$N$975,9,0)),"",(VLOOKUP(B12,Disk!$F$8:$N$975,9,0)))</f>
        <v/>
      </c>
      <c r="L12" s="483" t="str">
        <f>IF(ISERROR(VLOOKUP(B12,Disk!$F$8:$O$975,10,0)),"",(VLOOKUP(B12,Disk!$F$8:$O$975,10,0)))</f>
        <v/>
      </c>
      <c r="M12" s="281" t="str">
        <f>IF(ISERROR(VLOOKUP(B12,'100m.Eng'!$O$8:$S$973,2,0)),"",(VLOOKUP(B12,'100m.Eng'!$O$8:$S$973,2,0)))</f>
        <v/>
      </c>
      <c r="N12" s="483" t="str">
        <f>IF(ISERROR(VLOOKUP(B12,'100m.Eng'!$O$8:$S$990,5,0)),"",(VLOOKUP(B12,'100m.Eng'!$O$8:$S$990,5,0)))</f>
        <v/>
      </c>
      <c r="O12" s="283" t="str">
        <f>IF(ISERROR(VLOOKUP(B12,Üçadım!$F$8:$N$975,9,0)),"",(VLOOKUP(B12,Üçadım!$F$8:$N$975,9,0)))</f>
        <v/>
      </c>
      <c r="P12" s="483" t="str">
        <f>IF(ISERROR(VLOOKUP(B12,Üçadım!$F$8:$O$975,10,0)),"",(VLOOKUP(B12,Üçadım!$F$8:$O$975,10,0)))</f>
        <v/>
      </c>
      <c r="Q12" s="494">
        <f t="shared" ref="Q12:Q24" si="0">SUM(D12,F12,H12,J12,L12,N12,P12)</f>
        <v>0</v>
      </c>
      <c r="R12" s="496"/>
      <c r="S12" s="495"/>
      <c r="T12" s="495"/>
      <c r="U12" s="495"/>
    </row>
    <row r="13" spans="1:21" ht="66" hidden="1" customHeight="1" x14ac:dyDescent="0.2">
      <c r="A13" s="254"/>
      <c r="B13" s="251"/>
      <c r="C13" s="280" t="str">
        <f>IF(ISERROR(VLOOKUP(B13,'100M.'!$O$8:$S$973,2,0)),"",(VLOOKUP(B13,'100M.'!$O$8:$S$973,2,0)))</f>
        <v/>
      </c>
      <c r="D13" s="504" t="str">
        <f>IF(ISERROR(VLOOKUP(B13,'100M.'!$O$8:$S$990,5,0)),"",(VLOOKUP(B13,'100M.'!$O$8:$S$990,5,0)))</f>
        <v/>
      </c>
      <c r="E13" s="281" t="str">
        <f>IF(ISERROR(VLOOKUP(B13,'2004 80M'!$P$8:$T$973,2,0)),"",(VLOOKUP(B13,'2004 80M'!$P$8:$T$973,2,0)))</f>
        <v/>
      </c>
      <c r="F13" s="483" t="str">
        <f>IF(ISERROR(VLOOKUP(B13,'2004 80M'!$P$8:$T$990,5,0)),"",(VLOOKUP(B13,'2004 80M'!$P$8:$T$990,5,0)))</f>
        <v/>
      </c>
      <c r="G13" s="282" t="str">
        <f>IF(ISERROR(VLOOKUP(B13,'1500m.'!$N$8:$Q$973,2,0)),"",(VLOOKUP(B13,'1500m.'!$N$8:$Q$973,2,0)))</f>
        <v/>
      </c>
      <c r="H13" s="483" t="str">
        <f>IF(ISERROR(VLOOKUP(B13,'1500m.'!$N$8:$Q$973,4,0)),"",(VLOOKUP(B13,'1500m.'!$N$8:$Q$973,4,0)))</f>
        <v/>
      </c>
      <c r="I13" s="283" t="str">
        <f>IF(ISERROR(VLOOKUP(B13,Sırık!$F$8:$BO$990,62,0)),"",(VLOOKUP(B13,Sırık!$F$8:$BO$990,62,0)))</f>
        <v/>
      </c>
      <c r="J13" s="483" t="str">
        <f>IF(ISERROR(VLOOKUP(B13,Sırık!$F$8:$BP$990,63,0)),"",(VLOOKUP(B13,Sırık!$F$8:$BP$990,63,0)))</f>
        <v/>
      </c>
      <c r="K13" s="283" t="str">
        <f>IF(ISERROR(VLOOKUP(B13,Disk!$F$8:$N$975,9,0)),"",(VLOOKUP(B13,Disk!$F$8:$N$975,9,0)))</f>
        <v/>
      </c>
      <c r="L13" s="483" t="str">
        <f>IF(ISERROR(VLOOKUP(B13,Disk!$F$8:$O$975,10,0)),"",(VLOOKUP(B13,Disk!$F$8:$O$975,10,0)))</f>
        <v/>
      </c>
      <c r="M13" s="281" t="str">
        <f>IF(ISERROR(VLOOKUP(B13,'100m.Eng'!$O$8:$S$973,2,0)),"",(VLOOKUP(B13,'100m.Eng'!$O$8:$S$973,2,0)))</f>
        <v/>
      </c>
      <c r="N13" s="483" t="str">
        <f>IF(ISERROR(VLOOKUP(B13,'100m.Eng'!$O$8:$S$990,5,0)),"",(VLOOKUP(B13,'100m.Eng'!$O$8:$S$990,5,0)))</f>
        <v/>
      </c>
      <c r="O13" s="283" t="str">
        <f>IF(ISERROR(VLOOKUP(B13,Üçadım!$F$8:$N$975,9,0)),"",(VLOOKUP(B13,Üçadım!$F$8:$N$975,9,0)))</f>
        <v/>
      </c>
      <c r="P13" s="483" t="str">
        <f>IF(ISERROR(VLOOKUP(B13,Üçadım!$F$8:$O$975,10,0)),"",(VLOOKUP(B13,Üçadım!$F$8:$O$975,10,0)))</f>
        <v/>
      </c>
      <c r="Q13" s="494">
        <f t="shared" si="0"/>
        <v>0</v>
      </c>
      <c r="R13" s="496"/>
      <c r="S13" s="495"/>
      <c r="T13" s="495"/>
      <c r="U13" s="495"/>
    </row>
    <row r="14" spans="1:21" ht="66" hidden="1" customHeight="1" x14ac:dyDescent="0.2">
      <c r="A14" s="254"/>
      <c r="B14" s="251"/>
      <c r="C14" s="280" t="str">
        <f>IF(ISERROR(VLOOKUP(B14,'100M.'!$O$8:$S$973,2,0)),"",(VLOOKUP(B14,'100M.'!$O$8:$S$973,2,0)))</f>
        <v/>
      </c>
      <c r="D14" s="504" t="str">
        <f>IF(ISERROR(VLOOKUP(B14,'100M.'!$O$8:$S$990,5,0)),"",(VLOOKUP(B14,'100M.'!$O$8:$S$990,5,0)))</f>
        <v/>
      </c>
      <c r="E14" s="281" t="str">
        <f>IF(ISERROR(VLOOKUP(B14,'2004 80M'!$P$8:$T$973,2,0)),"",(VLOOKUP(B14,'2004 80M'!$P$8:$T$973,2,0)))</f>
        <v/>
      </c>
      <c r="F14" s="483" t="str">
        <f>IF(ISERROR(VLOOKUP(B14,'2004 80M'!$P$8:$T$990,5,0)),"",(VLOOKUP(B14,'2004 80M'!$P$8:$T$990,5,0)))</f>
        <v/>
      </c>
      <c r="G14" s="282" t="str">
        <f>IF(ISERROR(VLOOKUP(B14,'1500m.'!$N$8:$Q$973,2,0)),"",(VLOOKUP(B14,'1500m.'!$N$8:$Q$973,2,0)))</f>
        <v/>
      </c>
      <c r="H14" s="483" t="str">
        <f>IF(ISERROR(VLOOKUP(B14,'1500m.'!$N$8:$Q$973,4,0)),"",(VLOOKUP(B14,'1500m.'!$N$8:$Q$973,4,0)))</f>
        <v/>
      </c>
      <c r="I14" s="283" t="str">
        <f>IF(ISERROR(VLOOKUP(B14,Sırık!$F$8:$BO$990,62,0)),"",(VLOOKUP(B14,Sırık!$F$8:$BO$990,62,0)))</f>
        <v/>
      </c>
      <c r="J14" s="483" t="str">
        <f>IF(ISERROR(VLOOKUP(B14,Sırık!$F$8:$BP$990,63,0)),"",(VLOOKUP(B14,Sırık!$F$8:$BP$990,63,0)))</f>
        <v/>
      </c>
      <c r="K14" s="283" t="str">
        <f>IF(ISERROR(VLOOKUP(B14,Disk!$F$8:$N$975,9,0)),"",(VLOOKUP(B14,Disk!$F$8:$N$975,9,0)))</f>
        <v/>
      </c>
      <c r="L14" s="483" t="str">
        <f>IF(ISERROR(VLOOKUP(B14,Disk!$F$8:$O$975,10,0)),"",(VLOOKUP(B14,Disk!$F$8:$O$975,10,0)))</f>
        <v/>
      </c>
      <c r="M14" s="281" t="str">
        <f>IF(ISERROR(VLOOKUP(B14,'100m.Eng'!$O$8:$S$973,2,0)),"",(VLOOKUP(B14,'100m.Eng'!$O$8:$S$973,2,0)))</f>
        <v/>
      </c>
      <c r="N14" s="483" t="str">
        <f>IF(ISERROR(VLOOKUP(B14,'100m.Eng'!$O$8:$S$990,5,0)),"",(VLOOKUP(B14,'100m.Eng'!$O$8:$S$990,5,0)))</f>
        <v/>
      </c>
      <c r="O14" s="283" t="str">
        <f>IF(ISERROR(VLOOKUP(B14,Üçadım!$F$8:$N$975,9,0)),"",(VLOOKUP(B14,Üçadım!$F$8:$N$975,9,0)))</f>
        <v/>
      </c>
      <c r="P14" s="483" t="str">
        <f>IF(ISERROR(VLOOKUP(B14,Üçadım!$F$8:$O$975,10,0)),"",(VLOOKUP(B14,Üçadım!$F$8:$O$975,10,0)))</f>
        <v/>
      </c>
      <c r="Q14" s="494">
        <f t="shared" si="0"/>
        <v>0</v>
      </c>
      <c r="R14" s="496"/>
      <c r="S14" s="495"/>
      <c r="T14" s="495"/>
      <c r="U14" s="495"/>
    </row>
    <row r="15" spans="1:21" ht="66" hidden="1" customHeight="1" x14ac:dyDescent="0.2">
      <c r="A15" s="254"/>
      <c r="B15" s="251"/>
      <c r="C15" s="280" t="str">
        <f>IF(ISERROR(VLOOKUP(B15,'100M.'!$O$8:$S$973,2,0)),"",(VLOOKUP(B15,'100M.'!$O$8:$S$973,2,0)))</f>
        <v/>
      </c>
      <c r="D15" s="504" t="str">
        <f>IF(ISERROR(VLOOKUP(B15,'100M.'!$O$8:$S$990,5,0)),"",(VLOOKUP(B15,'100M.'!$O$8:$S$990,5,0)))</f>
        <v/>
      </c>
      <c r="E15" s="281" t="str">
        <f>IF(ISERROR(VLOOKUP(B15,'2004 80M'!$P$8:$T$973,2,0)),"",(VLOOKUP(B15,'2004 80M'!$P$8:$T$973,2,0)))</f>
        <v/>
      </c>
      <c r="F15" s="483" t="str">
        <f>IF(ISERROR(VLOOKUP(B15,'2004 80M'!$P$8:$T$990,5,0)),"",(VLOOKUP(B15,'2004 80M'!$P$8:$T$990,5,0)))</f>
        <v/>
      </c>
      <c r="G15" s="282" t="str">
        <f>IF(ISERROR(VLOOKUP(B15,'1500m.'!$N$8:$Q$973,2,0)),"",(VLOOKUP(B15,'1500m.'!$N$8:$Q$973,2,0)))</f>
        <v/>
      </c>
      <c r="H15" s="483" t="str">
        <f>IF(ISERROR(VLOOKUP(B15,'1500m.'!$N$8:$Q$973,4,0)),"",(VLOOKUP(B15,'1500m.'!$N$8:$Q$973,4,0)))</f>
        <v/>
      </c>
      <c r="I15" s="283" t="str">
        <f>IF(ISERROR(VLOOKUP(B15,Sırık!$F$8:$BO$990,62,0)),"",(VLOOKUP(B15,Sırık!$F$8:$BO$990,62,0)))</f>
        <v/>
      </c>
      <c r="J15" s="483" t="str">
        <f>IF(ISERROR(VLOOKUP(B15,Sırık!$F$8:$BP$990,63,0)),"",(VLOOKUP(B15,Sırık!$F$8:$BP$990,63,0)))</f>
        <v/>
      </c>
      <c r="K15" s="283" t="str">
        <f>IF(ISERROR(VLOOKUP(B15,Disk!$F$8:$N$975,9,0)),"",(VLOOKUP(B15,Disk!$F$8:$N$975,9,0)))</f>
        <v/>
      </c>
      <c r="L15" s="483" t="str">
        <f>IF(ISERROR(VLOOKUP(B15,Disk!$F$8:$O$975,10,0)),"",(VLOOKUP(B15,Disk!$F$8:$O$975,10,0)))</f>
        <v/>
      </c>
      <c r="M15" s="281" t="str">
        <f>IF(ISERROR(VLOOKUP(B15,'100m.Eng'!$O$8:$S$973,2,0)),"",(VLOOKUP(B15,'100m.Eng'!$O$8:$S$973,2,0)))</f>
        <v/>
      </c>
      <c r="N15" s="483" t="str">
        <f>IF(ISERROR(VLOOKUP(B15,'100m.Eng'!$O$8:$S$990,5,0)),"",(VLOOKUP(B15,'100m.Eng'!$O$8:$S$990,5,0)))</f>
        <v/>
      </c>
      <c r="O15" s="283" t="str">
        <f>IF(ISERROR(VLOOKUP(B15,Üçadım!$F$8:$N$975,9,0)),"",(VLOOKUP(B15,Üçadım!$F$8:$N$975,9,0)))</f>
        <v/>
      </c>
      <c r="P15" s="483" t="str">
        <f>IF(ISERROR(VLOOKUP(B15,Üçadım!$F$8:$O$975,10,0)),"",(VLOOKUP(B15,Üçadım!$F$8:$O$975,10,0)))</f>
        <v/>
      </c>
      <c r="Q15" s="494">
        <f t="shared" si="0"/>
        <v>0</v>
      </c>
      <c r="R15" s="496"/>
      <c r="S15" s="495"/>
      <c r="T15" s="495"/>
      <c r="U15" s="495"/>
    </row>
    <row r="16" spans="1:21" ht="66" hidden="1" customHeight="1" x14ac:dyDescent="0.2">
      <c r="A16" s="254"/>
      <c r="B16" s="251"/>
      <c r="C16" s="280" t="str">
        <f>IF(ISERROR(VLOOKUP(B16,'100M.'!$O$8:$S$973,2,0)),"",(VLOOKUP(B16,'100M.'!$O$8:$S$973,2,0)))</f>
        <v/>
      </c>
      <c r="D16" s="504" t="str">
        <f>IF(ISERROR(VLOOKUP(B16,'100M.'!$O$8:$S$990,5,0)),"",(VLOOKUP(B16,'100M.'!$O$8:$S$990,5,0)))</f>
        <v/>
      </c>
      <c r="E16" s="281" t="str">
        <f>IF(ISERROR(VLOOKUP(B16,'2004 80M'!$P$8:$T$973,2,0)),"",(VLOOKUP(B16,'2004 80M'!$P$8:$T$973,2,0)))</f>
        <v/>
      </c>
      <c r="F16" s="483" t="str">
        <f>IF(ISERROR(VLOOKUP(B16,'2004 80M'!$P$8:$T$990,5,0)),"",(VLOOKUP(B16,'2004 80M'!$P$8:$T$990,5,0)))</f>
        <v/>
      </c>
      <c r="G16" s="282" t="str">
        <f>IF(ISERROR(VLOOKUP(B16,'1500m.'!$N$8:$Q$973,2,0)),"",(VLOOKUP(B16,'1500m.'!$N$8:$Q$973,2,0)))</f>
        <v/>
      </c>
      <c r="H16" s="483" t="str">
        <f>IF(ISERROR(VLOOKUP(B16,'1500m.'!$N$8:$Q$973,4,0)),"",(VLOOKUP(B16,'1500m.'!$N$8:$Q$973,4,0)))</f>
        <v/>
      </c>
      <c r="I16" s="283" t="str">
        <f>IF(ISERROR(VLOOKUP(B16,Sırık!$F$8:$BO$990,62,0)),"",(VLOOKUP(B16,Sırık!$F$8:$BO$990,62,0)))</f>
        <v/>
      </c>
      <c r="J16" s="483" t="str">
        <f>IF(ISERROR(VLOOKUP(B16,Sırık!$F$8:$BP$990,63,0)),"",(VLOOKUP(B16,Sırık!$F$8:$BP$990,63,0)))</f>
        <v/>
      </c>
      <c r="K16" s="283" t="str">
        <f>IF(ISERROR(VLOOKUP(B16,Disk!$F$8:$N$975,9,0)),"",(VLOOKUP(B16,Disk!$F$8:$N$975,9,0)))</f>
        <v/>
      </c>
      <c r="L16" s="483" t="str">
        <f>IF(ISERROR(VLOOKUP(B16,Disk!$F$8:$O$975,10,0)),"",(VLOOKUP(B16,Disk!$F$8:$O$975,10,0)))</f>
        <v/>
      </c>
      <c r="M16" s="281" t="str">
        <f>IF(ISERROR(VLOOKUP(B16,'100m.Eng'!$O$8:$S$973,2,0)),"",(VLOOKUP(B16,'100m.Eng'!$O$8:$S$973,2,0)))</f>
        <v/>
      </c>
      <c r="N16" s="483" t="str">
        <f>IF(ISERROR(VLOOKUP(B16,'100m.Eng'!$O$8:$S$990,5,0)),"",(VLOOKUP(B16,'100m.Eng'!$O$8:$S$990,5,0)))</f>
        <v/>
      </c>
      <c r="O16" s="283" t="str">
        <f>IF(ISERROR(VLOOKUP(B16,Üçadım!$F$8:$N$975,9,0)),"",(VLOOKUP(B16,Üçadım!$F$8:$N$975,9,0)))</f>
        <v/>
      </c>
      <c r="P16" s="483" t="str">
        <f>IF(ISERROR(VLOOKUP(B16,Üçadım!$F$8:$O$975,10,0)),"",(VLOOKUP(B16,Üçadım!$F$8:$O$975,10,0)))</f>
        <v/>
      </c>
      <c r="Q16" s="494">
        <f t="shared" si="0"/>
        <v>0</v>
      </c>
      <c r="R16" s="496"/>
      <c r="S16" s="495"/>
      <c r="T16" s="495"/>
      <c r="U16" s="495"/>
    </row>
    <row r="17" spans="1:21" ht="66" hidden="1" customHeight="1" x14ac:dyDescent="0.2">
      <c r="A17" s="254"/>
      <c r="B17" s="251"/>
      <c r="C17" s="280" t="str">
        <f>IF(ISERROR(VLOOKUP(B17,'100M.'!$O$8:$S$973,2,0)),"",(VLOOKUP(B17,'100M.'!$O$8:$S$973,2,0)))</f>
        <v/>
      </c>
      <c r="D17" s="504" t="str">
        <f>IF(ISERROR(VLOOKUP(B17,'100M.'!$O$8:$S$990,5,0)),"",(VLOOKUP(B17,'100M.'!$O$8:$S$990,5,0)))</f>
        <v/>
      </c>
      <c r="E17" s="281" t="str">
        <f>IF(ISERROR(VLOOKUP(B17,'2004 80M'!$P$8:$T$973,2,0)),"",(VLOOKUP(B17,'2004 80M'!$P$8:$T$973,2,0)))</f>
        <v/>
      </c>
      <c r="F17" s="483" t="str">
        <f>IF(ISERROR(VLOOKUP(B17,'2004 80M'!$P$8:$T$990,5,0)),"",(VLOOKUP(B17,'2004 80M'!$P$8:$T$990,5,0)))</f>
        <v/>
      </c>
      <c r="G17" s="282" t="str">
        <f>IF(ISERROR(VLOOKUP(B17,'1500m.'!$N$8:$Q$973,2,0)),"",(VLOOKUP(B17,'1500m.'!$N$8:$Q$973,2,0)))</f>
        <v/>
      </c>
      <c r="H17" s="483" t="str">
        <f>IF(ISERROR(VLOOKUP(B17,'1500m.'!$N$8:$Q$973,4,0)),"",(VLOOKUP(B17,'1500m.'!$N$8:$Q$973,4,0)))</f>
        <v/>
      </c>
      <c r="I17" s="283" t="str">
        <f>IF(ISERROR(VLOOKUP(B17,Sırık!$F$8:$BO$990,62,0)),"",(VLOOKUP(B17,Sırık!$F$8:$BO$990,62,0)))</f>
        <v/>
      </c>
      <c r="J17" s="483" t="str">
        <f>IF(ISERROR(VLOOKUP(B17,Sırık!$F$8:$BP$990,63,0)),"",(VLOOKUP(B17,Sırık!$F$8:$BP$990,63,0)))</f>
        <v/>
      </c>
      <c r="K17" s="283" t="str">
        <f>IF(ISERROR(VLOOKUP(B17,Disk!$F$8:$N$975,9,0)),"",(VLOOKUP(B17,Disk!$F$8:$N$975,9,0)))</f>
        <v/>
      </c>
      <c r="L17" s="483" t="str">
        <f>IF(ISERROR(VLOOKUP(B17,Disk!$F$8:$O$975,10,0)),"",(VLOOKUP(B17,Disk!$F$8:$O$975,10,0)))</f>
        <v/>
      </c>
      <c r="M17" s="281" t="str">
        <f>IF(ISERROR(VLOOKUP(B17,'100m.Eng'!$O$8:$S$973,2,0)),"",(VLOOKUP(B17,'100m.Eng'!$O$8:$S$973,2,0)))</f>
        <v/>
      </c>
      <c r="N17" s="483" t="str">
        <f>IF(ISERROR(VLOOKUP(B17,'100m.Eng'!$O$8:$S$990,5,0)),"",(VLOOKUP(B17,'100m.Eng'!$O$8:$S$990,5,0)))</f>
        <v/>
      </c>
      <c r="O17" s="283" t="str">
        <f>IF(ISERROR(VLOOKUP(B17,Üçadım!$F$8:$N$975,9,0)),"",(VLOOKUP(B17,Üçadım!$F$8:$N$975,9,0)))</f>
        <v/>
      </c>
      <c r="P17" s="483" t="str">
        <f>IF(ISERROR(VLOOKUP(B17,Üçadım!$F$8:$O$975,10,0)),"",(VLOOKUP(B17,Üçadım!$F$8:$O$975,10,0)))</f>
        <v/>
      </c>
      <c r="Q17" s="494">
        <f t="shared" si="0"/>
        <v>0</v>
      </c>
      <c r="R17" s="496"/>
      <c r="S17" s="495"/>
      <c r="T17" s="495"/>
      <c r="U17" s="495"/>
    </row>
    <row r="18" spans="1:21" ht="66" hidden="1" customHeight="1" x14ac:dyDescent="0.2">
      <c r="A18" s="254"/>
      <c r="B18" s="251"/>
      <c r="C18" s="280" t="str">
        <f>IF(ISERROR(VLOOKUP(B18,'100M.'!$O$8:$S$973,2,0)),"",(VLOOKUP(B18,'100M.'!$O$8:$S$973,2,0)))</f>
        <v/>
      </c>
      <c r="D18" s="504" t="str">
        <f>IF(ISERROR(VLOOKUP(B18,'100M.'!$O$8:$S$990,5,0)),"",(VLOOKUP(B18,'100M.'!$O$8:$S$990,5,0)))</f>
        <v/>
      </c>
      <c r="E18" s="281" t="str">
        <f>IF(ISERROR(VLOOKUP(B18,'2004 80M'!$P$8:$T$973,2,0)),"",(VLOOKUP(B18,'2004 80M'!$P$8:$T$973,2,0)))</f>
        <v/>
      </c>
      <c r="F18" s="483" t="str">
        <f>IF(ISERROR(VLOOKUP(B18,'2004 80M'!$P$8:$T$990,5,0)),"",(VLOOKUP(B18,'2004 80M'!$P$8:$T$990,5,0)))</f>
        <v/>
      </c>
      <c r="G18" s="282" t="str">
        <f>IF(ISERROR(VLOOKUP(B18,'1500m.'!$N$8:$Q$973,2,0)),"",(VLOOKUP(B18,'1500m.'!$N$8:$Q$973,2,0)))</f>
        <v/>
      </c>
      <c r="H18" s="483" t="str">
        <f>IF(ISERROR(VLOOKUP(B18,'1500m.'!$N$8:$Q$973,4,0)),"",(VLOOKUP(B18,'1500m.'!$N$8:$Q$973,4,0)))</f>
        <v/>
      </c>
      <c r="I18" s="283" t="str">
        <f>IF(ISERROR(VLOOKUP(B18,Sırık!$F$8:$BO$990,62,0)),"",(VLOOKUP(B18,Sırık!$F$8:$BO$990,62,0)))</f>
        <v/>
      </c>
      <c r="J18" s="483" t="str">
        <f>IF(ISERROR(VLOOKUP(B18,Sırık!$F$8:$BP$990,63,0)),"",(VLOOKUP(B18,Sırık!$F$8:$BP$990,63,0)))</f>
        <v/>
      </c>
      <c r="K18" s="283" t="str">
        <f>IF(ISERROR(VLOOKUP(B18,Disk!$F$8:$N$975,9,0)),"",(VLOOKUP(B18,Disk!$F$8:$N$975,9,0)))</f>
        <v/>
      </c>
      <c r="L18" s="483" t="str">
        <f>IF(ISERROR(VLOOKUP(B18,Disk!$F$8:$O$975,10,0)),"",(VLOOKUP(B18,Disk!$F$8:$O$975,10,0)))</f>
        <v/>
      </c>
      <c r="M18" s="281" t="str">
        <f>IF(ISERROR(VLOOKUP(B18,'100m.Eng'!$O$8:$S$973,2,0)),"",(VLOOKUP(B18,'100m.Eng'!$O$8:$S$973,2,0)))</f>
        <v/>
      </c>
      <c r="N18" s="483" t="str">
        <f>IF(ISERROR(VLOOKUP(B18,'100m.Eng'!$O$8:$S$990,5,0)),"",(VLOOKUP(B18,'100m.Eng'!$O$8:$S$990,5,0)))</f>
        <v/>
      </c>
      <c r="O18" s="283" t="str">
        <f>IF(ISERROR(VLOOKUP(B18,Üçadım!$F$8:$N$975,9,0)),"",(VLOOKUP(B18,Üçadım!$F$8:$N$975,9,0)))</f>
        <v/>
      </c>
      <c r="P18" s="483" t="str">
        <f>IF(ISERROR(VLOOKUP(B18,Üçadım!$F$8:$O$975,10,0)),"",(VLOOKUP(B18,Üçadım!$F$8:$O$975,10,0)))</f>
        <v/>
      </c>
      <c r="Q18" s="494">
        <f t="shared" si="0"/>
        <v>0</v>
      </c>
      <c r="R18" s="496"/>
      <c r="S18" s="495"/>
      <c r="T18" s="495"/>
      <c r="U18" s="495"/>
    </row>
    <row r="19" spans="1:21" ht="66" hidden="1" customHeight="1" x14ac:dyDescent="0.2">
      <c r="A19" s="254"/>
      <c r="B19" s="251"/>
      <c r="C19" s="280" t="str">
        <f>IF(ISERROR(VLOOKUP(B19,'100M.'!$O$8:$S$973,2,0)),"",(VLOOKUP(B19,'100M.'!$O$8:$S$973,2,0)))</f>
        <v/>
      </c>
      <c r="D19" s="504" t="str">
        <f>IF(ISERROR(VLOOKUP(B19,'100M.'!$O$8:$S$990,5,0)),"",(VLOOKUP(B19,'100M.'!$O$8:$S$990,5,0)))</f>
        <v/>
      </c>
      <c r="E19" s="281" t="str">
        <f>IF(ISERROR(VLOOKUP(B19,'2004 80M'!$P$8:$T$973,2,0)),"",(VLOOKUP(B19,'2004 80M'!$P$8:$T$973,2,0)))</f>
        <v/>
      </c>
      <c r="F19" s="483" t="str">
        <f>IF(ISERROR(VLOOKUP(B19,'2004 80M'!$P$8:$T$990,5,0)),"",(VLOOKUP(B19,'2004 80M'!$P$8:$T$990,5,0)))</f>
        <v/>
      </c>
      <c r="G19" s="282" t="str">
        <f>IF(ISERROR(VLOOKUP(B19,'1500m.'!$N$8:$Q$973,2,0)),"",(VLOOKUP(B19,'1500m.'!$N$8:$Q$973,2,0)))</f>
        <v/>
      </c>
      <c r="H19" s="483" t="str">
        <f>IF(ISERROR(VLOOKUP(B19,'1500m.'!$N$8:$Q$973,4,0)),"",(VLOOKUP(B19,'1500m.'!$N$8:$Q$973,4,0)))</f>
        <v/>
      </c>
      <c r="I19" s="283" t="str">
        <f>IF(ISERROR(VLOOKUP(B19,Sırık!$F$8:$BO$990,62,0)),"",(VLOOKUP(B19,Sırık!$F$8:$BO$990,62,0)))</f>
        <v/>
      </c>
      <c r="J19" s="483" t="str">
        <f>IF(ISERROR(VLOOKUP(B19,Sırık!$F$8:$BP$990,63,0)),"",(VLOOKUP(B19,Sırık!$F$8:$BP$990,63,0)))</f>
        <v/>
      </c>
      <c r="K19" s="283" t="str">
        <f>IF(ISERROR(VLOOKUP(B19,Disk!$F$8:$N$975,9,0)),"",(VLOOKUP(B19,Disk!$F$8:$N$975,9,0)))</f>
        <v/>
      </c>
      <c r="L19" s="483" t="str">
        <f>IF(ISERROR(VLOOKUP(B19,Disk!$F$8:$O$975,10,0)),"",(VLOOKUP(B19,Disk!$F$8:$O$975,10,0)))</f>
        <v/>
      </c>
      <c r="M19" s="281" t="str">
        <f>IF(ISERROR(VLOOKUP(B19,'100m.Eng'!$O$8:$S$973,2,0)),"",(VLOOKUP(B19,'100m.Eng'!$O$8:$S$973,2,0)))</f>
        <v/>
      </c>
      <c r="N19" s="483" t="str">
        <f>IF(ISERROR(VLOOKUP(B19,'100m.Eng'!$O$8:$S$990,5,0)),"",(VLOOKUP(B19,'100m.Eng'!$O$8:$S$990,5,0)))</f>
        <v/>
      </c>
      <c r="O19" s="283" t="str">
        <f>IF(ISERROR(VLOOKUP(B19,Üçadım!$F$8:$N$975,9,0)),"",(VLOOKUP(B19,Üçadım!$F$8:$N$975,9,0)))</f>
        <v/>
      </c>
      <c r="P19" s="483" t="str">
        <f>IF(ISERROR(VLOOKUP(B19,Üçadım!$F$8:$O$975,10,0)),"",(VLOOKUP(B19,Üçadım!$F$8:$O$975,10,0)))</f>
        <v/>
      </c>
      <c r="Q19" s="494">
        <f t="shared" si="0"/>
        <v>0</v>
      </c>
      <c r="R19" s="496"/>
      <c r="S19" s="495"/>
      <c r="T19" s="495"/>
      <c r="U19" s="495"/>
    </row>
    <row r="20" spans="1:21" ht="66" hidden="1" customHeight="1" x14ac:dyDescent="0.2">
      <c r="A20" s="254"/>
      <c r="B20" s="251"/>
      <c r="C20" s="280" t="str">
        <f>IF(ISERROR(VLOOKUP(B20,'100M.'!$O$8:$S$973,2,0)),"",(VLOOKUP(B20,'100M.'!$O$8:$S$973,2,0)))</f>
        <v/>
      </c>
      <c r="D20" s="504" t="str">
        <f>IF(ISERROR(VLOOKUP(B20,'100M.'!$O$8:$S$990,5,0)),"",(VLOOKUP(B20,'100M.'!$O$8:$S$990,5,0)))</f>
        <v/>
      </c>
      <c r="E20" s="281" t="str">
        <f>IF(ISERROR(VLOOKUP(B20,'2004 80M'!$P$8:$T$973,2,0)),"",(VLOOKUP(B20,'2004 80M'!$P$8:$T$973,2,0)))</f>
        <v/>
      </c>
      <c r="F20" s="483" t="str">
        <f>IF(ISERROR(VLOOKUP(B20,'2004 80M'!$P$8:$T$990,5,0)),"",(VLOOKUP(B20,'2004 80M'!$P$8:$T$990,5,0)))</f>
        <v/>
      </c>
      <c r="G20" s="282" t="str">
        <f>IF(ISERROR(VLOOKUP(B20,'1500m.'!$N$8:$Q$973,2,0)),"",(VLOOKUP(B20,'1500m.'!$N$8:$Q$973,2,0)))</f>
        <v/>
      </c>
      <c r="H20" s="483" t="str">
        <f>IF(ISERROR(VLOOKUP(B20,'1500m.'!$N$8:$Q$973,4,0)),"",(VLOOKUP(B20,'1500m.'!$N$8:$Q$973,4,0)))</f>
        <v/>
      </c>
      <c r="I20" s="283" t="str">
        <f>IF(ISERROR(VLOOKUP(B20,Sırık!$F$8:$BO$990,62,0)),"",(VLOOKUP(B20,Sırık!$F$8:$BO$990,62,0)))</f>
        <v/>
      </c>
      <c r="J20" s="483" t="str">
        <f>IF(ISERROR(VLOOKUP(B20,Sırık!$F$8:$BP$990,63,0)),"",(VLOOKUP(B20,Sırık!$F$8:$BP$990,63,0)))</f>
        <v/>
      </c>
      <c r="K20" s="283" t="str">
        <f>IF(ISERROR(VLOOKUP(B20,Disk!$F$8:$N$975,9,0)),"",(VLOOKUP(B20,Disk!$F$8:$N$975,9,0)))</f>
        <v/>
      </c>
      <c r="L20" s="483" t="str">
        <f>IF(ISERROR(VLOOKUP(B20,Disk!$F$8:$O$975,10,0)),"",(VLOOKUP(B20,Disk!$F$8:$O$975,10,0)))</f>
        <v/>
      </c>
      <c r="M20" s="281" t="str">
        <f>IF(ISERROR(VLOOKUP(B20,'100m.Eng'!$O$8:$S$973,2,0)),"",(VLOOKUP(B20,'100m.Eng'!$O$8:$S$973,2,0)))</f>
        <v/>
      </c>
      <c r="N20" s="483" t="str">
        <f>IF(ISERROR(VLOOKUP(B20,'100m.Eng'!$O$8:$S$990,5,0)),"",(VLOOKUP(B20,'100m.Eng'!$O$8:$S$990,5,0)))</f>
        <v/>
      </c>
      <c r="O20" s="283" t="str">
        <f>IF(ISERROR(VLOOKUP(B20,Üçadım!$F$8:$N$975,9,0)),"",(VLOOKUP(B20,Üçadım!$F$8:$N$975,9,0)))</f>
        <v/>
      </c>
      <c r="P20" s="483" t="str">
        <f>IF(ISERROR(VLOOKUP(B20,Üçadım!$F$8:$O$975,10,0)),"",(VLOOKUP(B20,Üçadım!$F$8:$O$975,10,0)))</f>
        <v/>
      </c>
      <c r="Q20" s="494">
        <f t="shared" si="0"/>
        <v>0</v>
      </c>
      <c r="R20" s="496"/>
      <c r="S20" s="495"/>
      <c r="T20" s="495"/>
      <c r="U20" s="495"/>
    </row>
    <row r="21" spans="1:21" ht="66" hidden="1" customHeight="1" x14ac:dyDescent="0.2">
      <c r="A21" s="254"/>
      <c r="B21" s="251"/>
      <c r="C21" s="280" t="str">
        <f>IF(ISERROR(VLOOKUP(B21,'100M.'!$O$8:$S$973,2,0)),"",(VLOOKUP(B21,'100M.'!$O$8:$S$973,2,0)))</f>
        <v/>
      </c>
      <c r="D21" s="504" t="str">
        <f>IF(ISERROR(VLOOKUP(B21,'100M.'!$O$8:$S$990,5,0)),"",(VLOOKUP(B21,'100M.'!$O$8:$S$990,5,0)))</f>
        <v/>
      </c>
      <c r="E21" s="281" t="str">
        <f>IF(ISERROR(VLOOKUP(B21,'2004 80M'!$P$8:$T$973,2,0)),"",(VLOOKUP(B21,'2004 80M'!$P$8:$T$973,2,0)))</f>
        <v/>
      </c>
      <c r="F21" s="483" t="str">
        <f>IF(ISERROR(VLOOKUP(B21,'2004 80M'!$P$8:$T$990,5,0)),"",(VLOOKUP(B21,'2004 80M'!$P$8:$T$990,5,0)))</f>
        <v/>
      </c>
      <c r="G21" s="282" t="str">
        <f>IF(ISERROR(VLOOKUP(B21,'1500m.'!$N$8:$Q$973,2,0)),"",(VLOOKUP(B21,'1500m.'!$N$8:$Q$973,2,0)))</f>
        <v/>
      </c>
      <c r="H21" s="483" t="str">
        <f>IF(ISERROR(VLOOKUP(B21,'1500m.'!$N$8:$Q$973,4,0)),"",(VLOOKUP(B21,'1500m.'!$N$8:$Q$973,4,0)))</f>
        <v/>
      </c>
      <c r="I21" s="283" t="str">
        <f>IF(ISERROR(VLOOKUP(B21,Sırık!$F$8:$BO$990,62,0)),"",(VLOOKUP(B21,Sırık!$F$8:$BO$990,62,0)))</f>
        <v/>
      </c>
      <c r="J21" s="483" t="str">
        <f>IF(ISERROR(VLOOKUP(B21,Sırık!$F$8:$BP$990,63,0)),"",(VLOOKUP(B21,Sırık!$F$8:$BP$990,63,0)))</f>
        <v/>
      </c>
      <c r="K21" s="283" t="str">
        <f>IF(ISERROR(VLOOKUP(B21,Disk!$F$8:$N$975,9,0)),"",(VLOOKUP(B21,Disk!$F$8:$N$975,9,0)))</f>
        <v/>
      </c>
      <c r="L21" s="483" t="str">
        <f>IF(ISERROR(VLOOKUP(B21,Disk!$F$8:$O$975,10,0)),"",(VLOOKUP(B21,Disk!$F$8:$O$975,10,0)))</f>
        <v/>
      </c>
      <c r="M21" s="281" t="str">
        <f>IF(ISERROR(VLOOKUP(B21,'100m.Eng'!$O$8:$S$973,2,0)),"",(VLOOKUP(B21,'100m.Eng'!$O$8:$S$973,2,0)))</f>
        <v/>
      </c>
      <c r="N21" s="483" t="str">
        <f>IF(ISERROR(VLOOKUP(B21,'100m.Eng'!$O$8:$S$990,5,0)),"",(VLOOKUP(B21,'100m.Eng'!$O$8:$S$990,5,0)))</f>
        <v/>
      </c>
      <c r="O21" s="283" t="str">
        <f>IF(ISERROR(VLOOKUP(B21,Üçadım!$F$8:$N$975,9,0)),"",(VLOOKUP(B21,Üçadım!$F$8:$N$975,9,0)))</f>
        <v/>
      </c>
      <c r="P21" s="483" t="str">
        <f>IF(ISERROR(VLOOKUP(B21,Üçadım!$F$8:$O$975,10,0)),"",(VLOOKUP(B21,Üçadım!$F$8:$O$975,10,0)))</f>
        <v/>
      </c>
      <c r="Q21" s="494">
        <f t="shared" si="0"/>
        <v>0</v>
      </c>
      <c r="R21" s="496"/>
      <c r="S21" s="495"/>
      <c r="T21" s="495"/>
      <c r="U21" s="495"/>
    </row>
    <row r="22" spans="1:21" ht="66" hidden="1" customHeight="1" x14ac:dyDescent="0.2">
      <c r="A22" s="254"/>
      <c r="B22" s="251"/>
      <c r="C22" s="280" t="str">
        <f>IF(ISERROR(VLOOKUP(B22,'100M.'!$O$8:$S$973,2,0)),"",(VLOOKUP(B22,'100M.'!$O$8:$S$973,2,0)))</f>
        <v/>
      </c>
      <c r="D22" s="504" t="str">
        <f>IF(ISERROR(VLOOKUP(B22,'100M.'!$O$8:$S$990,5,0)),"",(VLOOKUP(B22,'100M.'!$O$8:$S$990,5,0)))</f>
        <v/>
      </c>
      <c r="E22" s="281" t="str">
        <f>IF(ISERROR(VLOOKUP(B22,'2004 80M'!$P$8:$T$973,2,0)),"",(VLOOKUP(B22,'2004 80M'!$P$8:$T$973,2,0)))</f>
        <v/>
      </c>
      <c r="F22" s="483" t="str">
        <f>IF(ISERROR(VLOOKUP(B22,'2004 80M'!$P$8:$T$990,5,0)),"",(VLOOKUP(B22,'2004 80M'!$P$8:$T$990,5,0)))</f>
        <v/>
      </c>
      <c r="G22" s="282" t="str">
        <f>IF(ISERROR(VLOOKUP(B22,'1500m.'!$N$8:$Q$973,2,0)),"",(VLOOKUP(B22,'1500m.'!$N$8:$Q$973,2,0)))</f>
        <v/>
      </c>
      <c r="H22" s="483" t="str">
        <f>IF(ISERROR(VLOOKUP(B22,'1500m.'!$N$8:$Q$973,4,0)),"",(VLOOKUP(B22,'1500m.'!$N$8:$Q$973,4,0)))</f>
        <v/>
      </c>
      <c r="I22" s="283" t="str">
        <f>IF(ISERROR(VLOOKUP(B22,Sırık!$F$8:$BO$990,62,0)),"",(VLOOKUP(B22,Sırık!$F$8:$BO$990,62,0)))</f>
        <v/>
      </c>
      <c r="J22" s="483" t="str">
        <f>IF(ISERROR(VLOOKUP(B22,Sırık!$F$8:$BP$990,63,0)),"",(VLOOKUP(B22,Sırık!$F$8:$BP$990,63,0)))</f>
        <v/>
      </c>
      <c r="K22" s="283" t="str">
        <f>IF(ISERROR(VLOOKUP(B22,Disk!$F$8:$N$975,9,0)),"",(VLOOKUP(B22,Disk!$F$8:$N$975,9,0)))</f>
        <v/>
      </c>
      <c r="L22" s="483" t="str">
        <f>IF(ISERROR(VLOOKUP(B22,Disk!$F$8:$O$975,10,0)),"",(VLOOKUP(B22,Disk!$F$8:$O$975,10,0)))</f>
        <v/>
      </c>
      <c r="M22" s="281" t="str">
        <f>IF(ISERROR(VLOOKUP(B22,'100m.Eng'!$O$8:$S$973,2,0)),"",(VLOOKUP(B22,'100m.Eng'!$O$8:$S$973,2,0)))</f>
        <v/>
      </c>
      <c r="N22" s="483" t="str">
        <f>IF(ISERROR(VLOOKUP(B22,'100m.Eng'!$O$8:$S$990,5,0)),"",(VLOOKUP(B22,'100m.Eng'!$O$8:$S$990,5,0)))</f>
        <v/>
      </c>
      <c r="O22" s="283" t="str">
        <f>IF(ISERROR(VLOOKUP(B22,Üçadım!$F$8:$N$975,9,0)),"",(VLOOKUP(B22,Üçadım!$F$8:$N$975,9,0)))</f>
        <v/>
      </c>
      <c r="P22" s="483" t="str">
        <f>IF(ISERROR(VLOOKUP(B22,Üçadım!$F$8:$O$975,10,0)),"",(VLOOKUP(B22,Üçadım!$F$8:$O$975,10,0)))</f>
        <v/>
      </c>
      <c r="Q22" s="494">
        <f t="shared" si="0"/>
        <v>0</v>
      </c>
      <c r="R22" s="496"/>
      <c r="S22" s="495"/>
      <c r="T22" s="495"/>
      <c r="U22" s="495"/>
    </row>
    <row r="23" spans="1:21" ht="66" hidden="1" customHeight="1" x14ac:dyDescent="0.2">
      <c r="A23" s="254"/>
      <c r="B23" s="251"/>
      <c r="C23" s="280" t="str">
        <f>IF(ISERROR(VLOOKUP(B23,'100M.'!$O$8:$S$973,2,0)),"",(VLOOKUP(B23,'100M.'!$O$8:$S$973,2,0)))</f>
        <v/>
      </c>
      <c r="D23" s="504" t="str">
        <f>IF(ISERROR(VLOOKUP(B23,'100M.'!$O$8:$S$990,5,0)),"",(VLOOKUP(B23,'100M.'!$O$8:$S$990,5,0)))</f>
        <v/>
      </c>
      <c r="E23" s="281" t="str">
        <f>IF(ISERROR(VLOOKUP(B23,'2004 80M'!$P$8:$T$973,2,0)),"",(VLOOKUP(B23,'2004 80M'!$P$8:$T$973,2,0)))</f>
        <v/>
      </c>
      <c r="F23" s="483" t="str">
        <f>IF(ISERROR(VLOOKUP(B23,'2004 80M'!$P$8:$T$990,5,0)),"",(VLOOKUP(B23,'2004 80M'!$P$8:$T$990,5,0)))</f>
        <v/>
      </c>
      <c r="G23" s="282" t="str">
        <f>IF(ISERROR(VLOOKUP(B23,'1500m.'!$N$8:$Q$973,2,0)),"",(VLOOKUP(B23,'1500m.'!$N$8:$Q$973,2,0)))</f>
        <v/>
      </c>
      <c r="H23" s="483" t="str">
        <f>IF(ISERROR(VLOOKUP(B23,'1500m.'!$N$8:$Q$973,4,0)),"",(VLOOKUP(B23,'1500m.'!$N$8:$Q$973,4,0)))</f>
        <v/>
      </c>
      <c r="I23" s="283" t="str">
        <f>IF(ISERROR(VLOOKUP(B23,Sırık!$F$8:$BO$990,62,0)),"",(VLOOKUP(B23,Sırık!$F$8:$BO$990,62,0)))</f>
        <v/>
      </c>
      <c r="J23" s="483" t="str">
        <f>IF(ISERROR(VLOOKUP(B23,Sırık!$F$8:$BP$990,63,0)),"",(VLOOKUP(B23,Sırık!$F$8:$BP$990,63,0)))</f>
        <v/>
      </c>
      <c r="K23" s="283" t="str">
        <f>IF(ISERROR(VLOOKUP(B23,Disk!$F$8:$N$975,9,0)),"",(VLOOKUP(B23,Disk!$F$8:$N$975,9,0)))</f>
        <v/>
      </c>
      <c r="L23" s="483" t="str">
        <f>IF(ISERROR(VLOOKUP(B23,Disk!$F$8:$O$975,10,0)),"",(VLOOKUP(B23,Disk!$F$8:$O$975,10,0)))</f>
        <v/>
      </c>
      <c r="M23" s="281" t="str">
        <f>IF(ISERROR(VLOOKUP(B23,'100m.Eng'!$O$8:$S$973,2,0)),"",(VLOOKUP(B23,'100m.Eng'!$O$8:$S$973,2,0)))</f>
        <v/>
      </c>
      <c r="N23" s="483" t="str">
        <f>IF(ISERROR(VLOOKUP(B23,'100m.Eng'!$O$8:$S$990,5,0)),"",(VLOOKUP(B23,'100m.Eng'!$O$8:$S$990,5,0)))</f>
        <v/>
      </c>
      <c r="O23" s="283" t="str">
        <f>IF(ISERROR(VLOOKUP(B23,Üçadım!$F$8:$N$975,9,0)),"",(VLOOKUP(B23,Üçadım!$F$8:$N$975,9,0)))</f>
        <v/>
      </c>
      <c r="P23" s="483" t="str">
        <f>IF(ISERROR(VLOOKUP(B23,Üçadım!$F$8:$O$975,10,0)),"",(VLOOKUP(B23,Üçadım!$F$8:$O$975,10,0)))</f>
        <v/>
      </c>
      <c r="Q23" s="494">
        <f t="shared" si="0"/>
        <v>0</v>
      </c>
      <c r="R23" s="496"/>
      <c r="S23" s="495"/>
      <c r="T23" s="495"/>
      <c r="U23" s="495"/>
    </row>
    <row r="24" spans="1:21" ht="66" customHeight="1" x14ac:dyDescent="0.2">
      <c r="A24" s="254"/>
      <c r="B24" s="251"/>
      <c r="C24" s="280" t="str">
        <f>IF(ISERROR(VLOOKUP(B24,'100M.'!$O$8:$S$973,2,0)),"",(VLOOKUP(B24,'100M.'!$O$8:$S$973,2,0)))</f>
        <v/>
      </c>
      <c r="D24" s="504" t="str">
        <f>IF(ISERROR(VLOOKUP(B24,'100M.'!$O$8:$S$990,5,0)),"",(VLOOKUP(B24,'100M.'!$O$8:$S$990,5,0)))</f>
        <v/>
      </c>
      <c r="E24" s="281" t="str">
        <f>IF(ISERROR(VLOOKUP(B24,'2004 80M'!$P$8:$T$973,2,0)),"",(VLOOKUP(B24,'2004 80M'!$P$8:$T$973,2,0)))</f>
        <v/>
      </c>
      <c r="F24" s="483" t="str">
        <f>IF(ISERROR(VLOOKUP(B24,'2004 80M'!$P$8:$T$990,5,0)),"",(VLOOKUP(B24,'2004 80M'!$P$8:$T$990,5,0)))</f>
        <v/>
      </c>
      <c r="G24" s="282" t="str">
        <f>IF(ISERROR(VLOOKUP(B24,'1500m.'!$N$8:$Q$973,2,0)),"",(VLOOKUP(B24,'1500m.'!$N$8:$Q$973,2,0)))</f>
        <v/>
      </c>
      <c r="H24" s="483" t="str">
        <f>IF(ISERROR(VLOOKUP(B24,'1500m.'!$N$8:$Q$973,4,0)),"",(VLOOKUP(B24,'1500m.'!$N$8:$Q$973,4,0)))</f>
        <v/>
      </c>
      <c r="I24" s="283" t="str">
        <f>IF(ISERROR(VLOOKUP(B24,Sırık!$F$8:$BO$990,62,0)),"",(VLOOKUP(B24,Sırık!$F$8:$BO$990,62,0)))</f>
        <v/>
      </c>
      <c r="J24" s="483" t="str">
        <f>IF(ISERROR(VLOOKUP(B24,Sırık!$F$8:$BP$990,63,0)),"",(VLOOKUP(B24,Sırık!$F$8:$BP$990,63,0)))</f>
        <v/>
      </c>
      <c r="K24" s="283" t="str">
        <f>IF(ISERROR(VLOOKUP(B24,Disk!$F$8:$N$975,9,0)),"",(VLOOKUP(B24,Disk!$F$8:$N$975,9,0)))</f>
        <v/>
      </c>
      <c r="L24" s="483" t="str">
        <f>IF(ISERROR(VLOOKUP(B24,Disk!$F$8:$O$975,10,0)),"",(VLOOKUP(B24,Disk!$F$8:$O$975,10,0)))</f>
        <v/>
      </c>
      <c r="M24" s="281" t="str">
        <f>IF(ISERROR(VLOOKUP(B24,'100m.Eng'!$O$8:$S$973,2,0)),"",(VLOOKUP(B24,'100m.Eng'!$O$8:$S$973,2,0)))</f>
        <v/>
      </c>
      <c r="N24" s="483" t="str">
        <f>IF(ISERROR(VLOOKUP(B24,'100m.Eng'!$O$8:$S$990,5,0)),"",(VLOOKUP(B24,'100m.Eng'!$O$8:$S$990,5,0)))</f>
        <v/>
      </c>
      <c r="O24" s="283" t="str">
        <f>IF(ISERROR(VLOOKUP(B24,Üçadım!$F$8:$N$975,9,0)),"",(VLOOKUP(B24,Üçadım!$F$8:$N$975,9,0)))</f>
        <v/>
      </c>
      <c r="P24" s="483" t="str">
        <f>IF(ISERROR(VLOOKUP(B24,Üçadım!$F$8:$O$975,10,0)),"",(VLOOKUP(B24,Üçadım!$F$8:$O$975,10,0)))</f>
        <v/>
      </c>
      <c r="Q24" s="494">
        <f t="shared" si="0"/>
        <v>0</v>
      </c>
      <c r="R24" s="496"/>
      <c r="S24" s="495"/>
      <c r="T24" s="495"/>
      <c r="U24" s="495"/>
    </row>
    <row r="25" spans="1:21" ht="82.5" customHeight="1" x14ac:dyDescent="0.2">
      <c r="A25" s="814" t="str">
        <f>('YARIŞMA BİLGİLERİ'!A2)</f>
        <v>Gençlik ve Spor Bakanlığı
Spor Genel Müdürlüğü
Spor Faaliyetleri Daire Başkanlığı</v>
      </c>
      <c r="B25" s="814"/>
      <c r="C25" s="814"/>
      <c r="D25" s="814"/>
      <c r="E25" s="814"/>
      <c r="F25" s="814"/>
      <c r="G25" s="814"/>
      <c r="H25" s="814"/>
      <c r="I25" s="814"/>
      <c r="J25" s="814"/>
      <c r="K25" s="814"/>
      <c r="L25" s="814"/>
      <c r="M25" s="814"/>
      <c r="N25" s="814"/>
      <c r="O25" s="814"/>
      <c r="P25" s="814"/>
      <c r="Q25" s="814"/>
      <c r="R25" s="814"/>
      <c r="S25" s="814"/>
      <c r="T25" s="814"/>
      <c r="U25" s="814"/>
    </row>
    <row r="26" spans="1:21" ht="43.5" customHeight="1" x14ac:dyDescent="0.2">
      <c r="A26" s="815" t="str">
        <f>'YARIŞMA BİLGİLERİ'!F19</f>
        <v>4. TÜRKİYENİN EN HIZLISI İL SEÇMELERİ</v>
      </c>
      <c r="B26" s="815"/>
      <c r="C26" s="815"/>
      <c r="D26" s="815"/>
      <c r="E26" s="815"/>
      <c r="F26" s="815"/>
      <c r="G26" s="815"/>
      <c r="H26" s="815"/>
      <c r="I26" s="815"/>
      <c r="J26" s="815"/>
      <c r="K26" s="815"/>
      <c r="L26" s="815"/>
      <c r="M26" s="815"/>
      <c r="N26" s="815"/>
      <c r="O26" s="815"/>
      <c r="P26" s="815"/>
      <c r="Q26" s="815"/>
      <c r="R26" s="815"/>
      <c r="S26" s="815"/>
      <c r="T26" s="815"/>
      <c r="U26" s="815"/>
    </row>
    <row r="27" spans="1:21" ht="39" customHeight="1" x14ac:dyDescent="0.2">
      <c r="A27" s="816" t="s">
        <v>213</v>
      </c>
      <c r="B27" s="816"/>
      <c r="C27" s="816"/>
      <c r="D27" s="816"/>
      <c r="E27" s="816"/>
      <c r="F27" s="816"/>
      <c r="G27" s="816"/>
      <c r="H27" s="816"/>
      <c r="I27" s="816"/>
      <c r="J27" s="816"/>
      <c r="K27" s="816"/>
      <c r="L27" s="816"/>
      <c r="M27" s="816"/>
      <c r="N27" s="816"/>
      <c r="O27" s="816"/>
      <c r="P27" s="816"/>
      <c r="Q27" s="816"/>
      <c r="R27" s="816"/>
      <c r="S27" s="816"/>
      <c r="T27" s="816"/>
      <c r="U27" s="816"/>
    </row>
    <row r="28" spans="1:21" ht="50.25" customHeight="1" x14ac:dyDescent="0.2">
      <c r="A28" s="826" t="str">
        <f>'YARIŞMA BİLGİLERİ'!F21</f>
        <v>KADINLAR                                                             2004-2005-2006-2007-2008</v>
      </c>
      <c r="B28" s="826"/>
      <c r="C28" s="826"/>
      <c r="D28" s="826"/>
      <c r="E28" s="826"/>
      <c r="F28" s="826"/>
      <c r="G28" s="826"/>
      <c r="H28" s="826"/>
      <c r="I28" s="826"/>
      <c r="J28" s="826"/>
      <c r="K28" s="826" t="s">
        <v>223</v>
      </c>
      <c r="L28" s="826"/>
      <c r="M28" s="826"/>
      <c r="N28" s="826"/>
      <c r="O28" s="826"/>
      <c r="P28" s="826"/>
      <c r="Q28" s="826"/>
      <c r="R28" s="826"/>
      <c r="S28" s="826"/>
      <c r="T28" s="826"/>
      <c r="U28" s="826"/>
    </row>
    <row r="29" spans="1:21" ht="69" customHeight="1" x14ac:dyDescent="0.2">
      <c r="A29" s="827" t="s">
        <v>154</v>
      </c>
      <c r="B29" s="828" t="s">
        <v>207</v>
      </c>
      <c r="C29" s="829" t="s">
        <v>152</v>
      </c>
      <c r="D29" s="830"/>
      <c r="E29" s="829" t="s">
        <v>192</v>
      </c>
      <c r="F29" s="830"/>
      <c r="G29" s="823" t="s">
        <v>580</v>
      </c>
      <c r="H29" s="824"/>
      <c r="I29" s="823" t="s">
        <v>186</v>
      </c>
      <c r="J29" s="824"/>
      <c r="K29" s="823" t="s">
        <v>153</v>
      </c>
      <c r="L29" s="824"/>
      <c r="M29" s="823" t="s">
        <v>165</v>
      </c>
      <c r="N29" s="824"/>
      <c r="O29" s="825" t="s">
        <v>582</v>
      </c>
      <c r="P29" s="825"/>
      <c r="Q29" s="823" t="s">
        <v>581</v>
      </c>
      <c r="R29" s="824"/>
      <c r="S29" s="821" t="s">
        <v>225</v>
      </c>
      <c r="T29" s="821" t="s">
        <v>224</v>
      </c>
      <c r="U29" s="819" t="s">
        <v>226</v>
      </c>
    </row>
    <row r="30" spans="1:21" ht="27" customHeight="1" x14ac:dyDescent="0.2">
      <c r="A30" s="827"/>
      <c r="B30" s="828"/>
      <c r="C30" s="165" t="s">
        <v>26</v>
      </c>
      <c r="D30" s="166" t="s">
        <v>111</v>
      </c>
      <c r="E30" s="165" t="s">
        <v>26</v>
      </c>
      <c r="F30" s="166" t="s">
        <v>111</v>
      </c>
      <c r="G30" s="165" t="s">
        <v>26</v>
      </c>
      <c r="H30" s="166" t="s">
        <v>111</v>
      </c>
      <c r="I30" s="165" t="s">
        <v>26</v>
      </c>
      <c r="J30" s="166" t="s">
        <v>111</v>
      </c>
      <c r="K30" s="165" t="s">
        <v>26</v>
      </c>
      <c r="L30" s="166" t="s">
        <v>111</v>
      </c>
      <c r="M30" s="165" t="s">
        <v>26</v>
      </c>
      <c r="N30" s="166" t="s">
        <v>111</v>
      </c>
      <c r="O30" s="165" t="s">
        <v>26</v>
      </c>
      <c r="P30" s="166" t="s">
        <v>111</v>
      </c>
      <c r="Q30" s="165" t="s">
        <v>26</v>
      </c>
      <c r="R30" s="166" t="s">
        <v>111</v>
      </c>
      <c r="S30" s="821"/>
      <c r="T30" s="821"/>
      <c r="U30" s="820"/>
    </row>
    <row r="31" spans="1:21" ht="66" customHeight="1" x14ac:dyDescent="0.2">
      <c r="A31" s="254">
        <v>1</v>
      </c>
      <c r="B31" s="251" t="s">
        <v>623</v>
      </c>
      <c r="C31" s="282">
        <f>IF(ISERROR(VLOOKUP(B31,'800m.'!$N$8:$O$973,2,0)),"",(VLOOKUP(B31,'800m.'!$N$8:$O$973,2,0)))</f>
        <v>23606</v>
      </c>
      <c r="D31" s="483">
        <f>IF(ISERROR(VLOOKUP(B31,'800m.'!$N$8:$Q$973,4,0)),"",(VLOOKUP(B31,'800m.'!$N$8:$Q$973,4,0)))</f>
        <v>40</v>
      </c>
      <c r="E31" s="482" t="str">
        <f>IF(ISERROR(VLOOKUP(B31,'200m.'!$O$8:$S$973,2,0)),"",(VLOOKUP(B31,'200m.'!$O$8:$S$973,2,0)))</f>
        <v/>
      </c>
      <c r="F31" s="483" t="str">
        <f>IF(ISERROR(VLOOKUP(B31,'200m.'!$O$8:$S$990,5,0)),"",(VLOOKUP(B31,'200m.'!$O$8:$S$990,5,0)))</f>
        <v/>
      </c>
      <c r="G31" s="281">
        <f>IF(ISERROR(VLOOKUP(B31,'300m.Eng'!$O$8:$S$973,2,0)),"",(VLOOKUP(B31,'300m.Eng'!$O$8:$S$973,2,0)))</f>
        <v>5143</v>
      </c>
      <c r="H31" s="483">
        <f>IF(ISERROR(VLOOKUP(B31,'300m.Eng'!$O$8:$S$990,5,0)),"",(VLOOKUP(B31,'300m.Eng'!$O$8:$S$990,5,0)))</f>
        <v>34</v>
      </c>
      <c r="I31" s="283" t="str">
        <f>IF(ISERROR(VLOOKUP(B31,Cirit!$F$8:$N$975,9,0)),"",(VLOOKUP(B31,Cirit!$F$8:$N$975,9,0)))</f>
        <v/>
      </c>
      <c r="J31" s="483" t="str">
        <f>IF(ISERROR(VLOOKUP(B31,Cirit!$F$8:$O$975,10,0)),"",(VLOOKUP(B31,Cirit!$F$8:$O$975,10,0)))</f>
        <v/>
      </c>
      <c r="K31" s="283" t="str">
        <f>IF(ISERROR(VLOOKUP(B31,Uzun!$F$8:$N$975,9,0)),"",(VLOOKUP(B31,Uzun!$F$8:$N$975,9,0)))</f>
        <v/>
      </c>
      <c r="L31" s="483" t="str">
        <f>IF(ISERROR(VLOOKUP(B31,Uzun!$F$8:$O$975,10,0)),"",(VLOOKUP(B31,Uzun!$F$8:$O$975,10,0)))</f>
        <v/>
      </c>
      <c r="M31" s="283" t="str">
        <f>IF(ISERROR(VLOOKUP(B31,Gülle!$F$8:$N$975,9,0)),"",(VLOOKUP(B31,Gülle!$F$8:$N$975,9,0)))</f>
        <v/>
      </c>
      <c r="N31" s="483" t="str">
        <f>IF(ISERROR(VLOOKUP(B31,Gülle!$F$8:$O$975,10,0)),"",(VLOOKUP(B31,Gülle!$F$8:$O$975,10,0)))</f>
        <v/>
      </c>
      <c r="O31" s="283" t="str">
        <f>IF(ISERROR(VLOOKUP(B31,Yüksek!$F$8:$BO$990,62,0)),"",(VLOOKUP(B31,Yüksek!$F$8:$BO$990,62,0)))</f>
        <v/>
      </c>
      <c r="P31" s="483" t="str">
        <f>IF(ISERROR(VLOOKUP(B31,Yüksek!$F$8:$BP$990,63,0)),"",(VLOOKUP(B31,Yüksek!$F$8:$BP$990,63,0)))</f>
        <v/>
      </c>
      <c r="Q31" s="281">
        <f>IF(ISERROR(VLOOKUP(B31,İsveç!$N$8:$O$973,2,0)),"",(VLOOKUP(B31,İsveç!$N$8:$O$973,2,0)))</f>
        <v>23909</v>
      </c>
      <c r="R31" s="483">
        <f>IF(ISERROR(VLOOKUP(B31,İsveç!$N$8:$Q$973,4,0)),"",(VLOOKUP(B31,İsveç!$N$8:$Q$973,4,0)))</f>
        <v>34</v>
      </c>
      <c r="S31" s="484">
        <f>IF(ISERROR(VLOOKUP(B31,'Genel Puan Tablosu'!$B$8:$Q$24,16,0)),"",(VLOOKUP(B31,'Genel Puan Tablosu'!$B$8:$Q$24,16,0)))</f>
        <v>43</v>
      </c>
      <c r="T31" s="485">
        <f>SUM(D31,F31,H31,J31,L31,N31,P31,R31)</f>
        <v>108</v>
      </c>
      <c r="U31" s="486">
        <f>IF(ISERROR(VLOOKUP(B31,'Genel Puan Tablosu'!$B$52:$R$999,17,0)),"",(VLOOKUP(B31,'Genel Puan Tablosu'!$B$52:$R$999,17,0)))</f>
        <v>151</v>
      </c>
    </row>
    <row r="32" spans="1:21" ht="66" customHeight="1" x14ac:dyDescent="0.2">
      <c r="A32" s="254">
        <v>2</v>
      </c>
      <c r="B32" s="251" t="s">
        <v>613</v>
      </c>
      <c r="C32" s="282">
        <f>IF(ISERROR(VLOOKUP(B32,'800m.'!$N$8:$O$973,2,0)),"",(VLOOKUP(B32,'800m.'!$N$8:$O$973,2,0)))</f>
        <v>33253</v>
      </c>
      <c r="D32" s="483">
        <f>IF(ISERROR(VLOOKUP(B32,'800m.'!$N$8:$Q$973,4,0)),"",(VLOOKUP(B32,'800m.'!$N$8:$Q$973,4,0)))</f>
        <v>7</v>
      </c>
      <c r="E32" s="482" t="str">
        <f>IF(ISERROR(VLOOKUP(B32,'200m.'!$O$8:$S$973,2,0)),"",(VLOOKUP(B32,'200m.'!$O$8:$S$973,2,0)))</f>
        <v/>
      </c>
      <c r="F32" s="483" t="str">
        <f>IF(ISERROR(VLOOKUP(B32,'200m.'!$O$8:$S$990,5,0)),"",(VLOOKUP(B32,'200m.'!$O$8:$S$990,5,0)))</f>
        <v/>
      </c>
      <c r="G32" s="281" t="str">
        <f>IF(ISERROR(VLOOKUP(B32,'300m.Eng'!$O$8:$S$973,2,0)),"",(VLOOKUP(B32,'300m.Eng'!$O$8:$S$973,2,0)))</f>
        <v>DNF</v>
      </c>
      <c r="H32" s="483" t="str">
        <f>IF(ISERROR(VLOOKUP(B32,'300m.Eng'!$O$8:$S$990,5,0)),"",(VLOOKUP(B32,'300m.Eng'!$O$8:$S$990,5,0)))</f>
        <v xml:space="preserve"> </v>
      </c>
      <c r="I32" s="283" t="str">
        <f>IF(ISERROR(VLOOKUP(B32,Cirit!$F$8:$N$975,9,0)),"",(VLOOKUP(B32,Cirit!$F$8:$N$975,9,0)))</f>
        <v/>
      </c>
      <c r="J32" s="483" t="str">
        <f>IF(ISERROR(VLOOKUP(B32,Cirit!$F$8:$O$975,10,0)),"",(VLOOKUP(B32,Cirit!$F$8:$O$975,10,0)))</f>
        <v/>
      </c>
      <c r="K32" s="283" t="str">
        <f>IF(ISERROR(VLOOKUP(B32,Uzun!$F$8:$N$975,9,0)),"",(VLOOKUP(B32,Uzun!$F$8:$N$975,9,0)))</f>
        <v/>
      </c>
      <c r="L32" s="483" t="str">
        <f>IF(ISERROR(VLOOKUP(B32,Uzun!$F$8:$O$975,10,0)),"",(VLOOKUP(B32,Uzun!$F$8:$O$975,10,0)))</f>
        <v/>
      </c>
      <c r="M32" s="283" t="str">
        <f>IF(ISERROR(VLOOKUP(B32,Gülle!$F$8:$N$975,9,0)),"",(VLOOKUP(B32,Gülle!$F$8:$N$975,9,0)))</f>
        <v/>
      </c>
      <c r="N32" s="483" t="str">
        <f>IF(ISERROR(VLOOKUP(B32,Gülle!$F$8:$O$975,10,0)),"",(VLOOKUP(B32,Gülle!$F$8:$O$975,10,0)))</f>
        <v/>
      </c>
      <c r="O32" s="283" t="str">
        <f>IF(ISERROR(VLOOKUP(B32,Yüksek!$F$8:$BO$990,62,0)),"",(VLOOKUP(B32,Yüksek!$F$8:$BO$990,62,0)))</f>
        <v/>
      </c>
      <c r="P32" s="483" t="str">
        <f>IF(ISERROR(VLOOKUP(B32,Yüksek!$F$8:$BP$990,63,0)),"",(VLOOKUP(B32,Yüksek!$F$8:$BP$990,63,0)))</f>
        <v/>
      </c>
      <c r="Q32" s="281">
        <f>IF(ISERROR(VLOOKUP(B32,İsveç!$N$8:$O$973,2,0)),"",(VLOOKUP(B32,İsveç!$N$8:$O$973,2,0)))</f>
        <v>30986</v>
      </c>
      <c r="R32" s="483">
        <f>IF(ISERROR(VLOOKUP(B32,İsveç!$N$8:$Q$973,4,0)),"",(VLOOKUP(B32,İsveç!$N$8:$Q$973,4,0)))</f>
        <v>0</v>
      </c>
      <c r="S32" s="484">
        <f>IF(ISERROR(VLOOKUP(B32,'Genel Puan Tablosu'!$B$8:$Q$24,16,0)),"",(VLOOKUP(B32,'Genel Puan Tablosu'!$B$8:$Q$24,16,0)))</f>
        <v>0</v>
      </c>
      <c r="T32" s="485">
        <f>SUM(D32,F32,H32,J32,L32,N32,P32,R32)</f>
        <v>7</v>
      </c>
      <c r="U32" s="486">
        <f>IF(ISERROR(VLOOKUP(B32,'Genel Puan Tablosu'!$B$52:$R$999,17,0)),"",(VLOOKUP(B32,'Genel Puan Tablosu'!$B$52:$R$999,17,0)))</f>
        <v>7</v>
      </c>
    </row>
    <row r="33" spans="1:21" ht="66" customHeight="1" x14ac:dyDescent="0.2">
      <c r="A33" s="254">
        <v>3</v>
      </c>
      <c r="B33" s="251" t="s">
        <v>620</v>
      </c>
      <c r="C33" s="282">
        <f>IF(ISERROR(VLOOKUP(B33,'800m.'!$N$8:$O$973,2,0)),"",(VLOOKUP(B33,'800m.'!$N$8:$O$973,2,0)))</f>
        <v>31564</v>
      </c>
      <c r="D33" s="483">
        <f>IF(ISERROR(VLOOKUP(B33,'800m.'!$N$8:$Q$973,4,0)),"",(VLOOKUP(B33,'800m.'!$N$8:$Q$973,4,0)))</f>
        <v>15</v>
      </c>
      <c r="E33" s="482" t="str">
        <f>IF(ISERROR(VLOOKUP(B33,'200m.'!$O$8:$S$973,2,0)),"",(VLOOKUP(B33,'200m.'!$O$8:$S$973,2,0)))</f>
        <v/>
      </c>
      <c r="F33" s="483" t="str">
        <f>IF(ISERROR(VLOOKUP(B33,'200m.'!$O$8:$S$990,5,0)),"",(VLOOKUP(B33,'200m.'!$O$8:$S$990,5,0)))</f>
        <v/>
      </c>
      <c r="G33" s="281">
        <f>IF(ISERROR(VLOOKUP(B33,'300m.Eng'!$O$8:$S$973,2,0)),"",(VLOOKUP(B33,'300m.Eng'!$O$8:$S$973,2,0)))</f>
        <v>5857</v>
      </c>
      <c r="H33" s="483">
        <f>IF(ISERROR(VLOOKUP(B33,'300m.Eng'!$O$8:$S$990,5,0)),"",(VLOOKUP(B33,'300m.Eng'!$O$8:$S$990,5,0)))</f>
        <v>15</v>
      </c>
      <c r="I33" s="283" t="str">
        <f>IF(ISERROR(VLOOKUP(B33,Cirit!$F$8:$N$975,9,0)),"",(VLOOKUP(B33,Cirit!$F$8:$N$975,9,0)))</f>
        <v/>
      </c>
      <c r="J33" s="483" t="str">
        <f>IF(ISERROR(VLOOKUP(B33,Cirit!$F$8:$O$975,10,0)),"",(VLOOKUP(B33,Cirit!$F$8:$O$975,10,0)))</f>
        <v/>
      </c>
      <c r="K33" s="283" t="str">
        <f>IF(ISERROR(VLOOKUP(B33,Uzun!$F$8:$N$975,9,0)),"",(VLOOKUP(B33,Uzun!$F$8:$N$975,9,0)))</f>
        <v/>
      </c>
      <c r="L33" s="483" t="str">
        <f>IF(ISERROR(VLOOKUP(B33,Uzun!$F$8:$O$975,10,0)),"",(VLOOKUP(B33,Uzun!$F$8:$O$975,10,0)))</f>
        <v/>
      </c>
      <c r="M33" s="283" t="str">
        <f>IF(ISERROR(VLOOKUP(B33,Gülle!$F$8:$N$975,9,0)),"",(VLOOKUP(B33,Gülle!$F$8:$N$975,9,0)))</f>
        <v/>
      </c>
      <c r="N33" s="483" t="str">
        <f>IF(ISERROR(VLOOKUP(B33,Gülle!$F$8:$O$975,10,0)),"",(VLOOKUP(B33,Gülle!$F$8:$O$975,10,0)))</f>
        <v/>
      </c>
      <c r="O33" s="283" t="str">
        <f>IF(ISERROR(VLOOKUP(B33,Yüksek!$F$8:$BO$990,62,0)),"",(VLOOKUP(B33,Yüksek!$F$8:$BO$990,62,0)))</f>
        <v/>
      </c>
      <c r="P33" s="483" t="str">
        <f>IF(ISERROR(VLOOKUP(B33,Yüksek!$F$8:$BP$990,63,0)),"",(VLOOKUP(B33,Yüksek!$F$8:$BP$990,63,0)))</f>
        <v/>
      </c>
      <c r="Q33" s="281">
        <f>IF(ISERROR(VLOOKUP(B33,İsveç!$N$8:$O$973,2,0)),"",(VLOOKUP(B33,İsveç!$N$8:$O$973,2,0)))</f>
        <v>30376</v>
      </c>
      <c r="R33" s="483">
        <f>IF(ISERROR(VLOOKUP(B33,İsveç!$N$8:$Q$973,4,0)),"",(VLOOKUP(B33,İsveç!$N$8:$Q$973,4,0)))</f>
        <v>6</v>
      </c>
      <c r="S33" s="484">
        <f>IF(ISERROR(VLOOKUP(B33,'Genel Puan Tablosu'!$B$8:$Q$24,16,0)),"",(VLOOKUP(B33,'Genel Puan Tablosu'!$B$8:$Q$24,16,0)))</f>
        <v>12</v>
      </c>
      <c r="T33" s="485">
        <f>SUM(D33,F33,H33,J33,L33,N33,P33,R33)</f>
        <v>36</v>
      </c>
      <c r="U33" s="486">
        <f>IF(ISERROR(VLOOKUP(B33,'Genel Puan Tablosu'!$B$52:$R$999,17,0)),"",(VLOOKUP(B33,'Genel Puan Tablosu'!$B$52:$R$999,17,0)))</f>
        <v>48</v>
      </c>
    </row>
    <row r="34" spans="1:21" ht="66" customHeight="1" x14ac:dyDescent="0.2">
      <c r="A34" s="254">
        <v>4</v>
      </c>
      <c r="B34" s="251" t="s">
        <v>630</v>
      </c>
      <c r="C34" s="282">
        <f>IF(ISERROR(VLOOKUP(B34,'800m.'!$N$8:$O$973,2,0)),"",(VLOOKUP(B34,'800m.'!$N$8:$O$973,2,0)))</f>
        <v>33961</v>
      </c>
      <c r="D34" s="483">
        <f>IF(ISERROR(VLOOKUP(B34,'800m.'!$N$8:$Q$973,4,0)),"",(VLOOKUP(B34,'800m.'!$N$8:$Q$973,4,0)))</f>
        <v>5</v>
      </c>
      <c r="E34" s="482" t="str">
        <f>IF(ISERROR(VLOOKUP(B34,'200m.'!$O$8:$S$973,2,0)),"",(VLOOKUP(B34,'200m.'!$O$8:$S$973,2,0)))</f>
        <v/>
      </c>
      <c r="F34" s="483" t="str">
        <f>IF(ISERROR(VLOOKUP(B34,'200m.'!$O$8:$S$990,5,0)),"",(VLOOKUP(B34,'200m.'!$O$8:$S$990,5,0)))</f>
        <v/>
      </c>
      <c r="G34" s="281" t="str">
        <f>IF(ISERROR(VLOOKUP(B34,'300m.Eng'!$O$8:$S$973,2,0)),"",(VLOOKUP(B34,'300m.Eng'!$O$8:$S$973,2,0)))</f>
        <v/>
      </c>
      <c r="H34" s="483" t="str">
        <f>IF(ISERROR(VLOOKUP(B34,'300m.Eng'!$O$8:$S$990,5,0)),"",(VLOOKUP(B34,'300m.Eng'!$O$8:$S$990,5,0)))</f>
        <v/>
      </c>
      <c r="I34" s="283" t="str">
        <f>IF(ISERROR(VLOOKUP(B34,Cirit!$F$8:$N$975,9,0)),"",(VLOOKUP(B34,Cirit!$F$8:$N$975,9,0)))</f>
        <v/>
      </c>
      <c r="J34" s="483" t="str">
        <f>IF(ISERROR(VLOOKUP(B34,Cirit!$F$8:$O$975,10,0)),"",(VLOOKUP(B34,Cirit!$F$8:$O$975,10,0)))</f>
        <v/>
      </c>
      <c r="K34" s="283" t="str">
        <f>IF(ISERROR(VLOOKUP(B34,Uzun!$F$8:$N$975,9,0)),"",(VLOOKUP(B34,Uzun!$F$8:$N$975,9,0)))</f>
        <v/>
      </c>
      <c r="L34" s="483" t="str">
        <f>IF(ISERROR(VLOOKUP(B34,Uzun!$F$8:$O$975,10,0)),"",(VLOOKUP(B34,Uzun!$F$8:$O$975,10,0)))</f>
        <v/>
      </c>
      <c r="M34" s="283" t="str">
        <f>IF(ISERROR(VLOOKUP(B34,Gülle!$F$8:$N$975,9,0)),"",(VLOOKUP(B34,Gülle!$F$8:$N$975,9,0)))</f>
        <v/>
      </c>
      <c r="N34" s="483" t="str">
        <f>IF(ISERROR(VLOOKUP(B34,Gülle!$F$8:$O$975,10,0)),"",(VLOOKUP(B34,Gülle!$F$8:$O$975,10,0)))</f>
        <v/>
      </c>
      <c r="O34" s="283" t="str">
        <f>IF(ISERROR(VLOOKUP(B34,Yüksek!$F$8:$BO$990,62,0)),"",(VLOOKUP(B34,Yüksek!$F$8:$BO$990,62,0)))</f>
        <v/>
      </c>
      <c r="P34" s="483" t="str">
        <f>IF(ISERROR(VLOOKUP(B34,Yüksek!$F$8:$BP$990,63,0)),"",(VLOOKUP(B34,Yüksek!$F$8:$BP$990,63,0)))</f>
        <v/>
      </c>
      <c r="Q34" s="281">
        <f>IF(ISERROR(VLOOKUP(B34,İsveç!$N$8:$O$973,2,0)),"",(VLOOKUP(B34,İsveç!$N$8:$O$973,2,0)))</f>
        <v>32265</v>
      </c>
      <c r="R34" s="483">
        <f>IF(ISERROR(VLOOKUP(B34,İsveç!$N$8:$Q$973,4,0)),"",(VLOOKUP(B34,İsveç!$N$8:$Q$973,4,0)))</f>
        <v>0</v>
      </c>
      <c r="S34" s="484">
        <f>IF(ISERROR(VLOOKUP(B34,'Genel Puan Tablosu'!$B$8:$Q$24,16,0)),"",(VLOOKUP(B34,'Genel Puan Tablosu'!$B$8:$Q$24,16,0)))</f>
        <v>0</v>
      </c>
      <c r="T34" s="485">
        <f>SUM(D34,F34,H34,J34,L34,N34,P34,R34)</f>
        <v>5</v>
      </c>
      <c r="U34" s="486">
        <f>IF(ISERROR(VLOOKUP(B34,'Genel Puan Tablosu'!$B$52:$R$999,17,0)),"",(VLOOKUP(B34,'Genel Puan Tablosu'!$B$52:$R$999,17,0)))</f>
        <v>5</v>
      </c>
    </row>
    <row r="35" spans="1:21" ht="66" customHeight="1" x14ac:dyDescent="0.2">
      <c r="A35" s="254">
        <v>5</v>
      </c>
      <c r="B35" s="251"/>
      <c r="C35" s="282" t="str">
        <f>IF(ISERROR(VLOOKUP(B35,'800m.'!$N$8:$O$973,2,0)),"",(VLOOKUP(B35,'800m.'!$N$8:$O$973,2,0)))</f>
        <v/>
      </c>
      <c r="D35" s="483" t="str">
        <f>IF(ISERROR(VLOOKUP(B35,'800m.'!$N$8:$Q$973,4,0)),"",(VLOOKUP(B35,'800m.'!$N$8:$Q$973,4,0)))</f>
        <v/>
      </c>
      <c r="E35" s="482" t="str">
        <f>IF(ISERROR(VLOOKUP(B35,'200m.'!$O$8:$S$973,2,0)),"",(VLOOKUP(B35,'200m.'!$O$8:$S$973,2,0)))</f>
        <v/>
      </c>
      <c r="F35" s="483" t="str">
        <f>IF(ISERROR(VLOOKUP(B35,'200m.'!$O$8:$S$990,5,0)),"",(VLOOKUP(B35,'200m.'!$O$8:$S$990,5,0)))</f>
        <v/>
      </c>
      <c r="G35" s="281" t="str">
        <f>IF(ISERROR(VLOOKUP(B35,'300m.Eng'!$O$8:$S$973,2,0)),"",(VLOOKUP(B35,'300m.Eng'!$O$8:$S$973,2,0)))</f>
        <v/>
      </c>
      <c r="H35" s="483" t="str">
        <f>IF(ISERROR(VLOOKUP(B35,'300m.Eng'!$O$8:$S$990,5,0)),"",(VLOOKUP(B35,'300m.Eng'!$O$8:$S$990,5,0)))</f>
        <v/>
      </c>
      <c r="I35" s="283" t="str">
        <f>IF(ISERROR(VLOOKUP(B35,Cirit!$F$8:$N$975,9,0)),"",(VLOOKUP(B35,Cirit!$F$8:$N$975,9,0)))</f>
        <v/>
      </c>
      <c r="J35" s="483" t="str">
        <f>IF(ISERROR(VLOOKUP(B35,Cirit!$F$8:$O$975,10,0)),"",(VLOOKUP(B35,Cirit!$F$8:$O$975,10,0)))</f>
        <v/>
      </c>
      <c r="K35" s="283" t="str">
        <f>IF(ISERROR(VLOOKUP(B35,Uzun!$F$8:$N$975,9,0)),"",(VLOOKUP(B35,Uzun!$F$8:$N$975,9,0)))</f>
        <v/>
      </c>
      <c r="L35" s="483" t="str">
        <f>IF(ISERROR(VLOOKUP(B35,Uzun!$F$8:$O$975,10,0)),"",(VLOOKUP(B35,Uzun!$F$8:$O$975,10,0)))</f>
        <v/>
      </c>
      <c r="M35" s="283" t="str">
        <f>IF(ISERROR(VLOOKUP(B35,Gülle!$F$8:$N$975,9,0)),"",(VLOOKUP(B35,Gülle!$F$8:$N$975,9,0)))</f>
        <v/>
      </c>
      <c r="N35" s="483" t="str">
        <f>IF(ISERROR(VLOOKUP(B35,Gülle!$F$8:$O$975,10,0)),"",(VLOOKUP(B35,Gülle!$F$8:$O$975,10,0)))</f>
        <v/>
      </c>
      <c r="O35" s="283" t="str">
        <f>IF(ISERROR(VLOOKUP(B35,Yüksek!$F$8:$BO$990,62,0)),"",(VLOOKUP(B35,Yüksek!$F$8:$BO$990,62,0)))</f>
        <v/>
      </c>
      <c r="P35" s="483" t="str">
        <f>IF(ISERROR(VLOOKUP(B35,Yüksek!$F$8:$BP$990,63,0)),"",(VLOOKUP(B35,Yüksek!$F$8:$BP$990,63,0)))</f>
        <v/>
      </c>
      <c r="Q35" s="281" t="str">
        <f>IF(ISERROR(VLOOKUP(B35,İsveç!$N$8:$O$973,2,0)),"",(VLOOKUP(B35,İsveç!$N$8:$O$973,2,0)))</f>
        <v/>
      </c>
      <c r="R35" s="483" t="str">
        <f>IF(ISERROR(VLOOKUP(B35,İsveç!$N$8:$Q$973,4,0)),"",(VLOOKUP(B35,İsveç!$N$8:$Q$973,4,0)))</f>
        <v/>
      </c>
      <c r="S35" s="484" t="str">
        <f>IF(ISERROR(VLOOKUP(B35,'Genel Puan Tablosu'!$B$8:$Q$24,16,0)),"",(VLOOKUP(B35,'Genel Puan Tablosu'!$B$8:$Q$24,16,0)))</f>
        <v/>
      </c>
      <c r="T35" s="485">
        <f t="shared" ref="T35:T47" si="1">SUM(D35,F35,H35,J35,L35,N35,P35,R35)</f>
        <v>0</v>
      </c>
      <c r="U35" s="486">
        <f>IF(ISERROR(VLOOKUP(B35,'Genel Puan Tablosu'!$B$52:$R$999,17,0)),"",(VLOOKUP(B35,'Genel Puan Tablosu'!$B$52:$R$999,17,0)))</f>
        <v>0</v>
      </c>
    </row>
    <row r="36" spans="1:21" ht="66" customHeight="1" x14ac:dyDescent="0.2">
      <c r="A36" s="254">
        <v>6</v>
      </c>
      <c r="B36" s="251"/>
      <c r="C36" s="282" t="str">
        <f>IF(ISERROR(VLOOKUP(B36,'800m.'!$N$8:$O$973,2,0)),"",(VLOOKUP(B36,'800m.'!$N$8:$O$973,2,0)))</f>
        <v/>
      </c>
      <c r="D36" s="483" t="str">
        <f>IF(ISERROR(VLOOKUP(B36,'800m.'!$N$8:$Q$973,4,0)),"",(VLOOKUP(B36,'800m.'!$N$8:$Q$973,4,0)))</f>
        <v/>
      </c>
      <c r="E36" s="482" t="str">
        <f>IF(ISERROR(VLOOKUP(B36,'200m.'!$O$8:$S$973,2,0)),"",(VLOOKUP(B36,'200m.'!$O$8:$S$973,2,0)))</f>
        <v/>
      </c>
      <c r="F36" s="483" t="str">
        <f>IF(ISERROR(VLOOKUP(B36,'200m.'!$O$8:$S$990,5,0)),"",(VLOOKUP(B36,'200m.'!$O$8:$S$990,5,0)))</f>
        <v/>
      </c>
      <c r="G36" s="281" t="str">
        <f>IF(ISERROR(VLOOKUP(B36,'300m.Eng'!$O$8:$S$973,2,0)),"",(VLOOKUP(B36,'300m.Eng'!$O$8:$S$973,2,0)))</f>
        <v/>
      </c>
      <c r="H36" s="483" t="str">
        <f>IF(ISERROR(VLOOKUP(B36,'300m.Eng'!$O$8:$S$990,5,0)),"",(VLOOKUP(B36,'300m.Eng'!$O$8:$S$990,5,0)))</f>
        <v/>
      </c>
      <c r="I36" s="283" t="str">
        <f>IF(ISERROR(VLOOKUP(B36,Cirit!$F$8:$N$975,9,0)),"",(VLOOKUP(B36,Cirit!$F$8:$N$975,9,0)))</f>
        <v/>
      </c>
      <c r="J36" s="483" t="str">
        <f>IF(ISERROR(VLOOKUP(B36,Cirit!$F$8:$O$975,10,0)),"",(VLOOKUP(B36,Cirit!$F$8:$O$975,10,0)))</f>
        <v/>
      </c>
      <c r="K36" s="283" t="str">
        <f>IF(ISERROR(VLOOKUP(B36,Uzun!$F$8:$N$975,9,0)),"",(VLOOKUP(B36,Uzun!$F$8:$N$975,9,0)))</f>
        <v/>
      </c>
      <c r="L36" s="483" t="str">
        <f>IF(ISERROR(VLOOKUP(B36,Uzun!$F$8:$O$975,10,0)),"",(VLOOKUP(B36,Uzun!$F$8:$O$975,10,0)))</f>
        <v/>
      </c>
      <c r="M36" s="283" t="str">
        <f>IF(ISERROR(VLOOKUP(B36,Gülle!$F$8:$N$975,9,0)),"",(VLOOKUP(B36,Gülle!$F$8:$N$975,9,0)))</f>
        <v/>
      </c>
      <c r="N36" s="483" t="str">
        <f>IF(ISERROR(VLOOKUP(B36,Gülle!$F$8:$O$975,10,0)),"",(VLOOKUP(B36,Gülle!$F$8:$O$975,10,0)))</f>
        <v/>
      </c>
      <c r="O36" s="283" t="str">
        <f>IF(ISERROR(VLOOKUP(B36,Yüksek!$F$8:$BO$990,62,0)),"",(VLOOKUP(B36,Yüksek!$F$8:$BO$990,62,0)))</f>
        <v/>
      </c>
      <c r="P36" s="483" t="str">
        <f>IF(ISERROR(VLOOKUP(B36,Yüksek!$F$8:$BP$990,63,0)),"",(VLOOKUP(B36,Yüksek!$F$8:$BP$990,63,0)))</f>
        <v/>
      </c>
      <c r="Q36" s="281" t="str">
        <f>IF(ISERROR(VLOOKUP(B36,İsveç!$N$8:$O$973,2,0)),"",(VLOOKUP(B36,İsveç!$N$8:$O$973,2,0)))</f>
        <v/>
      </c>
      <c r="R36" s="483" t="str">
        <f>IF(ISERROR(VLOOKUP(B36,İsveç!$N$8:$Q$973,4,0)),"",(VLOOKUP(B36,İsveç!$N$8:$Q$973,4,0)))</f>
        <v/>
      </c>
      <c r="S36" s="484" t="str">
        <f>IF(ISERROR(VLOOKUP(B36,'Genel Puan Tablosu'!$B$8:$Q$24,16,0)),"",(VLOOKUP(B36,'Genel Puan Tablosu'!$B$8:$Q$24,16,0)))</f>
        <v/>
      </c>
      <c r="T36" s="485">
        <f t="shared" si="1"/>
        <v>0</v>
      </c>
      <c r="U36" s="486">
        <f>IF(ISERROR(VLOOKUP(B36,'Genel Puan Tablosu'!$B$52:$R$999,17,0)),"",(VLOOKUP(B36,'Genel Puan Tablosu'!$B$52:$R$999,17,0)))</f>
        <v>0</v>
      </c>
    </row>
    <row r="37" spans="1:21" ht="66" customHeight="1" x14ac:dyDescent="0.2">
      <c r="A37" s="254">
        <v>7</v>
      </c>
      <c r="B37" s="251"/>
      <c r="C37" s="282" t="str">
        <f>IF(ISERROR(VLOOKUP(B37,'800m.'!$N$8:$O$973,2,0)),"",(VLOOKUP(B37,'800m.'!$N$8:$O$973,2,0)))</f>
        <v/>
      </c>
      <c r="D37" s="483" t="str">
        <f>IF(ISERROR(VLOOKUP(B37,'800m.'!$N$8:$Q$973,4,0)),"",(VLOOKUP(B37,'800m.'!$N$8:$Q$973,4,0)))</f>
        <v/>
      </c>
      <c r="E37" s="482" t="str">
        <f>IF(ISERROR(VLOOKUP(B37,'200m.'!$O$8:$S$973,2,0)),"",(VLOOKUP(B37,'200m.'!$O$8:$S$973,2,0)))</f>
        <v/>
      </c>
      <c r="F37" s="483" t="str">
        <f>IF(ISERROR(VLOOKUP(B37,'200m.'!$O$8:$S$990,5,0)),"",(VLOOKUP(B37,'200m.'!$O$8:$S$990,5,0)))</f>
        <v/>
      </c>
      <c r="G37" s="281" t="str">
        <f>IF(ISERROR(VLOOKUP(B37,'300m.Eng'!$O$8:$S$973,2,0)),"",(VLOOKUP(B37,'300m.Eng'!$O$8:$S$973,2,0)))</f>
        <v/>
      </c>
      <c r="H37" s="483" t="str">
        <f>IF(ISERROR(VLOOKUP(B37,'300m.Eng'!$O$8:$S$990,5,0)),"",(VLOOKUP(B37,'300m.Eng'!$O$8:$S$990,5,0)))</f>
        <v/>
      </c>
      <c r="I37" s="283" t="str">
        <f>IF(ISERROR(VLOOKUP(B37,Cirit!$F$8:$N$975,9,0)),"",(VLOOKUP(B37,Cirit!$F$8:$N$975,9,0)))</f>
        <v/>
      </c>
      <c r="J37" s="483" t="str">
        <f>IF(ISERROR(VLOOKUP(B37,Cirit!$F$8:$O$975,10,0)),"",(VLOOKUP(B37,Cirit!$F$8:$O$975,10,0)))</f>
        <v/>
      </c>
      <c r="K37" s="283" t="str">
        <f>IF(ISERROR(VLOOKUP(B37,Uzun!$F$8:$N$975,9,0)),"",(VLOOKUP(B37,Uzun!$F$8:$N$975,9,0)))</f>
        <v/>
      </c>
      <c r="L37" s="483" t="str">
        <f>IF(ISERROR(VLOOKUP(B37,Uzun!$F$8:$O$975,10,0)),"",(VLOOKUP(B37,Uzun!$F$8:$O$975,10,0)))</f>
        <v/>
      </c>
      <c r="M37" s="283" t="str">
        <f>IF(ISERROR(VLOOKUP(B37,Gülle!$F$8:$N$975,9,0)),"",(VLOOKUP(B37,Gülle!$F$8:$N$975,9,0)))</f>
        <v/>
      </c>
      <c r="N37" s="483" t="str">
        <f>IF(ISERROR(VLOOKUP(B37,Gülle!$F$8:$O$975,10,0)),"",(VLOOKUP(B37,Gülle!$F$8:$O$975,10,0)))</f>
        <v/>
      </c>
      <c r="O37" s="283" t="str">
        <f>IF(ISERROR(VLOOKUP(B37,Yüksek!$F$8:$BO$990,62,0)),"",(VLOOKUP(B37,Yüksek!$F$8:$BO$990,62,0)))</f>
        <v/>
      </c>
      <c r="P37" s="483" t="str">
        <f>IF(ISERROR(VLOOKUP(B37,Yüksek!$F$8:$BP$990,63,0)),"",(VLOOKUP(B37,Yüksek!$F$8:$BP$990,63,0)))</f>
        <v/>
      </c>
      <c r="Q37" s="281" t="str">
        <f>IF(ISERROR(VLOOKUP(B37,İsveç!$N$8:$O$973,2,0)),"",(VLOOKUP(B37,İsveç!$N$8:$O$973,2,0)))</f>
        <v/>
      </c>
      <c r="R37" s="483" t="str">
        <f>IF(ISERROR(VLOOKUP(B37,İsveç!$N$8:$Q$973,4,0)),"",(VLOOKUP(B37,İsveç!$N$8:$Q$973,4,0)))</f>
        <v/>
      </c>
      <c r="S37" s="484" t="str">
        <f>IF(ISERROR(VLOOKUP(B37,'Genel Puan Tablosu'!$B$8:$Q$24,16,0)),"",(VLOOKUP(B37,'Genel Puan Tablosu'!$B$8:$Q$24,16,0)))</f>
        <v/>
      </c>
      <c r="T37" s="485">
        <f t="shared" si="1"/>
        <v>0</v>
      </c>
      <c r="U37" s="486">
        <f>IF(ISERROR(VLOOKUP(B37,'Genel Puan Tablosu'!$B$52:$R$999,17,0)),"",(VLOOKUP(B37,'Genel Puan Tablosu'!$B$52:$R$999,17,0)))</f>
        <v>0</v>
      </c>
    </row>
    <row r="38" spans="1:21" ht="66" customHeight="1" x14ac:dyDescent="0.2">
      <c r="A38" s="254">
        <v>8</v>
      </c>
      <c r="B38" s="251"/>
      <c r="C38" s="282" t="str">
        <f>IF(ISERROR(VLOOKUP(B38,'800m.'!$N$8:$O$973,2,0)),"",(VLOOKUP(B38,'800m.'!$N$8:$O$973,2,0)))</f>
        <v/>
      </c>
      <c r="D38" s="483" t="str">
        <f>IF(ISERROR(VLOOKUP(B38,'800m.'!$N$8:$Q$973,4,0)),"",(VLOOKUP(B38,'800m.'!$N$8:$Q$973,4,0)))</f>
        <v/>
      </c>
      <c r="E38" s="482" t="str">
        <f>IF(ISERROR(VLOOKUP(B38,'200m.'!$O$8:$S$973,2,0)),"",(VLOOKUP(B38,'200m.'!$O$8:$S$973,2,0)))</f>
        <v/>
      </c>
      <c r="F38" s="483" t="str">
        <f>IF(ISERROR(VLOOKUP(B38,'200m.'!$O$8:$S$990,5,0)),"",(VLOOKUP(B38,'200m.'!$O$8:$S$990,5,0)))</f>
        <v/>
      </c>
      <c r="G38" s="281" t="str">
        <f>IF(ISERROR(VLOOKUP(B38,'300m.Eng'!$O$8:$S$973,2,0)),"",(VLOOKUP(B38,'300m.Eng'!$O$8:$S$973,2,0)))</f>
        <v/>
      </c>
      <c r="H38" s="483" t="str">
        <f>IF(ISERROR(VLOOKUP(B38,'300m.Eng'!$O$8:$S$990,5,0)),"",(VLOOKUP(B38,'300m.Eng'!$O$8:$S$990,5,0)))</f>
        <v/>
      </c>
      <c r="I38" s="283" t="str">
        <f>IF(ISERROR(VLOOKUP(B38,Cirit!$F$8:$N$975,9,0)),"",(VLOOKUP(B38,Cirit!$F$8:$N$975,9,0)))</f>
        <v/>
      </c>
      <c r="J38" s="483" t="str">
        <f>IF(ISERROR(VLOOKUP(B38,Cirit!$F$8:$O$975,10,0)),"",(VLOOKUP(B38,Cirit!$F$8:$O$975,10,0)))</f>
        <v/>
      </c>
      <c r="K38" s="283" t="str">
        <f>IF(ISERROR(VLOOKUP(B38,Uzun!$F$8:$N$975,9,0)),"",(VLOOKUP(B38,Uzun!$F$8:$N$975,9,0)))</f>
        <v/>
      </c>
      <c r="L38" s="483" t="str">
        <f>IF(ISERROR(VLOOKUP(B38,Uzun!$F$8:$O$975,10,0)),"",(VLOOKUP(B38,Uzun!$F$8:$O$975,10,0)))</f>
        <v/>
      </c>
      <c r="M38" s="283" t="str">
        <f>IF(ISERROR(VLOOKUP(B38,Gülle!$F$8:$N$975,9,0)),"",(VLOOKUP(B38,Gülle!$F$8:$N$975,9,0)))</f>
        <v/>
      </c>
      <c r="N38" s="483" t="str">
        <f>IF(ISERROR(VLOOKUP(B38,Gülle!$F$8:$O$975,10,0)),"",(VLOOKUP(B38,Gülle!$F$8:$O$975,10,0)))</f>
        <v/>
      </c>
      <c r="O38" s="283" t="str">
        <f>IF(ISERROR(VLOOKUP(B38,Yüksek!$F$8:$BO$990,62,0)),"",(VLOOKUP(B38,Yüksek!$F$8:$BO$990,62,0)))</f>
        <v/>
      </c>
      <c r="P38" s="483" t="str">
        <f>IF(ISERROR(VLOOKUP(B38,Yüksek!$F$8:$BP$990,63,0)),"",(VLOOKUP(B38,Yüksek!$F$8:$BP$990,63,0)))</f>
        <v/>
      </c>
      <c r="Q38" s="281" t="str">
        <f>IF(ISERROR(VLOOKUP(B38,İsveç!$N$8:$O$973,2,0)),"",(VLOOKUP(B38,İsveç!$N$8:$O$973,2,0)))</f>
        <v/>
      </c>
      <c r="R38" s="483" t="str">
        <f>IF(ISERROR(VLOOKUP(B38,İsveç!$N$8:$Q$973,4,0)),"",(VLOOKUP(B38,İsveç!$N$8:$Q$973,4,0)))</f>
        <v/>
      </c>
      <c r="S38" s="484" t="str">
        <f>IF(ISERROR(VLOOKUP(B38,'Genel Puan Tablosu'!$B$8:$Q$24,16,0)),"",(VLOOKUP(B38,'Genel Puan Tablosu'!$B$8:$Q$24,16,0)))</f>
        <v/>
      </c>
      <c r="T38" s="485">
        <f t="shared" si="1"/>
        <v>0</v>
      </c>
      <c r="U38" s="486">
        <f>IF(ISERROR(VLOOKUP(B38,'Genel Puan Tablosu'!$B$52:$R$999,17,0)),"",(VLOOKUP(B38,'Genel Puan Tablosu'!$B$52:$R$999,17,0)))</f>
        <v>0</v>
      </c>
    </row>
    <row r="39" spans="1:21" ht="66" customHeight="1" x14ac:dyDescent="0.2">
      <c r="A39" s="254">
        <v>9</v>
      </c>
      <c r="B39" s="251"/>
      <c r="C39" s="282" t="str">
        <f>IF(ISERROR(VLOOKUP(B39,'800m.'!$N$8:$O$973,2,0)),"",(VLOOKUP(B39,'800m.'!$N$8:$O$973,2,0)))</f>
        <v/>
      </c>
      <c r="D39" s="483" t="str">
        <f>IF(ISERROR(VLOOKUP(B39,'800m.'!$N$8:$Q$973,4,0)),"",(VLOOKUP(B39,'800m.'!$N$8:$Q$973,4,0)))</f>
        <v/>
      </c>
      <c r="E39" s="482" t="str">
        <f>IF(ISERROR(VLOOKUP(B39,'200m.'!$O$8:$S$973,2,0)),"",(VLOOKUP(B39,'200m.'!$O$8:$S$973,2,0)))</f>
        <v/>
      </c>
      <c r="F39" s="483" t="str">
        <f>IF(ISERROR(VLOOKUP(B39,'200m.'!$O$8:$S$990,5,0)),"",(VLOOKUP(B39,'200m.'!$O$8:$S$990,5,0)))</f>
        <v/>
      </c>
      <c r="G39" s="281" t="str">
        <f>IF(ISERROR(VLOOKUP(B39,'300m.Eng'!$O$8:$S$973,2,0)),"",(VLOOKUP(B39,'300m.Eng'!$O$8:$S$973,2,0)))</f>
        <v/>
      </c>
      <c r="H39" s="483" t="str">
        <f>IF(ISERROR(VLOOKUP(B39,'300m.Eng'!$O$8:$S$990,5,0)),"",(VLOOKUP(B39,'300m.Eng'!$O$8:$S$990,5,0)))</f>
        <v/>
      </c>
      <c r="I39" s="283" t="str">
        <f>IF(ISERROR(VLOOKUP(B39,Cirit!$F$8:$N$975,9,0)),"",(VLOOKUP(B39,Cirit!$F$8:$N$975,9,0)))</f>
        <v/>
      </c>
      <c r="J39" s="483" t="str">
        <f>IF(ISERROR(VLOOKUP(B39,Cirit!$F$8:$O$975,10,0)),"",(VLOOKUP(B39,Cirit!$F$8:$O$975,10,0)))</f>
        <v/>
      </c>
      <c r="K39" s="283" t="str">
        <f>IF(ISERROR(VLOOKUP(B39,Uzun!$F$8:$N$975,9,0)),"",(VLOOKUP(B39,Uzun!$F$8:$N$975,9,0)))</f>
        <v/>
      </c>
      <c r="L39" s="483" t="str">
        <f>IF(ISERROR(VLOOKUP(B39,Uzun!$F$8:$O$975,10,0)),"",(VLOOKUP(B39,Uzun!$F$8:$O$975,10,0)))</f>
        <v/>
      </c>
      <c r="M39" s="283" t="str">
        <f>IF(ISERROR(VLOOKUP(B39,Gülle!$F$8:$N$975,9,0)),"",(VLOOKUP(B39,Gülle!$F$8:$N$975,9,0)))</f>
        <v/>
      </c>
      <c r="N39" s="483" t="str">
        <f>IF(ISERROR(VLOOKUP(B39,Gülle!$F$8:$O$975,10,0)),"",(VLOOKUP(B39,Gülle!$F$8:$O$975,10,0)))</f>
        <v/>
      </c>
      <c r="O39" s="283" t="str">
        <f>IF(ISERROR(VLOOKUP(B39,Yüksek!$F$8:$BO$990,62,0)),"",(VLOOKUP(B39,Yüksek!$F$8:$BO$990,62,0)))</f>
        <v/>
      </c>
      <c r="P39" s="483" t="str">
        <f>IF(ISERROR(VLOOKUP(B39,Yüksek!$F$8:$BP$990,63,0)),"",(VLOOKUP(B39,Yüksek!$F$8:$BP$990,63,0)))</f>
        <v/>
      </c>
      <c r="Q39" s="281" t="str">
        <f>IF(ISERROR(VLOOKUP(B39,İsveç!$N$8:$O$973,2,0)),"",(VLOOKUP(B39,İsveç!$N$8:$O$973,2,0)))</f>
        <v/>
      </c>
      <c r="R39" s="483" t="str">
        <f>IF(ISERROR(VLOOKUP(B39,İsveç!$N$8:$Q$973,4,0)),"",(VLOOKUP(B39,İsveç!$N$8:$Q$973,4,0)))</f>
        <v/>
      </c>
      <c r="S39" s="484" t="str">
        <f>IF(ISERROR(VLOOKUP(B39,'Genel Puan Tablosu'!$B$8:$Q$24,16,0)),"",(VLOOKUP(B39,'Genel Puan Tablosu'!$B$8:$Q$24,16,0)))</f>
        <v/>
      </c>
      <c r="T39" s="485">
        <f t="shared" si="1"/>
        <v>0</v>
      </c>
      <c r="U39" s="486">
        <f>IF(ISERROR(VLOOKUP(B39,'Genel Puan Tablosu'!$B$52:$R$999,17,0)),"",(VLOOKUP(B39,'Genel Puan Tablosu'!$B$52:$R$999,17,0)))</f>
        <v>0</v>
      </c>
    </row>
    <row r="40" spans="1:21" ht="66" customHeight="1" x14ac:dyDescent="0.2">
      <c r="A40" s="254">
        <v>10</v>
      </c>
      <c r="B40" s="251"/>
      <c r="C40" s="282" t="str">
        <f>IF(ISERROR(VLOOKUP(B40,'800m.'!$N$8:$O$973,2,0)),"",(VLOOKUP(B40,'800m.'!$N$8:$O$973,2,0)))</f>
        <v/>
      </c>
      <c r="D40" s="483" t="str">
        <f>IF(ISERROR(VLOOKUP(B40,'800m.'!$N$8:$Q$973,4,0)),"",(VLOOKUP(B40,'800m.'!$N$8:$Q$973,4,0)))</f>
        <v/>
      </c>
      <c r="E40" s="482" t="str">
        <f>IF(ISERROR(VLOOKUP(B40,'200m.'!$O$8:$S$973,2,0)),"",(VLOOKUP(B40,'200m.'!$O$8:$S$973,2,0)))</f>
        <v/>
      </c>
      <c r="F40" s="483" t="str">
        <f>IF(ISERROR(VLOOKUP(B40,'200m.'!$O$8:$S$990,5,0)),"",(VLOOKUP(B40,'200m.'!$O$8:$S$990,5,0)))</f>
        <v/>
      </c>
      <c r="G40" s="281" t="str">
        <f>IF(ISERROR(VLOOKUP(B40,'300m.Eng'!$O$8:$S$973,2,0)),"",(VLOOKUP(B40,'300m.Eng'!$O$8:$S$973,2,0)))</f>
        <v/>
      </c>
      <c r="H40" s="483" t="str">
        <f>IF(ISERROR(VLOOKUP(B40,'300m.Eng'!$O$8:$S$990,5,0)),"",(VLOOKUP(B40,'300m.Eng'!$O$8:$S$990,5,0)))</f>
        <v/>
      </c>
      <c r="I40" s="283" t="str">
        <f>IF(ISERROR(VLOOKUP(B40,Cirit!$F$8:$N$975,9,0)),"",(VLOOKUP(B40,Cirit!$F$8:$N$975,9,0)))</f>
        <v/>
      </c>
      <c r="J40" s="483" t="str">
        <f>IF(ISERROR(VLOOKUP(B40,Cirit!$F$8:$O$975,10,0)),"",(VLOOKUP(B40,Cirit!$F$8:$O$975,10,0)))</f>
        <v/>
      </c>
      <c r="K40" s="283" t="str">
        <f>IF(ISERROR(VLOOKUP(B40,Uzun!$F$8:$N$975,9,0)),"",(VLOOKUP(B40,Uzun!$F$8:$N$975,9,0)))</f>
        <v/>
      </c>
      <c r="L40" s="483" t="str">
        <f>IF(ISERROR(VLOOKUP(B40,Uzun!$F$8:$O$975,10,0)),"",(VLOOKUP(B40,Uzun!$F$8:$O$975,10,0)))</f>
        <v/>
      </c>
      <c r="M40" s="283" t="str">
        <f>IF(ISERROR(VLOOKUP(B40,Gülle!$F$8:$N$975,9,0)),"",(VLOOKUP(B40,Gülle!$F$8:$N$975,9,0)))</f>
        <v/>
      </c>
      <c r="N40" s="483" t="str">
        <f>IF(ISERROR(VLOOKUP(B40,Gülle!$F$8:$O$975,10,0)),"",(VLOOKUP(B40,Gülle!$F$8:$O$975,10,0)))</f>
        <v/>
      </c>
      <c r="O40" s="283" t="str">
        <f>IF(ISERROR(VLOOKUP(B40,Yüksek!$F$8:$BO$990,62,0)),"",(VLOOKUP(B40,Yüksek!$F$8:$BO$990,62,0)))</f>
        <v/>
      </c>
      <c r="P40" s="483" t="str">
        <f>IF(ISERROR(VLOOKUP(B40,Yüksek!$F$8:$BP$990,63,0)),"",(VLOOKUP(B40,Yüksek!$F$8:$BP$990,63,0)))</f>
        <v/>
      </c>
      <c r="Q40" s="281" t="str">
        <f>IF(ISERROR(VLOOKUP(B40,İsveç!$N$8:$O$973,2,0)),"",(VLOOKUP(B40,İsveç!$N$8:$O$973,2,0)))</f>
        <v/>
      </c>
      <c r="R40" s="483" t="str">
        <f>IF(ISERROR(VLOOKUP(B40,İsveç!$N$8:$Q$973,4,0)),"",(VLOOKUP(B40,İsveç!$N$8:$Q$973,4,0)))</f>
        <v/>
      </c>
      <c r="S40" s="484" t="str">
        <f>IF(ISERROR(VLOOKUP(B40,'Genel Puan Tablosu'!$B$8:$Q$24,16,0)),"",(VLOOKUP(B40,'Genel Puan Tablosu'!$B$8:$Q$24,16,0)))</f>
        <v/>
      </c>
      <c r="T40" s="485">
        <f t="shared" si="1"/>
        <v>0</v>
      </c>
      <c r="U40" s="486">
        <f>IF(ISERROR(VLOOKUP(B40,'Genel Puan Tablosu'!$B$52:$R$999,17,0)),"",(VLOOKUP(B40,'Genel Puan Tablosu'!$B$52:$R$999,17,0)))</f>
        <v>0</v>
      </c>
    </row>
    <row r="41" spans="1:21" ht="66" customHeight="1" x14ac:dyDescent="0.2">
      <c r="A41" s="254">
        <v>11</v>
      </c>
      <c r="B41" s="251"/>
      <c r="C41" s="282" t="str">
        <f>IF(ISERROR(VLOOKUP(B41,'800m.'!$N$8:$O$973,2,0)),"",(VLOOKUP(B41,'800m.'!$N$8:$O$973,2,0)))</f>
        <v/>
      </c>
      <c r="D41" s="483" t="str">
        <f>IF(ISERROR(VLOOKUP(B41,'800m.'!$N$8:$Q$973,4,0)),"",(VLOOKUP(B41,'800m.'!$N$8:$Q$973,4,0)))</f>
        <v/>
      </c>
      <c r="E41" s="482" t="str">
        <f>IF(ISERROR(VLOOKUP(B41,'200m.'!$O$8:$S$973,2,0)),"",(VLOOKUP(B41,'200m.'!$O$8:$S$973,2,0)))</f>
        <v/>
      </c>
      <c r="F41" s="483" t="str">
        <f>IF(ISERROR(VLOOKUP(B41,'200m.'!$O$8:$S$990,5,0)),"",(VLOOKUP(B41,'200m.'!$O$8:$S$990,5,0)))</f>
        <v/>
      </c>
      <c r="G41" s="281" t="str">
        <f>IF(ISERROR(VLOOKUP(B41,'300m.Eng'!$O$8:$S$973,2,0)),"",(VLOOKUP(B41,'300m.Eng'!$O$8:$S$973,2,0)))</f>
        <v/>
      </c>
      <c r="H41" s="483" t="str">
        <f>IF(ISERROR(VLOOKUP(B41,'300m.Eng'!$O$8:$S$990,5,0)),"",(VLOOKUP(B41,'300m.Eng'!$O$8:$S$990,5,0)))</f>
        <v/>
      </c>
      <c r="I41" s="283" t="str">
        <f>IF(ISERROR(VLOOKUP(B41,Cirit!$F$8:$N$975,9,0)),"",(VLOOKUP(B41,Cirit!$F$8:$N$975,9,0)))</f>
        <v/>
      </c>
      <c r="J41" s="483" t="str">
        <f>IF(ISERROR(VLOOKUP(B41,Cirit!$F$8:$O$975,10,0)),"",(VLOOKUP(B41,Cirit!$F$8:$O$975,10,0)))</f>
        <v/>
      </c>
      <c r="K41" s="283" t="str">
        <f>IF(ISERROR(VLOOKUP(B41,Uzun!$F$8:$N$975,9,0)),"",(VLOOKUP(B41,Uzun!$F$8:$N$975,9,0)))</f>
        <v/>
      </c>
      <c r="L41" s="483" t="str">
        <f>IF(ISERROR(VLOOKUP(B41,Uzun!$F$8:$O$975,10,0)),"",(VLOOKUP(B41,Uzun!$F$8:$O$975,10,0)))</f>
        <v/>
      </c>
      <c r="M41" s="283" t="str">
        <f>IF(ISERROR(VLOOKUP(B41,Gülle!$F$8:$N$975,9,0)),"",(VLOOKUP(B41,Gülle!$F$8:$N$975,9,0)))</f>
        <v/>
      </c>
      <c r="N41" s="483" t="str">
        <f>IF(ISERROR(VLOOKUP(B41,Gülle!$F$8:$O$975,10,0)),"",(VLOOKUP(B41,Gülle!$F$8:$O$975,10,0)))</f>
        <v/>
      </c>
      <c r="O41" s="283" t="str">
        <f>IF(ISERROR(VLOOKUP(B41,Yüksek!$F$8:$BO$990,62,0)),"",(VLOOKUP(B41,Yüksek!$F$8:$BO$990,62,0)))</f>
        <v/>
      </c>
      <c r="P41" s="483" t="str">
        <f>IF(ISERROR(VLOOKUP(B41,Yüksek!$F$8:$BP$990,63,0)),"",(VLOOKUP(B41,Yüksek!$F$8:$BP$990,63,0)))</f>
        <v/>
      </c>
      <c r="Q41" s="281" t="str">
        <f>IF(ISERROR(VLOOKUP(B41,İsveç!$N$8:$O$973,2,0)),"",(VLOOKUP(B41,İsveç!$N$8:$O$973,2,0)))</f>
        <v/>
      </c>
      <c r="R41" s="483" t="str">
        <f>IF(ISERROR(VLOOKUP(B41,İsveç!$N$8:$Q$973,4,0)),"",(VLOOKUP(B41,İsveç!$N$8:$Q$973,4,0)))</f>
        <v/>
      </c>
      <c r="S41" s="484" t="str">
        <f>IF(ISERROR(VLOOKUP(B41,'Genel Puan Tablosu'!$B$8:$Q$24,16,0)),"",(VLOOKUP(B41,'Genel Puan Tablosu'!$B$8:$Q$24,16,0)))</f>
        <v/>
      </c>
      <c r="T41" s="485">
        <f t="shared" si="1"/>
        <v>0</v>
      </c>
      <c r="U41" s="486">
        <f>IF(ISERROR(VLOOKUP(B41,'Genel Puan Tablosu'!$B$52:$R$999,17,0)),"",(VLOOKUP(B41,'Genel Puan Tablosu'!$B$52:$R$999,17,0)))</f>
        <v>0</v>
      </c>
    </row>
    <row r="42" spans="1:21" ht="66" customHeight="1" x14ac:dyDescent="0.2">
      <c r="A42" s="254">
        <v>12</v>
      </c>
      <c r="B42" s="251"/>
      <c r="C42" s="282" t="str">
        <f>IF(ISERROR(VLOOKUP(B42,'800m.'!$N$8:$O$973,2,0)),"",(VLOOKUP(B42,'800m.'!$N$8:$O$973,2,0)))</f>
        <v/>
      </c>
      <c r="D42" s="483" t="str">
        <f>IF(ISERROR(VLOOKUP(B42,'800m.'!$N$8:$Q$973,4,0)),"",(VLOOKUP(B42,'800m.'!$N$8:$Q$973,4,0)))</f>
        <v/>
      </c>
      <c r="E42" s="482" t="str">
        <f>IF(ISERROR(VLOOKUP(B42,'200m.'!$O$8:$S$973,2,0)),"",(VLOOKUP(B42,'200m.'!$O$8:$S$973,2,0)))</f>
        <v/>
      </c>
      <c r="F42" s="483" t="str">
        <f>IF(ISERROR(VLOOKUP(B42,'200m.'!$O$8:$S$990,5,0)),"",(VLOOKUP(B42,'200m.'!$O$8:$S$990,5,0)))</f>
        <v/>
      </c>
      <c r="G42" s="281" t="str">
        <f>IF(ISERROR(VLOOKUP(B42,'300m.Eng'!$O$8:$S$973,2,0)),"",(VLOOKUP(B42,'300m.Eng'!$O$8:$S$973,2,0)))</f>
        <v/>
      </c>
      <c r="H42" s="483" t="str">
        <f>IF(ISERROR(VLOOKUP(B42,'300m.Eng'!$O$8:$S$990,5,0)),"",(VLOOKUP(B42,'300m.Eng'!$O$8:$S$990,5,0)))</f>
        <v/>
      </c>
      <c r="I42" s="283" t="str">
        <f>IF(ISERROR(VLOOKUP(B42,Cirit!$F$8:$N$975,9,0)),"",(VLOOKUP(B42,Cirit!$F$8:$N$975,9,0)))</f>
        <v/>
      </c>
      <c r="J42" s="483" t="str">
        <f>IF(ISERROR(VLOOKUP(B42,Cirit!$F$8:$O$975,10,0)),"",(VLOOKUP(B42,Cirit!$F$8:$O$975,10,0)))</f>
        <v/>
      </c>
      <c r="K42" s="283" t="str">
        <f>IF(ISERROR(VLOOKUP(B42,Uzun!$F$8:$N$975,9,0)),"",(VLOOKUP(B42,Uzun!$F$8:$N$975,9,0)))</f>
        <v/>
      </c>
      <c r="L42" s="483" t="str">
        <f>IF(ISERROR(VLOOKUP(B42,Uzun!$F$8:$O$975,10,0)),"",(VLOOKUP(B42,Uzun!$F$8:$O$975,10,0)))</f>
        <v/>
      </c>
      <c r="M42" s="283" t="str">
        <f>IF(ISERROR(VLOOKUP(B42,Gülle!$F$8:$N$975,9,0)),"",(VLOOKUP(B42,Gülle!$F$8:$N$975,9,0)))</f>
        <v/>
      </c>
      <c r="N42" s="483" t="str">
        <f>IF(ISERROR(VLOOKUP(B42,Gülle!$F$8:$O$975,10,0)),"",(VLOOKUP(B42,Gülle!$F$8:$O$975,10,0)))</f>
        <v/>
      </c>
      <c r="O42" s="283" t="str">
        <f>IF(ISERROR(VLOOKUP(B42,Yüksek!$F$8:$BO$990,62,0)),"",(VLOOKUP(B42,Yüksek!$F$8:$BO$990,62,0)))</f>
        <v/>
      </c>
      <c r="P42" s="483" t="str">
        <f>IF(ISERROR(VLOOKUP(B42,Yüksek!$F$8:$BP$990,63,0)),"",(VLOOKUP(B42,Yüksek!$F$8:$BP$990,63,0)))</f>
        <v/>
      </c>
      <c r="Q42" s="281" t="str">
        <f>IF(ISERROR(VLOOKUP(B42,İsveç!$N$8:$O$973,2,0)),"",(VLOOKUP(B42,İsveç!$N$8:$O$973,2,0)))</f>
        <v/>
      </c>
      <c r="R42" s="483" t="str">
        <f>IF(ISERROR(VLOOKUP(B42,İsveç!$N$8:$Q$973,4,0)),"",(VLOOKUP(B42,İsveç!$N$8:$Q$973,4,0)))</f>
        <v/>
      </c>
      <c r="S42" s="484" t="str">
        <f>IF(ISERROR(VLOOKUP(B42,'Genel Puan Tablosu'!$B$8:$Q$24,16,0)),"",(VLOOKUP(B42,'Genel Puan Tablosu'!$B$8:$Q$24,16,0)))</f>
        <v/>
      </c>
      <c r="T42" s="485">
        <f t="shared" si="1"/>
        <v>0</v>
      </c>
      <c r="U42" s="486">
        <f>IF(ISERROR(VLOOKUP(B42,'Genel Puan Tablosu'!$B$52:$R$999,17,0)),"",(VLOOKUP(B42,'Genel Puan Tablosu'!$B$52:$R$999,17,0)))</f>
        <v>0</v>
      </c>
    </row>
    <row r="43" spans="1:21" ht="66" customHeight="1" x14ac:dyDescent="0.2">
      <c r="A43" s="254">
        <v>13</v>
      </c>
      <c r="B43" s="251"/>
      <c r="C43" s="282" t="str">
        <f>IF(ISERROR(VLOOKUP(B43,'800m.'!$N$8:$O$973,2,0)),"",(VLOOKUP(B43,'800m.'!$N$8:$O$973,2,0)))</f>
        <v/>
      </c>
      <c r="D43" s="483" t="str">
        <f>IF(ISERROR(VLOOKUP(B43,'800m.'!$N$8:$Q$973,4,0)),"",(VLOOKUP(B43,'800m.'!$N$8:$Q$973,4,0)))</f>
        <v/>
      </c>
      <c r="E43" s="482" t="str">
        <f>IF(ISERROR(VLOOKUP(B43,'200m.'!$O$8:$S$973,2,0)),"",(VLOOKUP(B43,'200m.'!$O$8:$S$973,2,0)))</f>
        <v/>
      </c>
      <c r="F43" s="483" t="str">
        <f>IF(ISERROR(VLOOKUP(B43,'200m.'!$O$8:$S$990,5,0)),"",(VLOOKUP(B43,'200m.'!$O$8:$S$990,5,0)))</f>
        <v/>
      </c>
      <c r="G43" s="281" t="str">
        <f>IF(ISERROR(VLOOKUP(B43,'300m.Eng'!$O$8:$S$973,2,0)),"",(VLOOKUP(B43,'300m.Eng'!$O$8:$S$973,2,0)))</f>
        <v/>
      </c>
      <c r="H43" s="483" t="str">
        <f>IF(ISERROR(VLOOKUP(B43,'300m.Eng'!$O$8:$S$990,5,0)),"",(VLOOKUP(B43,'300m.Eng'!$O$8:$S$990,5,0)))</f>
        <v/>
      </c>
      <c r="I43" s="283" t="str">
        <f>IF(ISERROR(VLOOKUP(B43,Cirit!$F$8:$N$975,9,0)),"",(VLOOKUP(B43,Cirit!$F$8:$N$975,9,0)))</f>
        <v/>
      </c>
      <c r="J43" s="483" t="str">
        <f>IF(ISERROR(VLOOKUP(B43,Cirit!$F$8:$O$975,10,0)),"",(VLOOKUP(B43,Cirit!$F$8:$O$975,10,0)))</f>
        <v/>
      </c>
      <c r="K43" s="283" t="str">
        <f>IF(ISERROR(VLOOKUP(B43,Uzun!$F$8:$N$975,9,0)),"",(VLOOKUP(B43,Uzun!$F$8:$N$975,9,0)))</f>
        <v/>
      </c>
      <c r="L43" s="483" t="str">
        <f>IF(ISERROR(VLOOKUP(B43,Uzun!$F$8:$O$975,10,0)),"",(VLOOKUP(B43,Uzun!$F$8:$O$975,10,0)))</f>
        <v/>
      </c>
      <c r="M43" s="283" t="str">
        <f>IF(ISERROR(VLOOKUP(B43,Gülle!$F$8:$N$975,9,0)),"",(VLOOKUP(B43,Gülle!$F$8:$N$975,9,0)))</f>
        <v/>
      </c>
      <c r="N43" s="483" t="str">
        <f>IF(ISERROR(VLOOKUP(B43,Gülle!$F$8:$O$975,10,0)),"",(VLOOKUP(B43,Gülle!$F$8:$O$975,10,0)))</f>
        <v/>
      </c>
      <c r="O43" s="283" t="str">
        <f>IF(ISERROR(VLOOKUP(B43,Yüksek!$F$8:$BO$990,62,0)),"",(VLOOKUP(B43,Yüksek!$F$8:$BO$990,62,0)))</f>
        <v/>
      </c>
      <c r="P43" s="483" t="str">
        <f>IF(ISERROR(VLOOKUP(B43,Yüksek!$F$8:$BP$990,63,0)),"",(VLOOKUP(B43,Yüksek!$F$8:$BP$990,63,0)))</f>
        <v/>
      </c>
      <c r="Q43" s="281" t="str">
        <f>IF(ISERROR(VLOOKUP(B43,İsveç!$N$8:$O$973,2,0)),"",(VLOOKUP(B43,İsveç!$N$8:$O$973,2,0)))</f>
        <v/>
      </c>
      <c r="R43" s="483" t="str">
        <f>IF(ISERROR(VLOOKUP(B43,İsveç!$N$8:$Q$973,4,0)),"",(VLOOKUP(B43,İsveç!$N$8:$Q$973,4,0)))</f>
        <v/>
      </c>
      <c r="S43" s="484" t="str">
        <f>IF(ISERROR(VLOOKUP(B43,'Genel Puan Tablosu'!$B$8:$Q$24,16,0)),"",(VLOOKUP(B43,'Genel Puan Tablosu'!$B$8:$Q$24,16,0)))</f>
        <v/>
      </c>
      <c r="T43" s="485">
        <f t="shared" si="1"/>
        <v>0</v>
      </c>
      <c r="U43" s="486">
        <f>IF(ISERROR(VLOOKUP(B43,'Genel Puan Tablosu'!$B$52:$R$999,17,0)),"",(VLOOKUP(B43,'Genel Puan Tablosu'!$B$52:$R$999,17,0)))</f>
        <v>0</v>
      </c>
    </row>
    <row r="44" spans="1:21" ht="66" customHeight="1" x14ac:dyDescent="0.2">
      <c r="A44" s="254">
        <v>14</v>
      </c>
      <c r="B44" s="251"/>
      <c r="C44" s="282" t="str">
        <f>IF(ISERROR(VLOOKUP(B44,'800m.'!$N$8:$O$973,2,0)),"",(VLOOKUP(B44,'800m.'!$N$8:$O$973,2,0)))</f>
        <v/>
      </c>
      <c r="D44" s="483" t="str">
        <f>IF(ISERROR(VLOOKUP(B44,'800m.'!$N$8:$Q$973,4,0)),"",(VLOOKUP(B44,'800m.'!$N$8:$Q$973,4,0)))</f>
        <v/>
      </c>
      <c r="E44" s="482" t="str">
        <f>IF(ISERROR(VLOOKUP(B44,'200m.'!$O$8:$S$973,2,0)),"",(VLOOKUP(B44,'200m.'!$O$8:$S$973,2,0)))</f>
        <v/>
      </c>
      <c r="F44" s="483" t="str">
        <f>IF(ISERROR(VLOOKUP(B44,'200m.'!$O$8:$S$990,5,0)),"",(VLOOKUP(B44,'200m.'!$O$8:$S$990,5,0)))</f>
        <v/>
      </c>
      <c r="G44" s="281" t="str">
        <f>IF(ISERROR(VLOOKUP(B44,'300m.Eng'!$O$8:$S$973,2,0)),"",(VLOOKUP(B44,'300m.Eng'!$O$8:$S$973,2,0)))</f>
        <v/>
      </c>
      <c r="H44" s="483" t="str">
        <f>IF(ISERROR(VLOOKUP(B44,'300m.Eng'!$O$8:$S$990,5,0)),"",(VLOOKUP(B44,'300m.Eng'!$O$8:$S$990,5,0)))</f>
        <v/>
      </c>
      <c r="I44" s="283" t="str">
        <f>IF(ISERROR(VLOOKUP(B44,Cirit!$F$8:$N$975,9,0)),"",(VLOOKUP(B44,Cirit!$F$8:$N$975,9,0)))</f>
        <v/>
      </c>
      <c r="J44" s="483" t="str">
        <f>IF(ISERROR(VLOOKUP(B44,Cirit!$F$8:$O$975,10,0)),"",(VLOOKUP(B44,Cirit!$F$8:$O$975,10,0)))</f>
        <v/>
      </c>
      <c r="K44" s="283" t="str">
        <f>IF(ISERROR(VLOOKUP(B44,Uzun!$F$8:$N$975,9,0)),"",(VLOOKUP(B44,Uzun!$F$8:$N$975,9,0)))</f>
        <v/>
      </c>
      <c r="L44" s="483" t="str">
        <f>IF(ISERROR(VLOOKUP(B44,Uzun!$F$8:$O$975,10,0)),"",(VLOOKUP(B44,Uzun!$F$8:$O$975,10,0)))</f>
        <v/>
      </c>
      <c r="M44" s="283" t="str">
        <f>IF(ISERROR(VLOOKUP(B44,Gülle!$F$8:$N$975,9,0)),"",(VLOOKUP(B44,Gülle!$F$8:$N$975,9,0)))</f>
        <v/>
      </c>
      <c r="N44" s="483" t="str">
        <f>IF(ISERROR(VLOOKUP(B44,Gülle!$F$8:$O$975,10,0)),"",(VLOOKUP(B44,Gülle!$F$8:$O$975,10,0)))</f>
        <v/>
      </c>
      <c r="O44" s="283" t="str">
        <f>IF(ISERROR(VLOOKUP(B44,Yüksek!$F$8:$BO$990,62,0)),"",(VLOOKUP(B44,Yüksek!$F$8:$BO$990,62,0)))</f>
        <v/>
      </c>
      <c r="P44" s="483" t="str">
        <f>IF(ISERROR(VLOOKUP(B44,Yüksek!$F$8:$BP$990,63,0)),"",(VLOOKUP(B44,Yüksek!$F$8:$BP$990,63,0)))</f>
        <v/>
      </c>
      <c r="Q44" s="281" t="str">
        <f>IF(ISERROR(VLOOKUP(B44,İsveç!$N$8:$O$973,2,0)),"",(VLOOKUP(B44,İsveç!$N$8:$O$973,2,0)))</f>
        <v/>
      </c>
      <c r="R44" s="483" t="str">
        <f>IF(ISERROR(VLOOKUP(B44,İsveç!$N$8:$Q$973,4,0)),"",(VLOOKUP(B44,İsveç!$N$8:$Q$973,4,0)))</f>
        <v/>
      </c>
      <c r="S44" s="484" t="str">
        <f>IF(ISERROR(VLOOKUP(B44,'Genel Puan Tablosu'!$B$8:$Q$24,16,0)),"",(VLOOKUP(B44,'Genel Puan Tablosu'!$B$8:$Q$24,16,0)))</f>
        <v/>
      </c>
      <c r="T44" s="485">
        <f t="shared" si="1"/>
        <v>0</v>
      </c>
      <c r="U44" s="486">
        <f>IF(ISERROR(VLOOKUP(B44,'Genel Puan Tablosu'!$B$52:$R$999,17,0)),"",(VLOOKUP(B44,'Genel Puan Tablosu'!$B$52:$R$999,17,0)))</f>
        <v>0</v>
      </c>
    </row>
    <row r="45" spans="1:21" ht="66" customHeight="1" x14ac:dyDescent="0.2">
      <c r="A45" s="254">
        <v>15</v>
      </c>
      <c r="B45" s="251"/>
      <c r="C45" s="282" t="str">
        <f>IF(ISERROR(VLOOKUP(B45,'800m.'!$N$8:$O$973,2,0)),"",(VLOOKUP(B45,'800m.'!$N$8:$O$973,2,0)))</f>
        <v/>
      </c>
      <c r="D45" s="483" t="str">
        <f>IF(ISERROR(VLOOKUP(B45,'800m.'!$N$8:$Q$973,4,0)),"",(VLOOKUP(B45,'800m.'!$N$8:$Q$973,4,0)))</f>
        <v/>
      </c>
      <c r="E45" s="482" t="str">
        <f>IF(ISERROR(VLOOKUP(B45,'200m.'!$O$8:$S$973,2,0)),"",(VLOOKUP(B45,'200m.'!$O$8:$S$973,2,0)))</f>
        <v/>
      </c>
      <c r="F45" s="483" t="str">
        <f>IF(ISERROR(VLOOKUP(B45,'200m.'!$O$8:$S$990,5,0)),"",(VLOOKUP(B45,'200m.'!$O$8:$S$990,5,0)))</f>
        <v/>
      </c>
      <c r="G45" s="281" t="str">
        <f>IF(ISERROR(VLOOKUP(B45,'300m.Eng'!$O$8:$S$973,2,0)),"",(VLOOKUP(B45,'300m.Eng'!$O$8:$S$973,2,0)))</f>
        <v/>
      </c>
      <c r="H45" s="483" t="str">
        <f>IF(ISERROR(VLOOKUP(B45,'300m.Eng'!$O$8:$S$990,5,0)),"",(VLOOKUP(B45,'300m.Eng'!$O$8:$S$990,5,0)))</f>
        <v/>
      </c>
      <c r="I45" s="283" t="str">
        <f>IF(ISERROR(VLOOKUP(B45,Cirit!$F$8:$N$975,9,0)),"",(VLOOKUP(B45,Cirit!$F$8:$N$975,9,0)))</f>
        <v/>
      </c>
      <c r="J45" s="483" t="str">
        <f>IF(ISERROR(VLOOKUP(B45,Cirit!$F$8:$O$975,10,0)),"",(VLOOKUP(B45,Cirit!$F$8:$O$975,10,0)))</f>
        <v/>
      </c>
      <c r="K45" s="283" t="str">
        <f>IF(ISERROR(VLOOKUP(B45,Uzun!$F$8:$N$975,9,0)),"",(VLOOKUP(B45,Uzun!$F$8:$N$975,9,0)))</f>
        <v/>
      </c>
      <c r="L45" s="483" t="str">
        <f>IF(ISERROR(VLOOKUP(B45,Uzun!$F$8:$O$975,10,0)),"",(VLOOKUP(B45,Uzun!$F$8:$O$975,10,0)))</f>
        <v/>
      </c>
      <c r="M45" s="283" t="str">
        <f>IF(ISERROR(VLOOKUP(B45,Gülle!$F$8:$N$975,9,0)),"",(VLOOKUP(B45,Gülle!$F$8:$N$975,9,0)))</f>
        <v/>
      </c>
      <c r="N45" s="483" t="str">
        <f>IF(ISERROR(VLOOKUP(B45,Gülle!$F$8:$O$975,10,0)),"",(VLOOKUP(B45,Gülle!$F$8:$O$975,10,0)))</f>
        <v/>
      </c>
      <c r="O45" s="283" t="str">
        <f>IF(ISERROR(VLOOKUP(B45,Yüksek!$F$8:$BO$990,62,0)),"",(VLOOKUP(B45,Yüksek!$F$8:$BO$990,62,0)))</f>
        <v/>
      </c>
      <c r="P45" s="483" t="str">
        <f>IF(ISERROR(VLOOKUP(B45,Yüksek!$F$8:$BP$990,63,0)),"",(VLOOKUP(B45,Yüksek!$F$8:$BP$990,63,0)))</f>
        <v/>
      </c>
      <c r="Q45" s="281" t="str">
        <f>IF(ISERROR(VLOOKUP(B45,İsveç!$N$8:$O$973,2,0)),"",(VLOOKUP(B45,İsveç!$N$8:$O$973,2,0)))</f>
        <v/>
      </c>
      <c r="R45" s="483" t="str">
        <f>IF(ISERROR(VLOOKUP(B45,İsveç!$N$8:$Q$973,4,0)),"",(VLOOKUP(B45,İsveç!$N$8:$Q$973,4,0)))</f>
        <v/>
      </c>
      <c r="S45" s="484" t="str">
        <f>IF(ISERROR(VLOOKUP(B45,'Genel Puan Tablosu'!$B$8:$Q$24,16,0)),"",(VLOOKUP(B45,'Genel Puan Tablosu'!$B$8:$Q$24,16,0)))</f>
        <v/>
      </c>
      <c r="T45" s="485">
        <f t="shared" si="1"/>
        <v>0</v>
      </c>
      <c r="U45" s="486">
        <f>IF(ISERROR(VLOOKUP(B45,'Genel Puan Tablosu'!$B$52:$R$999,17,0)),"",(VLOOKUP(B45,'Genel Puan Tablosu'!$B$52:$R$999,17,0)))</f>
        <v>0</v>
      </c>
    </row>
    <row r="46" spans="1:21" ht="66" customHeight="1" x14ac:dyDescent="0.2">
      <c r="A46" s="254">
        <v>16</v>
      </c>
      <c r="B46" s="251"/>
      <c r="C46" s="282" t="str">
        <f>IF(ISERROR(VLOOKUP(B46,'800m.'!$N$8:$O$973,2,0)),"",(VLOOKUP(B46,'800m.'!$N$8:$O$973,2,0)))</f>
        <v/>
      </c>
      <c r="D46" s="483" t="str">
        <f>IF(ISERROR(VLOOKUP(B46,'800m.'!$N$8:$Q$973,4,0)),"",(VLOOKUP(B46,'800m.'!$N$8:$Q$973,4,0)))</f>
        <v/>
      </c>
      <c r="E46" s="482" t="str">
        <f>IF(ISERROR(VLOOKUP(B46,'200m.'!$O$8:$S$973,2,0)),"",(VLOOKUP(B46,'200m.'!$O$8:$S$973,2,0)))</f>
        <v/>
      </c>
      <c r="F46" s="483" t="str">
        <f>IF(ISERROR(VLOOKUP(B46,'200m.'!$O$8:$S$990,5,0)),"",(VLOOKUP(B46,'200m.'!$O$8:$S$990,5,0)))</f>
        <v/>
      </c>
      <c r="G46" s="281" t="str">
        <f>IF(ISERROR(VLOOKUP(B46,'300m.Eng'!$O$8:$S$973,2,0)),"",(VLOOKUP(B46,'300m.Eng'!$O$8:$S$973,2,0)))</f>
        <v/>
      </c>
      <c r="H46" s="483" t="str">
        <f>IF(ISERROR(VLOOKUP(B46,'300m.Eng'!$O$8:$S$990,5,0)),"",(VLOOKUP(B46,'300m.Eng'!$O$8:$S$990,5,0)))</f>
        <v/>
      </c>
      <c r="I46" s="283" t="str">
        <f>IF(ISERROR(VLOOKUP(B46,Cirit!$F$8:$N$975,9,0)),"",(VLOOKUP(B46,Cirit!$F$8:$N$975,9,0)))</f>
        <v/>
      </c>
      <c r="J46" s="483" t="str">
        <f>IF(ISERROR(VLOOKUP(B46,Cirit!$F$8:$O$975,10,0)),"",(VLOOKUP(B46,Cirit!$F$8:$O$975,10,0)))</f>
        <v/>
      </c>
      <c r="K46" s="283" t="str">
        <f>IF(ISERROR(VLOOKUP(B46,Uzun!$F$8:$N$975,9,0)),"",(VLOOKUP(B46,Uzun!$F$8:$N$975,9,0)))</f>
        <v/>
      </c>
      <c r="L46" s="483" t="str">
        <f>IF(ISERROR(VLOOKUP(B46,Uzun!$F$8:$O$975,10,0)),"",(VLOOKUP(B46,Uzun!$F$8:$O$975,10,0)))</f>
        <v/>
      </c>
      <c r="M46" s="283" t="str">
        <f>IF(ISERROR(VLOOKUP(B46,Gülle!$F$8:$N$975,9,0)),"",(VLOOKUP(B46,Gülle!$F$8:$N$975,9,0)))</f>
        <v/>
      </c>
      <c r="N46" s="483" t="str">
        <f>IF(ISERROR(VLOOKUP(B46,Gülle!$F$8:$O$975,10,0)),"",(VLOOKUP(B46,Gülle!$F$8:$O$975,10,0)))</f>
        <v/>
      </c>
      <c r="O46" s="283" t="str">
        <f>IF(ISERROR(VLOOKUP(B46,Yüksek!$F$8:$BO$990,62,0)),"",(VLOOKUP(B46,Yüksek!$F$8:$BO$990,62,0)))</f>
        <v/>
      </c>
      <c r="P46" s="483" t="str">
        <f>IF(ISERROR(VLOOKUP(B46,Yüksek!$F$8:$BP$990,63,0)),"",(VLOOKUP(B46,Yüksek!$F$8:$BP$990,63,0)))</f>
        <v/>
      </c>
      <c r="Q46" s="281" t="str">
        <f>IF(ISERROR(VLOOKUP(B46,İsveç!$N$8:$O$973,2,0)),"",(VLOOKUP(B46,İsveç!$N$8:$O$973,2,0)))</f>
        <v/>
      </c>
      <c r="R46" s="483" t="str">
        <f>IF(ISERROR(VLOOKUP(B46,İsveç!$N$8:$Q$973,4,0)),"",(VLOOKUP(B46,İsveç!$N$8:$Q$973,4,0)))</f>
        <v/>
      </c>
      <c r="S46" s="484" t="str">
        <f>IF(ISERROR(VLOOKUP(B46,'Genel Puan Tablosu'!$B$8:$Q$24,16,0)),"",(VLOOKUP(B46,'Genel Puan Tablosu'!$B$8:$Q$24,16,0)))</f>
        <v/>
      </c>
      <c r="T46" s="485">
        <f t="shared" si="1"/>
        <v>0</v>
      </c>
      <c r="U46" s="486">
        <f>IF(ISERROR(VLOOKUP(B46,'Genel Puan Tablosu'!$B$52:$R$999,17,0)),"",(VLOOKUP(B46,'Genel Puan Tablosu'!$B$52:$R$999,17,0)))</f>
        <v>0</v>
      </c>
    </row>
    <row r="47" spans="1:21" ht="66" customHeight="1" x14ac:dyDescent="0.2">
      <c r="A47" s="254">
        <v>17</v>
      </c>
      <c r="B47" s="251"/>
      <c r="C47" s="282" t="str">
        <f>IF(ISERROR(VLOOKUP(B47,'800m.'!$N$8:$O$973,2,0)),"",(VLOOKUP(B47,'800m.'!$N$8:$O$973,2,0)))</f>
        <v/>
      </c>
      <c r="D47" s="483" t="str">
        <f>IF(ISERROR(VLOOKUP(B47,'800m.'!$N$8:$Q$973,4,0)),"",(VLOOKUP(B47,'800m.'!$N$8:$Q$973,4,0)))</f>
        <v/>
      </c>
      <c r="E47" s="482" t="str">
        <f>IF(ISERROR(VLOOKUP(B47,'200m.'!$O$8:$S$973,2,0)),"",(VLOOKUP(B47,'200m.'!$O$8:$S$973,2,0)))</f>
        <v/>
      </c>
      <c r="F47" s="483" t="str">
        <f>IF(ISERROR(VLOOKUP(B47,'200m.'!$O$8:$S$990,5,0)),"",(VLOOKUP(B47,'200m.'!$O$8:$S$990,5,0)))</f>
        <v/>
      </c>
      <c r="G47" s="281" t="str">
        <f>IF(ISERROR(VLOOKUP(B47,'300m.Eng'!$O$8:$S$973,2,0)),"",(VLOOKUP(B47,'300m.Eng'!$O$8:$S$973,2,0)))</f>
        <v/>
      </c>
      <c r="H47" s="483" t="str">
        <f>IF(ISERROR(VLOOKUP(B47,'300m.Eng'!$O$8:$S$990,5,0)),"",(VLOOKUP(B47,'300m.Eng'!$O$8:$S$990,5,0)))</f>
        <v/>
      </c>
      <c r="I47" s="283" t="str">
        <f>IF(ISERROR(VLOOKUP(B47,Cirit!$F$8:$N$975,9,0)),"",(VLOOKUP(B47,Cirit!$F$8:$N$975,9,0)))</f>
        <v/>
      </c>
      <c r="J47" s="483" t="str">
        <f>IF(ISERROR(VLOOKUP(B47,Cirit!$F$8:$O$975,10,0)),"",(VLOOKUP(B47,Cirit!$F$8:$O$975,10,0)))</f>
        <v/>
      </c>
      <c r="K47" s="283" t="str">
        <f>IF(ISERROR(VLOOKUP(B47,Uzun!$F$8:$N$975,9,0)),"",(VLOOKUP(B47,Uzun!$F$8:$N$975,9,0)))</f>
        <v/>
      </c>
      <c r="L47" s="483" t="str">
        <f>IF(ISERROR(VLOOKUP(B47,Uzun!$F$8:$O$975,10,0)),"",(VLOOKUP(B47,Uzun!$F$8:$O$975,10,0)))</f>
        <v/>
      </c>
      <c r="M47" s="283" t="str">
        <f>IF(ISERROR(VLOOKUP(B47,Gülle!$F$8:$N$975,9,0)),"",(VLOOKUP(B47,Gülle!$F$8:$N$975,9,0)))</f>
        <v/>
      </c>
      <c r="N47" s="483" t="str">
        <f>IF(ISERROR(VLOOKUP(B47,Gülle!$F$8:$O$975,10,0)),"",(VLOOKUP(B47,Gülle!$F$8:$O$975,10,0)))</f>
        <v/>
      </c>
      <c r="O47" s="283" t="str">
        <f>IF(ISERROR(VLOOKUP(B47,Yüksek!$F$8:$BO$990,62,0)),"",(VLOOKUP(B47,Yüksek!$F$8:$BO$990,62,0)))</f>
        <v/>
      </c>
      <c r="P47" s="483" t="str">
        <f>IF(ISERROR(VLOOKUP(B47,Yüksek!$F$8:$BP$990,63,0)),"",(VLOOKUP(B47,Yüksek!$F$8:$BP$990,63,0)))</f>
        <v/>
      </c>
      <c r="Q47" s="281" t="str">
        <f>IF(ISERROR(VLOOKUP(B47,İsveç!$N$8:$O$973,2,0)),"",(VLOOKUP(B47,İsveç!$N$8:$O$973,2,0)))</f>
        <v/>
      </c>
      <c r="R47" s="483" t="str">
        <f>IF(ISERROR(VLOOKUP(B47,İsveç!$N$8:$Q$973,4,0)),"",(VLOOKUP(B47,İsveç!$N$8:$Q$973,4,0)))</f>
        <v/>
      </c>
      <c r="S47" s="484" t="str">
        <f>IF(ISERROR(VLOOKUP(B47,'Genel Puan Tablosu'!$B$8:$Q$24,16,0)),"",(VLOOKUP(B47,'Genel Puan Tablosu'!$B$8:$Q$24,16,0)))</f>
        <v/>
      </c>
      <c r="T47" s="485">
        <f t="shared" si="1"/>
        <v>0</v>
      </c>
      <c r="U47" s="486">
        <f>IF(ISERROR(VLOOKUP(B47,'Genel Puan Tablosu'!$B$52:$R$999,17,0)),"",(VLOOKUP(B47,'Genel Puan Tablosu'!$B$52:$R$999,17,0)))</f>
        <v>0</v>
      </c>
    </row>
    <row r="52" spans="1:18" ht="38.25" customHeight="1" x14ac:dyDescent="0.45">
      <c r="C52" s="501">
        <v>1</v>
      </c>
      <c r="D52" s="501">
        <v>2</v>
      </c>
      <c r="E52" s="501">
        <v>3</v>
      </c>
      <c r="F52" s="501">
        <v>4</v>
      </c>
      <c r="G52" s="501">
        <v>5</v>
      </c>
      <c r="H52" s="501">
        <v>6</v>
      </c>
      <c r="I52" s="501">
        <v>7</v>
      </c>
      <c r="J52" s="501">
        <v>8</v>
      </c>
      <c r="K52" s="501">
        <v>9</v>
      </c>
      <c r="L52" s="501">
        <v>10</v>
      </c>
      <c r="M52" s="501">
        <v>11</v>
      </c>
      <c r="N52" s="501">
        <v>12</v>
      </c>
      <c r="O52" s="501">
        <v>13</v>
      </c>
      <c r="P52" s="501">
        <v>14</v>
      </c>
      <c r="Q52" s="501">
        <v>15</v>
      </c>
      <c r="R52" s="501" t="s">
        <v>588</v>
      </c>
    </row>
    <row r="53" spans="1:18" ht="38.25" customHeight="1" x14ac:dyDescent="0.45">
      <c r="A53" s="502">
        <v>1</v>
      </c>
      <c r="B53" s="505" t="str">
        <f>B8</f>
        <v>İZMİR-ATATÜRK SPOR LİSESİ</v>
      </c>
      <c r="C53" s="503" t="str">
        <f>IF(ISERROR(VLOOKUP(B53,'100M.'!$O$8:$S$990,5,0)),"",(VLOOKUP(B53,'100M.'!$O$8:$S$990,5,0)))</f>
        <v/>
      </c>
      <c r="D53" s="503" t="str">
        <f>IF(ISERROR(VLOOKUP(B53,'2004 80M'!$P$8:$T$990,5,0)),"",(VLOOKUP(B53,'2004 80M'!$P$8:$T$990,5,0)))</f>
        <v/>
      </c>
      <c r="E53" s="503">
        <f>IF(ISERROR(VLOOKUP(B53,'1500m.'!$N$8:$Q$973,4,0)),"",(VLOOKUP(B53,'1500m.'!$N$8:$Q$973,4,0)))</f>
        <v>43</v>
      </c>
      <c r="F53" s="503" t="str">
        <f>IF(ISERROR(VLOOKUP(B53,Sırık!$F$8:$BP$990,63,0)),"",(VLOOKUP(B53,Sırık!$F$8:$BP$990,63,0)))</f>
        <v/>
      </c>
      <c r="G53" s="503" t="str">
        <f>IF(ISERROR(VLOOKUP(B53,Disk!$F$8:$O$975,10,0)),"",(VLOOKUP(B53,Disk!$F$8:$O$975,10,0)))</f>
        <v/>
      </c>
      <c r="H53" s="503" t="str">
        <f>IF(ISERROR(VLOOKUP(B53,'100m.Eng'!$O$8:$S$990,5,0)),"",(VLOOKUP(B53,'100m.Eng'!$O$8:$S$990,5,0)))</f>
        <v/>
      </c>
      <c r="I53" s="503" t="str">
        <f>IF(ISERROR(VLOOKUP(B53,Üçadım!$F$8:$O$975,10,0)),"",(VLOOKUP(B53,Üçadım!$F$8:$O$975,10,0)))</f>
        <v/>
      </c>
      <c r="J53" s="503">
        <f>IF(ISERROR(VLOOKUP(B53,'800m.'!$N$8:$Q$973,4,0)),"",(VLOOKUP(B53,'800m.'!$N$8:$Q$973,4,0)))</f>
        <v>40</v>
      </c>
      <c r="K53" s="503" t="str">
        <f>IF(ISERROR(VLOOKUP(B53,'200m.'!$O$8:$S$990,5,0)),"",(VLOOKUP(B53,'200m.'!$O$8:$S$990,5,0)))</f>
        <v/>
      </c>
      <c r="L53" s="503">
        <f>IF(ISERROR(VLOOKUP(B53,'300m.Eng'!$O$8:$S$990,5,0)),"",(VLOOKUP(B53,'300m.Eng'!$O$8:$S$990,5,0)))</f>
        <v>34</v>
      </c>
      <c r="M53" s="503" t="str">
        <f>IF(ISERROR(VLOOKUP(B53,Cirit!$F$8:$O$975,10,0)),"",(VLOOKUP(B53,Cirit!$F$8:$O$975,10,0)))</f>
        <v/>
      </c>
      <c r="N53" s="503" t="str">
        <f>IF(ISERROR(VLOOKUP(B53,Uzun!$F$8:$O$975,10,0)),"",(VLOOKUP(B53,Uzun!$F$8:$O$975,10,0)))</f>
        <v/>
      </c>
      <c r="O53" s="503" t="str">
        <f>IF(ISERROR(VLOOKUP(B53,Gülle!$F$8:$O$975,10,0)),"",(VLOOKUP(B53,Gülle!$F$8:$O$975,10,0)))</f>
        <v/>
      </c>
      <c r="P53" s="503" t="str">
        <f>IF(ISERROR(VLOOKUP(B53,Yüksek!$F$8:$BP$990,63,0)),"",(VLOOKUP(B53,Yüksek!$F$8:$BP$990,63,0)))</f>
        <v/>
      </c>
      <c r="Q53" s="503">
        <f>IF(ISERROR(VLOOKUP(B53,İsveç!$N$8:$Q$973,4,0)),"",(VLOOKUP(B53,İsveç!$N$8:$Q$973,4,0)))</f>
        <v>34</v>
      </c>
      <c r="R53" s="503">
        <f>R54</f>
        <v>151</v>
      </c>
    </row>
    <row r="54" spans="1:18" ht="38.25" customHeight="1" x14ac:dyDescent="0.45">
      <c r="A54" s="502">
        <v>2</v>
      </c>
      <c r="B54" s="505" t="str">
        <f>B8</f>
        <v>İZMİR-ATATÜRK SPOR LİSESİ</v>
      </c>
      <c r="C54" s="503">
        <f>IF(ISERROR(LARGE(C53:Q53,1)),"-",LARGE(C53:Q53,1))</f>
        <v>43</v>
      </c>
      <c r="D54" s="503">
        <f>IF(ISERROR(LARGE(C53:Q53,2)),"-",LARGE(C53:Q53,2))</f>
        <v>40</v>
      </c>
      <c r="E54" s="503">
        <f>IF(ISERROR(LARGE(C53:Q53,3)),"-",LARGE(C53:Q53,3))</f>
        <v>34</v>
      </c>
      <c r="F54" s="503">
        <f>IF(ISERROR(LARGE(C53:Q53,4)),"-",LARGE(C53:Q53,4))</f>
        <v>34</v>
      </c>
      <c r="G54" s="503" t="str">
        <f>IF(ISERROR(LARGE(C53:Q53,5)),"-",LARGE(C53:Q53,5))</f>
        <v>-</v>
      </c>
      <c r="H54" s="503" t="str">
        <f>IF(ISERROR(LARGE(C53:Q53,6)),"-",LARGE(C53:Q53,6))</f>
        <v>-</v>
      </c>
      <c r="I54" s="503" t="str">
        <f>IF(ISERROR(LARGE(C53:Q53,7)),"-",LARGE(C53:Q53,7))</f>
        <v>-</v>
      </c>
      <c r="J54" s="503" t="str">
        <f>IF(ISERROR(LARGE(C53:Q53,8)),"-",LARGE(C53:Q53,8))</f>
        <v>-</v>
      </c>
      <c r="K54" s="503" t="str">
        <f>IF(ISERROR(LARGE(C53:Q53,9)),"-",LARGE(C53:Q53,9))</f>
        <v>-</v>
      </c>
      <c r="L54" s="503" t="str">
        <f>IF(ISERROR(LARGE(C53:Q53,10)),"-",LARGE(C53:Q53,10))</f>
        <v>-</v>
      </c>
      <c r="M54" s="503" t="str">
        <f>IF(ISERROR(LARGE(C53:Q53,11)),"-",LARGE(C53:Q53,11))</f>
        <v>-</v>
      </c>
      <c r="N54" s="503" t="str">
        <f>IF(ISERROR(LARGE(C53:Q53,12)),"-",LARGE(C53:Q53,12))</f>
        <v>-</v>
      </c>
      <c r="O54" s="503" t="str">
        <f>IF(ISERROR(LARGE(C53:Q53,13)),"-",LARGE(C53:Q53,13))</f>
        <v>-</v>
      </c>
      <c r="P54" s="503" t="str">
        <f>IF(ISERROR(LARGE(C53:Q53,14)),"-",LARGE(C53:Q53,14))</f>
        <v>-</v>
      </c>
      <c r="Q54" s="503" t="str">
        <f>IF(ISERROR(LARGE(C53:Q53,15)),"-",LARGE(C53:Q53,15))</f>
        <v>-</v>
      </c>
      <c r="R54" s="503">
        <f>SUM(C54:O54)</f>
        <v>151</v>
      </c>
    </row>
    <row r="55" spans="1:18" ht="38.25" customHeight="1" x14ac:dyDescent="0.45">
      <c r="A55" s="502">
        <v>3</v>
      </c>
      <c r="B55" s="505" t="str">
        <f>B9</f>
        <v>İZMİR-GÜLSEFA KAPANCIOĞLU ANADOLU LİSESİ</v>
      </c>
      <c r="C55" s="503" t="str">
        <f>IF(ISERROR(VLOOKUP(B55,'100M.'!$O$8:$S$990,5,0)),"",(VLOOKUP(B55,'100M.'!$O$8:$S$990,5,0)))</f>
        <v/>
      </c>
      <c r="D55" s="503" t="str">
        <f>IF(ISERROR(VLOOKUP(B55,'2004 80M'!$P$8:$T$990,5,0)),"",(VLOOKUP(B55,'2004 80M'!$P$8:$T$990,5,0)))</f>
        <v/>
      </c>
      <c r="E55" s="503" t="str">
        <f>IF(ISERROR(VLOOKUP(B55,'1500m.'!$N$8:$Q$973,4,0)),"",(VLOOKUP(B55,'1500m.'!$N$8:$Q$973,4,0)))</f>
        <v xml:space="preserve">    </v>
      </c>
      <c r="F55" s="503" t="str">
        <f>IF(ISERROR(VLOOKUP(B55,Sırık!$F$8:$BP$990,63,0)),"",(VLOOKUP(B55,Sırık!$F$8:$BP$990,63,0)))</f>
        <v/>
      </c>
      <c r="G55" s="503" t="str">
        <f>IF(ISERROR(VLOOKUP(B55,Disk!$F$8:$O$975,10,0)),"",(VLOOKUP(B55,Disk!$F$8:$O$975,10,0)))</f>
        <v/>
      </c>
      <c r="H55" s="503" t="str">
        <f>IF(ISERROR(VLOOKUP(B55,'100m.Eng'!$O$8:$S$990,5,0)),"",(VLOOKUP(B55,'100m.Eng'!$O$8:$S$990,5,0)))</f>
        <v/>
      </c>
      <c r="I55" s="503" t="str">
        <f>IF(ISERROR(VLOOKUP(B55,Üçadım!$F$8:$O$975,10,0)),"",(VLOOKUP(B55,Üçadım!$F$8:$O$975,10,0)))</f>
        <v/>
      </c>
      <c r="J55" s="503">
        <f>IF(ISERROR(VLOOKUP(B55,'800m.'!$N$8:$Q$973,4,0)),"",(VLOOKUP(B55,'800m.'!$N$8:$Q$973,4,0)))</f>
        <v>7</v>
      </c>
      <c r="K55" s="503" t="str">
        <f>IF(ISERROR(VLOOKUP(B55,'200m.'!$O$8:$S$990,5,0)),"",(VLOOKUP(B55,'200m.'!$O$8:$S$990,5,0)))</f>
        <v/>
      </c>
      <c r="L55" s="503" t="str">
        <f>IF(ISERROR(VLOOKUP(B55,'300m.Eng'!$O$8:$S$990,5,0)),"",(VLOOKUP(B55,'300m.Eng'!$O$8:$S$990,5,0)))</f>
        <v xml:space="preserve"> </v>
      </c>
      <c r="M55" s="503" t="str">
        <f>IF(ISERROR(VLOOKUP(B55,Cirit!$F$8:$O$975,10,0)),"",(VLOOKUP(B55,Cirit!$F$8:$O$975,10,0)))</f>
        <v/>
      </c>
      <c r="N55" s="503" t="str">
        <f>IF(ISERROR(VLOOKUP(B55,Uzun!$F$8:$O$975,10,0)),"",(VLOOKUP(B55,Uzun!$F$8:$O$975,10,0)))</f>
        <v/>
      </c>
      <c r="O55" s="503" t="str">
        <f>IF(ISERROR(VLOOKUP(B55,Gülle!$F$8:$O$975,10,0)),"",(VLOOKUP(B55,Gülle!$F$8:$O$975,10,0)))</f>
        <v/>
      </c>
      <c r="P55" s="503" t="str">
        <f>IF(ISERROR(VLOOKUP(B55,Yüksek!$F$8:$BP$990,63,0)),"",(VLOOKUP(B55,Yüksek!$F$8:$BP$990,63,0)))</f>
        <v/>
      </c>
      <c r="Q55" s="503">
        <f>IF(ISERROR(VLOOKUP(B55,İsveç!$N$8:$Q$973,4,0)),"",(VLOOKUP(B55,İsveç!$N$8:$Q$973,4,0)))</f>
        <v>0</v>
      </c>
      <c r="R55" s="503">
        <f>R56</f>
        <v>7</v>
      </c>
    </row>
    <row r="56" spans="1:18" ht="38.25" customHeight="1" x14ac:dyDescent="0.45">
      <c r="A56" s="502">
        <v>4</v>
      </c>
      <c r="B56" s="505" t="str">
        <f>B9</f>
        <v>İZMİR-GÜLSEFA KAPANCIOĞLU ANADOLU LİSESİ</v>
      </c>
      <c r="C56" s="503">
        <f>IF(ISERROR(LARGE(C55:Q55,1)),"-",LARGE(C55:Q55,1))</f>
        <v>7</v>
      </c>
      <c r="D56" s="503">
        <f>IF(ISERROR(LARGE(C55:Q55,2)),"-",LARGE(C55:Q55,2))</f>
        <v>0</v>
      </c>
      <c r="E56" s="503" t="str">
        <f>IF(ISERROR(LARGE(C55:Q55,3)),"-",LARGE(C55:Q55,3))</f>
        <v>-</v>
      </c>
      <c r="F56" s="503" t="str">
        <f>IF(ISERROR(LARGE(C55:Q55,4)),"-",LARGE(C55:Q55,4))</f>
        <v>-</v>
      </c>
      <c r="G56" s="503" t="str">
        <f>IF(ISERROR(LARGE(C55:Q55,5)),"-",LARGE(C55:Q55,5))</f>
        <v>-</v>
      </c>
      <c r="H56" s="503" t="str">
        <f>IF(ISERROR(LARGE(C55:Q55,6)),"-",LARGE(C55:Q55,6))</f>
        <v>-</v>
      </c>
      <c r="I56" s="503" t="str">
        <f>IF(ISERROR(LARGE(C55:Q55,7)),"-",LARGE(C55:Q55,7))</f>
        <v>-</v>
      </c>
      <c r="J56" s="503" t="str">
        <f>IF(ISERROR(LARGE(C55:Q55,8)),"-",LARGE(C55:Q55,8))</f>
        <v>-</v>
      </c>
      <c r="K56" s="503" t="str">
        <f>IF(ISERROR(LARGE(C55:Q55,9)),"-",LARGE(C55:Q55,9))</f>
        <v>-</v>
      </c>
      <c r="L56" s="503" t="str">
        <f>IF(ISERROR(LARGE(C55:Q55,10)),"-",LARGE(C55:Q55,10))</f>
        <v>-</v>
      </c>
      <c r="M56" s="503" t="str">
        <f>IF(ISERROR(LARGE(C55:Q55,11)),"-",LARGE(C55:Q55,11))</f>
        <v>-</v>
      </c>
      <c r="N56" s="503" t="str">
        <f>IF(ISERROR(LARGE(C55:Q55,12)),"-",LARGE(C55:Q55,12))</f>
        <v>-</v>
      </c>
      <c r="O56" s="503" t="str">
        <f>IF(ISERROR(LARGE(C55:Q55,13)),"-",LARGE(C55:Q55,13))</f>
        <v>-</v>
      </c>
      <c r="P56" s="503" t="str">
        <f>IF(ISERROR(LARGE(C55:Q55,14)),"-",LARGE(C55:Q55,14))</f>
        <v>-</v>
      </c>
      <c r="Q56" s="503" t="str">
        <f>IF(ISERROR(LARGE(C55:Q55,15)),"-",LARGE(C55:Q55,15))</f>
        <v>-</v>
      </c>
      <c r="R56" s="503">
        <f>SUM(C56:O56)</f>
        <v>7</v>
      </c>
    </row>
    <row r="57" spans="1:18" ht="38.25" customHeight="1" x14ac:dyDescent="0.45">
      <c r="A57" s="502">
        <v>5</v>
      </c>
      <c r="B57" s="505" t="str">
        <f>B10</f>
        <v>İZMİR-ŞEHİT FURKAN YAVAŞ ANADOLU LİSESİ</v>
      </c>
      <c r="C57" s="503" t="str">
        <f>IF(ISERROR(VLOOKUP(B57,'100M.'!$O$8:$S$990,5,0)),"",(VLOOKUP(B57,'100M.'!$O$8:$S$990,5,0)))</f>
        <v/>
      </c>
      <c r="D57" s="503" t="str">
        <f>IF(ISERROR(VLOOKUP(B57,'2004 80M'!$P$8:$T$990,5,0)),"",(VLOOKUP(B57,'2004 80M'!$P$8:$T$990,5,0)))</f>
        <v/>
      </c>
      <c r="E57" s="503">
        <f>IF(ISERROR(VLOOKUP(B57,'1500m.'!$N$8:$Q$973,4,0)),"",(VLOOKUP(B57,'1500m.'!$N$8:$Q$973,4,0)))</f>
        <v>12</v>
      </c>
      <c r="F57" s="503" t="str">
        <f>IF(ISERROR(VLOOKUP(B57,Sırık!$F$8:$BP$990,63,0)),"",(VLOOKUP(B57,Sırık!$F$8:$BP$990,63,0)))</f>
        <v/>
      </c>
      <c r="G57" s="503" t="str">
        <f>IF(ISERROR(VLOOKUP(B57,Disk!$F$8:$O$975,10,0)),"",(VLOOKUP(B57,Disk!$F$8:$O$975,10,0)))</f>
        <v/>
      </c>
      <c r="H57" s="503" t="str">
        <f>IF(ISERROR(VLOOKUP(B57,'100m.Eng'!$O$8:$S$990,5,0)),"",(VLOOKUP(B57,'100m.Eng'!$O$8:$S$990,5,0)))</f>
        <v/>
      </c>
      <c r="I57" s="503" t="str">
        <f>IF(ISERROR(VLOOKUP(B57,Üçadım!$F$8:$O$975,10,0)),"",(VLOOKUP(B57,Üçadım!$F$8:$O$975,10,0)))</f>
        <v/>
      </c>
      <c r="J57" s="503">
        <f>IF(ISERROR(VLOOKUP(B57,'800m.'!$N$8:$Q$973,4,0)),"",(VLOOKUP(B57,'800m.'!$N$8:$Q$973,4,0)))</f>
        <v>15</v>
      </c>
      <c r="K57" s="503" t="str">
        <f>IF(ISERROR(VLOOKUP(B57,'200m.'!$O$8:$S$990,5,0)),"",(VLOOKUP(B57,'200m.'!$O$8:$S$990,5,0)))</f>
        <v/>
      </c>
      <c r="L57" s="503">
        <f>IF(ISERROR(VLOOKUP(B57,'300m.Eng'!$O$8:$S$990,5,0)),"",(VLOOKUP(B57,'300m.Eng'!$O$8:$S$990,5,0)))</f>
        <v>15</v>
      </c>
      <c r="M57" s="503" t="str">
        <f>IF(ISERROR(VLOOKUP(B57,Cirit!$F$8:$O$975,10,0)),"",(VLOOKUP(B57,Cirit!$F$8:$O$975,10,0)))</f>
        <v/>
      </c>
      <c r="N57" s="503" t="str">
        <f>IF(ISERROR(VLOOKUP(B57,Uzun!$F$8:$O$975,10,0)),"",(VLOOKUP(B57,Uzun!$F$8:$O$975,10,0)))</f>
        <v/>
      </c>
      <c r="O57" s="503" t="str">
        <f>IF(ISERROR(VLOOKUP(B57,Gülle!$F$8:$O$975,10,0)),"",(VLOOKUP(B57,Gülle!$F$8:$O$975,10,0)))</f>
        <v/>
      </c>
      <c r="P57" s="503" t="str">
        <f>IF(ISERROR(VLOOKUP(B57,Yüksek!$F$8:$BP$990,63,0)),"",(VLOOKUP(B57,Yüksek!$F$8:$BP$990,63,0)))</f>
        <v/>
      </c>
      <c r="Q57" s="503">
        <f>IF(ISERROR(VLOOKUP(B57,İsveç!$N$8:$Q$973,4,0)),"",(VLOOKUP(B57,İsveç!$N$8:$Q$973,4,0)))</f>
        <v>6</v>
      </c>
      <c r="R57" s="503">
        <f>R58</f>
        <v>48</v>
      </c>
    </row>
    <row r="58" spans="1:18" ht="38.25" customHeight="1" x14ac:dyDescent="0.45">
      <c r="A58" s="502">
        <v>6</v>
      </c>
      <c r="B58" s="505" t="str">
        <f>B10</f>
        <v>İZMİR-ŞEHİT FURKAN YAVAŞ ANADOLU LİSESİ</v>
      </c>
      <c r="C58" s="503">
        <f>IF(ISERROR(LARGE(C57:Q57,1)),"-",LARGE(C57:Q57,1))</f>
        <v>15</v>
      </c>
      <c r="D58" s="503">
        <f>IF(ISERROR(LARGE(C57:Q57,2)),"-",LARGE(C57:Q57,2))</f>
        <v>15</v>
      </c>
      <c r="E58" s="503">
        <f>IF(ISERROR(LARGE(C57:Q57,3)),"-",LARGE(C57:Q57,3))</f>
        <v>12</v>
      </c>
      <c r="F58" s="503">
        <f>IF(ISERROR(LARGE(C57:Q57,4)),"-",LARGE(C57:Q57,4))</f>
        <v>6</v>
      </c>
      <c r="G58" s="503" t="str">
        <f>IF(ISERROR(LARGE(C57:Q57,5)),"-",LARGE(C57:Q57,5))</f>
        <v>-</v>
      </c>
      <c r="H58" s="503" t="str">
        <f>IF(ISERROR(LARGE(C57:Q57,6)),"-",LARGE(C57:Q57,6))</f>
        <v>-</v>
      </c>
      <c r="I58" s="503" t="str">
        <f>IF(ISERROR(LARGE(C57:Q57,7)),"-",LARGE(C57:Q57,7))</f>
        <v>-</v>
      </c>
      <c r="J58" s="503" t="str">
        <f>IF(ISERROR(LARGE(C57:Q57,8)),"-",LARGE(C57:Q57,8))</f>
        <v>-</v>
      </c>
      <c r="K58" s="503" t="str">
        <f>IF(ISERROR(LARGE(C57:Q57,9)),"-",LARGE(C57:Q57,9))</f>
        <v>-</v>
      </c>
      <c r="L58" s="503" t="str">
        <f>IF(ISERROR(LARGE(C57:Q57,10)),"-",LARGE(C57:Q57,10))</f>
        <v>-</v>
      </c>
      <c r="M58" s="503" t="str">
        <f>IF(ISERROR(LARGE(C57:Q57,11)),"-",LARGE(C57:Q57,11))</f>
        <v>-</v>
      </c>
      <c r="N58" s="503" t="str">
        <f>IF(ISERROR(LARGE(C57:Q57,12)),"-",LARGE(C57:Q57,12))</f>
        <v>-</v>
      </c>
      <c r="O58" s="503" t="str">
        <f>IF(ISERROR(LARGE(C57:Q57,13)),"-",LARGE(C57:Q57,13))</f>
        <v>-</v>
      </c>
      <c r="P58" s="503" t="str">
        <f>IF(ISERROR(LARGE(C57:Q57,14)),"-",LARGE(C57:Q57,14))</f>
        <v>-</v>
      </c>
      <c r="Q58" s="503" t="str">
        <f>IF(ISERROR(LARGE(C57:Q57,15)),"-",LARGE(C57:Q57,15))</f>
        <v>-</v>
      </c>
      <c r="R58" s="503">
        <f>SUM(C58:O58)</f>
        <v>48</v>
      </c>
    </row>
    <row r="59" spans="1:18" ht="38.25" customHeight="1" x14ac:dyDescent="0.45">
      <c r="A59" s="502">
        <v>7</v>
      </c>
      <c r="B59" s="505" t="str">
        <f>B11</f>
        <v>İZMİR-TEĞMEN ALİ RIZA AKINCI A.L.</v>
      </c>
      <c r="C59" s="503" t="str">
        <f>IF(ISERROR(VLOOKUP(B59,'100M.'!$O$8:$S$990,5,0)),"",(VLOOKUP(B59,'100M.'!$O$8:$S$990,5,0)))</f>
        <v/>
      </c>
      <c r="D59" s="503" t="str">
        <f>IF(ISERROR(VLOOKUP(B59,'2004 80M'!$P$8:$T$990,5,0)),"",(VLOOKUP(B59,'2004 80M'!$P$8:$T$990,5,0)))</f>
        <v/>
      </c>
      <c r="E59" s="503" t="str">
        <f>IF(ISERROR(VLOOKUP(B59,'1500m.'!$N$8:$Q$973,4,0)),"",(VLOOKUP(B59,'1500m.'!$N$8:$Q$973,4,0)))</f>
        <v/>
      </c>
      <c r="F59" s="503" t="str">
        <f>IF(ISERROR(VLOOKUP(B59,Sırık!$F$8:$BP$990,63,0)),"",(VLOOKUP(B59,Sırık!$F$8:$BP$990,63,0)))</f>
        <v/>
      </c>
      <c r="G59" s="503" t="str">
        <f>IF(ISERROR(VLOOKUP(B59,Disk!$F$8:$O$975,10,0)),"",(VLOOKUP(B59,Disk!$F$8:$O$975,10,0)))</f>
        <v/>
      </c>
      <c r="H59" s="503" t="str">
        <f>IF(ISERROR(VLOOKUP(B59,'100m.Eng'!$O$8:$S$990,5,0)),"",(VLOOKUP(B59,'100m.Eng'!$O$8:$S$990,5,0)))</f>
        <v/>
      </c>
      <c r="I59" s="503" t="str">
        <f>IF(ISERROR(VLOOKUP(B59,Üçadım!$F$8:$O$975,10,0)),"",(VLOOKUP(B59,Üçadım!$F$8:$O$975,10,0)))</f>
        <v/>
      </c>
      <c r="J59" s="503">
        <f>IF(ISERROR(VLOOKUP(B59,'800m.'!$N$8:$Q$973,4,0)),"",(VLOOKUP(B59,'800m.'!$N$8:$Q$973,4,0)))</f>
        <v>5</v>
      </c>
      <c r="K59" s="503" t="str">
        <f>IF(ISERROR(VLOOKUP(B59,'200m.'!$O$8:$S$990,5,0)),"",(VLOOKUP(B59,'200m.'!$O$8:$S$990,5,0)))</f>
        <v/>
      </c>
      <c r="L59" s="503" t="str">
        <f>IF(ISERROR(VLOOKUP(B59,'300m.Eng'!$O$8:$S$990,5,0)),"",(VLOOKUP(B59,'300m.Eng'!$O$8:$S$990,5,0)))</f>
        <v/>
      </c>
      <c r="M59" s="503" t="str">
        <f>IF(ISERROR(VLOOKUP(B59,Cirit!$F$8:$O$975,10,0)),"",(VLOOKUP(B59,Cirit!$F$8:$O$975,10,0)))</f>
        <v/>
      </c>
      <c r="N59" s="503" t="str">
        <f>IF(ISERROR(VLOOKUP(B59,Uzun!$F$8:$O$975,10,0)),"",(VLOOKUP(B59,Uzun!$F$8:$O$975,10,0)))</f>
        <v/>
      </c>
      <c r="O59" s="503" t="str">
        <f>IF(ISERROR(VLOOKUP(B59,Gülle!$F$8:$O$975,10,0)),"",(VLOOKUP(B59,Gülle!$F$8:$O$975,10,0)))</f>
        <v/>
      </c>
      <c r="P59" s="503" t="str">
        <f>IF(ISERROR(VLOOKUP(B59,Yüksek!$F$8:$BP$990,63,0)),"",(VLOOKUP(B59,Yüksek!$F$8:$BP$990,63,0)))</f>
        <v/>
      </c>
      <c r="Q59" s="503">
        <f>IF(ISERROR(VLOOKUP(B59,İsveç!$N$8:$Q$973,4,0)),"",(VLOOKUP(B59,İsveç!$N$8:$Q$973,4,0)))</f>
        <v>0</v>
      </c>
      <c r="R59" s="503">
        <f>R60</f>
        <v>5</v>
      </c>
    </row>
    <row r="60" spans="1:18" ht="38.25" customHeight="1" x14ac:dyDescent="0.45">
      <c r="A60" s="502">
        <v>8</v>
      </c>
      <c r="B60" s="505" t="str">
        <f>B11</f>
        <v>İZMİR-TEĞMEN ALİ RIZA AKINCI A.L.</v>
      </c>
      <c r="C60" s="503">
        <f>IF(ISERROR(LARGE(C59:Q59,1)),"-",LARGE(C59:Q59,1))</f>
        <v>5</v>
      </c>
      <c r="D60" s="503">
        <f>IF(ISERROR(LARGE(C59:Q59,2)),"-",LARGE(C59:Q59,2))</f>
        <v>0</v>
      </c>
      <c r="E60" s="503" t="str">
        <f>IF(ISERROR(LARGE(C59:Q59,3)),"-",LARGE(C59:Q59,3))</f>
        <v>-</v>
      </c>
      <c r="F60" s="503" t="str">
        <f>IF(ISERROR(LARGE(C59:Q59,4)),"-",LARGE(C59:Q59,4))</f>
        <v>-</v>
      </c>
      <c r="G60" s="503" t="str">
        <f>IF(ISERROR(LARGE(C59:Q59,5)),"-",LARGE(C59:Q59,5))</f>
        <v>-</v>
      </c>
      <c r="H60" s="503" t="str">
        <f>IF(ISERROR(LARGE(C59:Q59,6)),"-",LARGE(C59:Q59,6))</f>
        <v>-</v>
      </c>
      <c r="I60" s="503" t="str">
        <f>IF(ISERROR(LARGE(C59:Q59,7)),"-",LARGE(C59:Q59,7))</f>
        <v>-</v>
      </c>
      <c r="J60" s="503" t="str">
        <f>IF(ISERROR(LARGE(C59:Q59,8)),"-",LARGE(C59:Q59,8))</f>
        <v>-</v>
      </c>
      <c r="K60" s="503" t="str">
        <f>IF(ISERROR(LARGE(C59:Q59,9)),"-",LARGE(C59:Q59,9))</f>
        <v>-</v>
      </c>
      <c r="L60" s="503" t="str">
        <f>IF(ISERROR(LARGE(C59:Q59,10)),"-",LARGE(C59:Q59,10))</f>
        <v>-</v>
      </c>
      <c r="M60" s="503" t="str">
        <f>IF(ISERROR(LARGE(C59:Q59,11)),"-",LARGE(C59:Q59,11))</f>
        <v>-</v>
      </c>
      <c r="N60" s="503" t="str">
        <f>IF(ISERROR(LARGE(C59:Q59,12)),"-",LARGE(C59:Q59,12))</f>
        <v>-</v>
      </c>
      <c r="O60" s="503" t="str">
        <f>IF(ISERROR(LARGE(C59:Q59,13)),"-",LARGE(C59:Q59,13))</f>
        <v>-</v>
      </c>
      <c r="P60" s="503" t="str">
        <f>IF(ISERROR(LARGE(C59:Q59,14)),"-",LARGE(C59:Q59,14))</f>
        <v>-</v>
      </c>
      <c r="Q60" s="503" t="str">
        <f>IF(ISERROR(LARGE(C59:Q59,15)),"-",LARGE(C59:Q59,15))</f>
        <v>-</v>
      </c>
      <c r="R60" s="503">
        <f>SUM(C60:O60)</f>
        <v>5</v>
      </c>
    </row>
    <row r="61" spans="1:18" ht="38.25" customHeight="1" x14ac:dyDescent="0.45">
      <c r="A61" s="502">
        <v>9</v>
      </c>
      <c r="B61" s="505">
        <f>B12</f>
        <v>0</v>
      </c>
      <c r="C61" s="503" t="str">
        <f>IF(ISERROR(VLOOKUP(B61,'100M.'!$O$8:$S$990,5,0)),"",(VLOOKUP(B61,'100M.'!$O$8:$S$990,5,0)))</f>
        <v/>
      </c>
      <c r="D61" s="503" t="str">
        <f>IF(ISERROR(VLOOKUP(B61,'2004 80M'!$P$8:$T$990,5,0)),"",(VLOOKUP(B61,'2004 80M'!$P$8:$T$990,5,0)))</f>
        <v/>
      </c>
      <c r="E61" s="503" t="str">
        <f>IF(ISERROR(VLOOKUP(B61,'1500m.'!$N$8:$Q$973,4,0)),"",(VLOOKUP(B61,'1500m.'!$N$8:$Q$973,4,0)))</f>
        <v/>
      </c>
      <c r="F61" s="503" t="str">
        <f>IF(ISERROR(VLOOKUP(B61,Sırık!$F$8:$BP$990,63,0)),"",(VLOOKUP(B61,Sırık!$F$8:$BP$990,63,0)))</f>
        <v/>
      </c>
      <c r="G61" s="503" t="str">
        <f>IF(ISERROR(VLOOKUP(B61,Disk!$F$8:$O$975,10,0)),"",(VLOOKUP(B61,Disk!$F$8:$O$975,10,0)))</f>
        <v/>
      </c>
      <c r="H61" s="503" t="str">
        <f>IF(ISERROR(VLOOKUP(B61,'100m.Eng'!$O$8:$S$990,5,0)),"",(VLOOKUP(B61,'100m.Eng'!$O$8:$S$990,5,0)))</f>
        <v/>
      </c>
      <c r="I61" s="503" t="str">
        <f>IF(ISERROR(VLOOKUP(B61,Üçadım!$F$8:$O$975,10,0)),"",(VLOOKUP(B61,Üçadım!$F$8:$O$975,10,0)))</f>
        <v/>
      </c>
      <c r="J61" s="503" t="str">
        <f>IF(ISERROR(VLOOKUP(B61,'800m.'!$N$8:$Q$973,4,0)),"",(VLOOKUP(B61,'800m.'!$N$8:$Q$973,4,0)))</f>
        <v/>
      </c>
      <c r="K61" s="503" t="str">
        <f>IF(ISERROR(VLOOKUP(B61,'200m.'!$O$8:$S$990,5,0)),"",(VLOOKUP(B61,'200m.'!$O$8:$S$990,5,0)))</f>
        <v/>
      </c>
      <c r="L61" s="503" t="str">
        <f>IF(ISERROR(VLOOKUP(B61,'300m.Eng'!$O$8:$S$990,5,0)),"",(VLOOKUP(B61,'300m.Eng'!$O$8:$S$990,5,0)))</f>
        <v/>
      </c>
      <c r="M61" s="503" t="str">
        <f>IF(ISERROR(VLOOKUP(B61,Cirit!$F$8:$O$975,10,0)),"",(VLOOKUP(B61,Cirit!$F$8:$O$975,10,0)))</f>
        <v/>
      </c>
      <c r="N61" s="503" t="str">
        <f>IF(ISERROR(VLOOKUP(B61,Uzun!$F$8:$O$975,10,0)),"",(VLOOKUP(B61,Uzun!$F$8:$O$975,10,0)))</f>
        <v/>
      </c>
      <c r="O61" s="503" t="str">
        <f>IF(ISERROR(VLOOKUP(B61,Gülle!$F$8:$O$975,10,0)),"",(VLOOKUP(B61,Gülle!$F$8:$O$975,10,0)))</f>
        <v/>
      </c>
      <c r="P61" s="503" t="str">
        <f>IF(ISERROR(VLOOKUP(B61,Yüksek!$F$8:$BP$990,63,0)),"",(VLOOKUP(B61,Yüksek!$F$8:$BP$990,63,0)))</f>
        <v/>
      </c>
      <c r="Q61" s="503" t="str">
        <f>IF(ISERROR(VLOOKUP(B61,İsveç!$N$8:$Q$973,4,0)),"",(VLOOKUP(B61,İsveç!$N$8:$Q$973,4,0)))</f>
        <v/>
      </c>
      <c r="R61" s="503">
        <f>R62</f>
        <v>0</v>
      </c>
    </row>
    <row r="62" spans="1:18" ht="38.25" customHeight="1" x14ac:dyDescent="0.45">
      <c r="A62" s="502">
        <v>10</v>
      </c>
      <c r="B62" s="505">
        <f>B12</f>
        <v>0</v>
      </c>
      <c r="C62" s="503" t="str">
        <f>IF(ISERROR(LARGE(C61:Q61,1)),"-",LARGE(C61:Q61,1))</f>
        <v>-</v>
      </c>
      <c r="D62" s="503" t="str">
        <f>IF(ISERROR(LARGE(C61:Q61,2)),"-",LARGE(C61:Q61,2))</f>
        <v>-</v>
      </c>
      <c r="E62" s="503" t="str">
        <f>IF(ISERROR(LARGE(C61:Q61,3)),"-",LARGE(C61:Q61,3))</f>
        <v>-</v>
      </c>
      <c r="F62" s="503" t="str">
        <f>IF(ISERROR(LARGE(C61:Q61,4)),"-",LARGE(C61:Q61,4))</f>
        <v>-</v>
      </c>
      <c r="G62" s="503" t="str">
        <f>IF(ISERROR(LARGE(C61:Q61,5)),"-",LARGE(C61:Q61,5))</f>
        <v>-</v>
      </c>
      <c r="H62" s="503" t="str">
        <f>IF(ISERROR(LARGE(C61:Q61,6)),"-",LARGE(C61:Q61,6))</f>
        <v>-</v>
      </c>
      <c r="I62" s="503" t="str">
        <f>IF(ISERROR(LARGE(C61:Q61,7)),"-",LARGE(C61:Q61,7))</f>
        <v>-</v>
      </c>
      <c r="J62" s="503" t="str">
        <f>IF(ISERROR(LARGE(C61:Q61,8)),"-",LARGE(C61:Q61,8))</f>
        <v>-</v>
      </c>
      <c r="K62" s="503" t="str">
        <f>IF(ISERROR(LARGE(C61:Q61,9)),"-",LARGE(C61:Q61,9))</f>
        <v>-</v>
      </c>
      <c r="L62" s="503" t="str">
        <f>IF(ISERROR(LARGE(C61:Q61,10)),"-",LARGE(C61:Q61,10))</f>
        <v>-</v>
      </c>
      <c r="M62" s="503" t="str">
        <f>IF(ISERROR(LARGE(C61:Q61,11)),"-",LARGE(C61:Q61,11))</f>
        <v>-</v>
      </c>
      <c r="N62" s="503" t="str">
        <f>IF(ISERROR(LARGE(C61:Q61,12)),"-",LARGE(C61:Q61,12))</f>
        <v>-</v>
      </c>
      <c r="O62" s="503" t="str">
        <f>IF(ISERROR(LARGE(C61:Q61,13)),"-",LARGE(C61:Q61,13))</f>
        <v>-</v>
      </c>
      <c r="P62" s="503" t="str">
        <f>IF(ISERROR(LARGE(C61:Q61,14)),"-",LARGE(C61:Q61,14))</f>
        <v>-</v>
      </c>
      <c r="Q62" s="503" t="str">
        <f>IF(ISERROR(LARGE(C61:Q61,15)),"-",LARGE(C61:Q61,15))</f>
        <v>-</v>
      </c>
      <c r="R62" s="503">
        <f>SUM(C62:O62)</f>
        <v>0</v>
      </c>
    </row>
    <row r="63" spans="1:18" ht="38.25" customHeight="1" x14ac:dyDescent="0.45">
      <c r="A63" s="502">
        <v>11</v>
      </c>
      <c r="B63" s="505">
        <f>B13</f>
        <v>0</v>
      </c>
      <c r="C63" s="503" t="str">
        <f>IF(ISERROR(VLOOKUP(B63,'100M.'!$O$8:$S$990,5,0)),"",(VLOOKUP(B13,'100M.'!$O$8:$S$990,5,0)))</f>
        <v/>
      </c>
      <c r="D63" s="503" t="str">
        <f>IF(ISERROR(VLOOKUP(B63,'2004 80M'!$P$8:$T$990,5,0)),"",(VLOOKUP(B63,'2004 80M'!$P$8:$T$990,5,0)))</f>
        <v/>
      </c>
      <c r="E63" s="503" t="str">
        <f>IF(ISERROR(VLOOKUP(B63,'1500m.'!$N$8:$Q$973,4,0)),"",(VLOOKUP(B63,'1500m.'!$N$8:$Q$973,4,0)))</f>
        <v/>
      </c>
      <c r="F63" s="503" t="str">
        <f>IF(ISERROR(VLOOKUP(B63,Sırık!$F$8:$BP$990,63,0)),"",(VLOOKUP(B63,Sırık!$F$8:$BP$990,63,0)))</f>
        <v/>
      </c>
      <c r="G63" s="503" t="str">
        <f>IF(ISERROR(VLOOKUP(B63,Disk!$F$8:$O$975,10,0)),"",(VLOOKUP(B63,Disk!$F$8:$O$975,10,0)))</f>
        <v/>
      </c>
      <c r="H63" s="503" t="str">
        <f>IF(ISERROR(VLOOKUP(B63,'100m.Eng'!$O$8:$S$990,5,0)),"",(VLOOKUP(B63,'100m.Eng'!$O$8:$S$990,5,0)))</f>
        <v/>
      </c>
      <c r="I63" s="503" t="str">
        <f>IF(ISERROR(VLOOKUP(B63,Üçadım!$F$8:$O$975,10,0)),"",(VLOOKUP(B63,Üçadım!$F$8:$O$975,10,0)))</f>
        <v/>
      </c>
      <c r="J63" s="503" t="str">
        <f>IF(ISERROR(VLOOKUP(B63,'800m.'!$N$8:$Q$973,4,0)),"",(VLOOKUP(B63,'800m.'!$N$8:$Q$973,4,0)))</f>
        <v/>
      </c>
      <c r="K63" s="503" t="str">
        <f>IF(ISERROR(VLOOKUP(B63,'200m.'!$O$8:$S$990,5,0)),"",(VLOOKUP(B63,'200m.'!$O$8:$S$990,5,0)))</f>
        <v/>
      </c>
      <c r="L63" s="503" t="str">
        <f>IF(ISERROR(VLOOKUP(B63,'300m.Eng'!$O$8:$S$990,5,0)),"",(VLOOKUP(B63,'300m.Eng'!$O$8:$S$990,5,0)))</f>
        <v/>
      </c>
      <c r="M63" s="503" t="str">
        <f>IF(ISERROR(VLOOKUP(B63,Cirit!$F$8:$O$975,10,0)),"",(VLOOKUP(B63,Cirit!$F$8:$O$975,10,0)))</f>
        <v/>
      </c>
      <c r="N63" s="503" t="str">
        <f>IF(ISERROR(VLOOKUP(B63,Uzun!$F$8:$O$975,10,0)),"",(VLOOKUP(B63,Uzun!$F$8:$O$975,10,0)))</f>
        <v/>
      </c>
      <c r="O63" s="503" t="str">
        <f>IF(ISERROR(VLOOKUP(B63,Gülle!$F$8:$O$975,10,0)),"",(VLOOKUP(B63,Gülle!$F$8:$O$975,10,0)))</f>
        <v/>
      </c>
      <c r="P63" s="503" t="str">
        <f>IF(ISERROR(VLOOKUP(B63,Yüksek!$F$8:$BP$990,63,0)),"",(VLOOKUP(B63,Yüksek!$F$8:$BP$990,63,0)))</f>
        <v/>
      </c>
      <c r="Q63" s="503" t="str">
        <f>IF(ISERROR(VLOOKUP(B63,İsveç!$N$8:$Q$973,4,0)),"",(VLOOKUP(B63,İsveç!$N$8:$Q$973,4,0)))</f>
        <v/>
      </c>
      <c r="R63" s="503">
        <f>R64</f>
        <v>0</v>
      </c>
    </row>
    <row r="64" spans="1:18" ht="38.25" customHeight="1" x14ac:dyDescent="0.45">
      <c r="A64" s="502">
        <v>12</v>
      </c>
      <c r="B64" s="505">
        <f>B13</f>
        <v>0</v>
      </c>
      <c r="C64" s="503" t="str">
        <f>IF(ISERROR(LARGE(C63:Q63,1)),"-",LARGE(C63:Q63,1))</f>
        <v>-</v>
      </c>
      <c r="D64" s="503" t="str">
        <f>IF(ISERROR(LARGE(C63:Q63,2)),"-",LARGE(C63:Q63,2))</f>
        <v>-</v>
      </c>
      <c r="E64" s="503" t="str">
        <f>IF(ISERROR(LARGE(C63:Q63,3)),"-",LARGE(C63:Q63,3))</f>
        <v>-</v>
      </c>
      <c r="F64" s="503" t="str">
        <f>IF(ISERROR(LARGE(C63:Q63,4)),"-",LARGE(C63:Q63,4))</f>
        <v>-</v>
      </c>
      <c r="G64" s="503" t="str">
        <f>IF(ISERROR(LARGE(C63:Q63,5)),"-",LARGE(C63:Q63,5))</f>
        <v>-</v>
      </c>
      <c r="H64" s="503" t="str">
        <f>IF(ISERROR(LARGE(C63:Q63,6)),"-",LARGE(C63:Q63,6))</f>
        <v>-</v>
      </c>
      <c r="I64" s="503" t="str">
        <f>IF(ISERROR(LARGE(C63:Q63,7)),"-",LARGE(C63:Q63,7))</f>
        <v>-</v>
      </c>
      <c r="J64" s="503" t="str">
        <f>IF(ISERROR(LARGE(C63:Q63,8)),"-",LARGE(C63:Q63,8))</f>
        <v>-</v>
      </c>
      <c r="K64" s="503" t="str">
        <f>IF(ISERROR(LARGE(C63:Q63,9)),"-",LARGE(C63:Q63,9))</f>
        <v>-</v>
      </c>
      <c r="L64" s="503" t="str">
        <f>IF(ISERROR(LARGE(C63:Q63,10)),"-",LARGE(C63:Q63,10))</f>
        <v>-</v>
      </c>
      <c r="M64" s="503" t="str">
        <f>IF(ISERROR(LARGE(C63:Q63,11)),"-",LARGE(C63:Q63,11))</f>
        <v>-</v>
      </c>
      <c r="N64" s="503" t="str">
        <f>IF(ISERROR(LARGE(C63:Q63,12)),"-",LARGE(C63:Q63,12))</f>
        <v>-</v>
      </c>
      <c r="O64" s="503" t="str">
        <f>IF(ISERROR(LARGE(C63:Q63,13)),"-",LARGE(C63:Q63,13))</f>
        <v>-</v>
      </c>
      <c r="P64" s="503" t="str">
        <f>IF(ISERROR(LARGE(C63:Q63,14)),"-",LARGE(C63:Q63,14))</f>
        <v>-</v>
      </c>
      <c r="Q64" s="503" t="str">
        <f>IF(ISERROR(LARGE(C63:Q63,15)),"-",LARGE(C63:Q63,15))</f>
        <v>-</v>
      </c>
      <c r="R64" s="503">
        <f>SUM(C64:O64)</f>
        <v>0</v>
      </c>
    </row>
    <row r="65" spans="1:18" ht="38.25" customHeight="1" x14ac:dyDescent="0.45">
      <c r="A65" s="502">
        <v>13</v>
      </c>
      <c r="B65" s="505">
        <f>B14</f>
        <v>0</v>
      </c>
      <c r="C65" s="503" t="str">
        <f>IF(ISERROR(VLOOKUP(B65,'100M.'!$O$8:$S$990,5,0)),"",(VLOOKUP(B15,'100M.'!$O$8:$S$990,5,0)))</f>
        <v/>
      </c>
      <c r="D65" s="503" t="str">
        <f>IF(ISERROR(VLOOKUP(B65,'2004 80M'!$P$8:$T$990,5,0)),"",(VLOOKUP(B65,'2004 80M'!$P$8:$T$990,5,0)))</f>
        <v/>
      </c>
      <c r="E65" s="503" t="str">
        <f>IF(ISERROR(VLOOKUP(B65,'1500m.'!$N$8:$Q$973,4,0)),"",(VLOOKUP(B65,'1500m.'!$N$8:$Q$973,4,0)))</f>
        <v/>
      </c>
      <c r="F65" s="503" t="str">
        <f>IF(ISERROR(VLOOKUP(B65,Sırık!$F$8:$BP$990,63,0)),"",(VLOOKUP(B65,Sırık!$F$8:$BP$990,63,0)))</f>
        <v/>
      </c>
      <c r="G65" s="503" t="str">
        <f>IF(ISERROR(VLOOKUP(B65,Disk!$F$8:$O$975,10,0)),"",(VLOOKUP(B65,Disk!$F$8:$O$975,10,0)))</f>
        <v/>
      </c>
      <c r="H65" s="503" t="str">
        <f>IF(ISERROR(VLOOKUP(B65,'100m.Eng'!$O$8:$S$990,5,0)),"",(VLOOKUP(B65,'100m.Eng'!$O$8:$S$990,5,0)))</f>
        <v/>
      </c>
      <c r="I65" s="503" t="str">
        <f>IF(ISERROR(VLOOKUP(B65,Üçadım!$F$8:$O$975,10,0)),"",(VLOOKUP(B65,Üçadım!$F$8:$O$975,10,0)))</f>
        <v/>
      </c>
      <c r="J65" s="503" t="str">
        <f>IF(ISERROR(VLOOKUP(B65,'800m.'!$N$8:$Q$973,4,0)),"",(VLOOKUP(B65,'800m.'!$N$8:$Q$973,4,0)))</f>
        <v/>
      </c>
      <c r="K65" s="503" t="str">
        <f>IF(ISERROR(VLOOKUP(B65,'200m.'!$O$8:$S$990,5,0)),"",(VLOOKUP(B65,'200m.'!$O$8:$S$990,5,0)))</f>
        <v/>
      </c>
      <c r="L65" s="503" t="str">
        <f>IF(ISERROR(VLOOKUP(B65,'300m.Eng'!$O$8:$S$990,5,0)),"",(VLOOKUP(B65,'300m.Eng'!$O$8:$S$990,5,0)))</f>
        <v/>
      </c>
      <c r="M65" s="503" t="str">
        <f>IF(ISERROR(VLOOKUP(B65,Cirit!$F$8:$O$975,10,0)),"",(VLOOKUP(B65,Cirit!$F$8:$O$975,10,0)))</f>
        <v/>
      </c>
      <c r="N65" s="503" t="str">
        <f>IF(ISERROR(VLOOKUP(B65,Uzun!$F$8:$O$975,10,0)),"",(VLOOKUP(B65,Uzun!$F$8:$O$975,10,0)))</f>
        <v/>
      </c>
      <c r="O65" s="503" t="str">
        <f>IF(ISERROR(VLOOKUP(B65,Gülle!$F$8:$O$975,10,0)),"",(VLOOKUP(B65,Gülle!$F$8:$O$975,10,0)))</f>
        <v/>
      </c>
      <c r="P65" s="503" t="str">
        <f>IF(ISERROR(VLOOKUP(B65,Yüksek!$F$8:$BP$990,63,0)),"",(VLOOKUP(B65,Yüksek!$F$8:$BP$990,63,0)))</f>
        <v/>
      </c>
      <c r="Q65" s="503" t="str">
        <f>IF(ISERROR(VLOOKUP(B65,İsveç!$N$8:$Q$973,4,0)),"",(VLOOKUP(B65,İsveç!$N$8:$Q$973,4,0)))</f>
        <v/>
      </c>
      <c r="R65" s="503">
        <f>R66</f>
        <v>0</v>
      </c>
    </row>
    <row r="66" spans="1:18" ht="38.25" customHeight="1" x14ac:dyDescent="0.45">
      <c r="A66" s="502">
        <v>14</v>
      </c>
      <c r="B66" s="505">
        <f>B14</f>
        <v>0</v>
      </c>
      <c r="C66" s="503" t="str">
        <f>IF(ISERROR(LARGE(C65:Q65,1)),"-",LARGE(C65:Q65,1))</f>
        <v>-</v>
      </c>
      <c r="D66" s="503" t="str">
        <f>IF(ISERROR(LARGE(C65:Q65,2)),"-",LARGE(C65:Q65,2))</f>
        <v>-</v>
      </c>
      <c r="E66" s="503" t="str">
        <f>IF(ISERROR(LARGE(C65:Q65,3)),"-",LARGE(C65:Q65,3))</f>
        <v>-</v>
      </c>
      <c r="F66" s="503" t="str">
        <f>IF(ISERROR(LARGE(C65:Q65,4)),"-",LARGE(C65:Q65,4))</f>
        <v>-</v>
      </c>
      <c r="G66" s="503" t="str">
        <f>IF(ISERROR(LARGE(C65:Q65,5)),"-",LARGE(C65:Q65,5))</f>
        <v>-</v>
      </c>
      <c r="H66" s="503" t="str">
        <f>IF(ISERROR(LARGE(C65:Q65,6)),"-",LARGE(C65:Q65,6))</f>
        <v>-</v>
      </c>
      <c r="I66" s="503" t="str">
        <f>IF(ISERROR(LARGE(C65:Q65,7)),"-",LARGE(C65:Q65,7))</f>
        <v>-</v>
      </c>
      <c r="J66" s="503" t="str">
        <f>IF(ISERROR(LARGE(C65:Q65,8)),"-",LARGE(C65:Q65,8))</f>
        <v>-</v>
      </c>
      <c r="K66" s="503" t="str">
        <f>IF(ISERROR(LARGE(C65:Q65,9)),"-",LARGE(C65:Q65,9))</f>
        <v>-</v>
      </c>
      <c r="L66" s="503" t="str">
        <f>IF(ISERROR(LARGE(C65:Q65,10)),"-",LARGE(C65:Q65,10))</f>
        <v>-</v>
      </c>
      <c r="M66" s="503" t="str">
        <f>IF(ISERROR(LARGE(C65:Q65,11)),"-",LARGE(C65:Q65,11))</f>
        <v>-</v>
      </c>
      <c r="N66" s="503" t="str">
        <f>IF(ISERROR(LARGE(C65:Q65,12)),"-",LARGE(C65:Q65,12))</f>
        <v>-</v>
      </c>
      <c r="O66" s="503" t="str">
        <f>IF(ISERROR(LARGE(C65:Q65,13)),"-",LARGE(C65:Q65,13))</f>
        <v>-</v>
      </c>
      <c r="P66" s="503" t="str">
        <f>IF(ISERROR(LARGE(C65:Q65,14)),"-",LARGE(C65:Q65,14))</f>
        <v>-</v>
      </c>
      <c r="Q66" s="503" t="str">
        <f>IF(ISERROR(LARGE(C65:Q65,15)),"-",LARGE(C65:Q65,15))</f>
        <v>-</v>
      </c>
      <c r="R66" s="503">
        <f>SUM(C66:O66)</f>
        <v>0</v>
      </c>
    </row>
    <row r="67" spans="1:18" ht="38.25" customHeight="1" x14ac:dyDescent="0.45">
      <c r="A67" s="502">
        <v>15</v>
      </c>
      <c r="B67" s="505">
        <f>B15</f>
        <v>0</v>
      </c>
      <c r="C67" s="503" t="str">
        <f>IF(ISERROR(VLOOKUP(B67,'100M.'!$O$8:$S$990,5,0)),"",(VLOOKUP(B17,'100M.'!$O$8:$S$990,5,0)))</f>
        <v/>
      </c>
      <c r="D67" s="503" t="str">
        <f>IF(ISERROR(VLOOKUP(B67,'2004 80M'!$P$8:$T$990,5,0)),"",(VLOOKUP(B67,'2004 80M'!$P$8:$T$990,5,0)))</f>
        <v/>
      </c>
      <c r="E67" s="503" t="str">
        <f>IF(ISERROR(VLOOKUP(B67,'1500m.'!$N$8:$Q$973,4,0)),"",(VLOOKUP(B67,'1500m.'!$N$8:$Q$973,4,0)))</f>
        <v/>
      </c>
      <c r="F67" s="503" t="str">
        <f>IF(ISERROR(VLOOKUP(B67,Sırık!$F$8:$BP$990,63,0)),"",(VLOOKUP(B67,Sırık!$F$8:$BP$990,63,0)))</f>
        <v/>
      </c>
      <c r="G67" s="503" t="str">
        <f>IF(ISERROR(VLOOKUP(B67,Disk!$F$8:$O$975,10,0)),"",(VLOOKUP(B67,Disk!$F$8:$O$975,10,0)))</f>
        <v/>
      </c>
      <c r="H67" s="503" t="str">
        <f>IF(ISERROR(VLOOKUP(B67,'100m.Eng'!$O$8:$S$990,5,0)),"",(VLOOKUP(B67,'100m.Eng'!$O$8:$S$990,5,0)))</f>
        <v/>
      </c>
      <c r="I67" s="503" t="str">
        <f>IF(ISERROR(VLOOKUP(B67,Üçadım!$F$8:$O$975,10,0)),"",(VLOOKUP(B67,Üçadım!$F$8:$O$975,10,0)))</f>
        <v/>
      </c>
      <c r="J67" s="503" t="str">
        <f>IF(ISERROR(VLOOKUP(B67,'800m.'!$N$8:$Q$973,4,0)),"",(VLOOKUP(B67,'800m.'!$N$8:$Q$973,4,0)))</f>
        <v/>
      </c>
      <c r="K67" s="503" t="str">
        <f>IF(ISERROR(VLOOKUP(B67,'200m.'!$O$8:$S$990,5,0)),"",(VLOOKUP(B67,'200m.'!$O$8:$S$990,5,0)))</f>
        <v/>
      </c>
      <c r="L67" s="503" t="str">
        <f>IF(ISERROR(VLOOKUP(B67,'300m.Eng'!$O$8:$S$990,5,0)),"",(VLOOKUP(B67,'300m.Eng'!$O$8:$S$990,5,0)))</f>
        <v/>
      </c>
      <c r="M67" s="503" t="str">
        <f>IF(ISERROR(VLOOKUP(B67,Cirit!$F$8:$O$975,10,0)),"",(VLOOKUP(B67,Cirit!$F$8:$O$975,10,0)))</f>
        <v/>
      </c>
      <c r="N67" s="503" t="str">
        <f>IF(ISERROR(VLOOKUP(B67,Uzun!$F$8:$O$975,10,0)),"",(VLOOKUP(B67,Uzun!$F$8:$O$975,10,0)))</f>
        <v/>
      </c>
      <c r="O67" s="503" t="str">
        <f>IF(ISERROR(VLOOKUP(B67,Gülle!$F$8:$O$975,10,0)),"",(VLOOKUP(B67,Gülle!$F$8:$O$975,10,0)))</f>
        <v/>
      </c>
      <c r="P67" s="503" t="str">
        <f>IF(ISERROR(VLOOKUP(B67,Yüksek!$F$8:$BP$990,63,0)),"",(VLOOKUP(B67,Yüksek!$F$8:$BP$990,63,0)))</f>
        <v/>
      </c>
      <c r="Q67" s="503" t="str">
        <f>IF(ISERROR(VLOOKUP(B67,İsveç!$N$8:$Q$973,4,0)),"",(VLOOKUP(B67,İsveç!$N$8:$Q$973,4,0)))</f>
        <v/>
      </c>
      <c r="R67" s="503">
        <f>R68</f>
        <v>0</v>
      </c>
    </row>
    <row r="68" spans="1:18" ht="38.25" customHeight="1" x14ac:dyDescent="0.45">
      <c r="A68" s="502">
        <v>16</v>
      </c>
      <c r="B68" s="505">
        <f>B15</f>
        <v>0</v>
      </c>
      <c r="C68" s="503" t="str">
        <f>IF(ISERROR(LARGE(C67:Q67,1)),"-",LARGE(C67:Q67,1))</f>
        <v>-</v>
      </c>
      <c r="D68" s="503" t="str">
        <f>IF(ISERROR(LARGE(C67:Q67,2)),"-",LARGE(C67:Q67,2))</f>
        <v>-</v>
      </c>
      <c r="E68" s="503" t="str">
        <f>IF(ISERROR(LARGE(C67:Q67,3)),"-",LARGE(C67:Q67,3))</f>
        <v>-</v>
      </c>
      <c r="F68" s="503" t="str">
        <f>IF(ISERROR(LARGE(C67:Q67,4)),"-",LARGE(C67:Q67,4))</f>
        <v>-</v>
      </c>
      <c r="G68" s="503" t="str">
        <f>IF(ISERROR(LARGE(C67:Q67,5)),"-",LARGE(C67:Q67,5))</f>
        <v>-</v>
      </c>
      <c r="H68" s="503" t="str">
        <f>IF(ISERROR(LARGE(C67:Q67,6)),"-",LARGE(C67:Q67,6))</f>
        <v>-</v>
      </c>
      <c r="I68" s="503" t="str">
        <f>IF(ISERROR(LARGE(C67:Q67,7)),"-",LARGE(C67:Q67,7))</f>
        <v>-</v>
      </c>
      <c r="J68" s="503" t="str">
        <f>IF(ISERROR(LARGE(C67:Q67,8)),"-",LARGE(C67:Q67,8))</f>
        <v>-</v>
      </c>
      <c r="K68" s="503" t="str">
        <f>IF(ISERROR(LARGE(C67:Q67,9)),"-",LARGE(C67:Q67,9))</f>
        <v>-</v>
      </c>
      <c r="L68" s="503" t="str">
        <f>IF(ISERROR(LARGE(C67:Q67,10)),"-",LARGE(C67:Q67,10))</f>
        <v>-</v>
      </c>
      <c r="M68" s="503" t="str">
        <f>IF(ISERROR(LARGE(C67:Q67,11)),"-",LARGE(C67:Q67,11))</f>
        <v>-</v>
      </c>
      <c r="N68" s="503" t="str">
        <f>IF(ISERROR(LARGE(C67:Q67,12)),"-",LARGE(C67:Q67,12))</f>
        <v>-</v>
      </c>
      <c r="O68" s="503" t="str">
        <f>IF(ISERROR(LARGE(C67:Q67,13)),"-",LARGE(C67:Q67,13))</f>
        <v>-</v>
      </c>
      <c r="P68" s="503" t="str">
        <f>IF(ISERROR(LARGE(C67:Q67,14)),"-",LARGE(C67:Q67,14))</f>
        <v>-</v>
      </c>
      <c r="Q68" s="503" t="str">
        <f>IF(ISERROR(LARGE(C67:Q67,15)),"-",LARGE(C67:Q67,15))</f>
        <v>-</v>
      </c>
      <c r="R68" s="503">
        <f>SUM(C68:O68)</f>
        <v>0</v>
      </c>
    </row>
    <row r="69" spans="1:18" ht="38.25" customHeight="1" x14ac:dyDescent="0.45">
      <c r="A69" s="502">
        <v>17</v>
      </c>
      <c r="B69" s="505">
        <f>B16</f>
        <v>0</v>
      </c>
      <c r="C69" s="503" t="str">
        <f>IF(ISERROR(VLOOKUP(B69,'100M.'!$O$8:$S$990,5,0)),"",(VLOOKUP(B19,'100M.'!$O$8:$S$990,5,0)))</f>
        <v/>
      </c>
      <c r="D69" s="503" t="str">
        <f>IF(ISERROR(VLOOKUP(B69,'2004 80M'!$P$8:$T$990,5,0)),"",(VLOOKUP(B69,'2004 80M'!$P$8:$T$990,5,0)))</f>
        <v/>
      </c>
      <c r="E69" s="503" t="str">
        <f>IF(ISERROR(VLOOKUP(B69,'1500m.'!$N$8:$Q$973,4,0)),"",(VLOOKUP(B69,'1500m.'!$N$8:$Q$973,4,0)))</f>
        <v/>
      </c>
      <c r="F69" s="503" t="str">
        <f>IF(ISERROR(VLOOKUP(B69,Sırık!$F$8:$BP$990,63,0)),"",(VLOOKUP(B69,Sırık!$F$8:$BP$990,63,0)))</f>
        <v/>
      </c>
      <c r="G69" s="503" t="str">
        <f>IF(ISERROR(VLOOKUP(B69,Disk!$F$8:$O$975,10,0)),"",(VLOOKUP(B69,Disk!$F$8:$O$975,10,0)))</f>
        <v/>
      </c>
      <c r="H69" s="503" t="str">
        <f>IF(ISERROR(VLOOKUP(B69,'100m.Eng'!$O$8:$S$990,5,0)),"",(VLOOKUP(B69,'100m.Eng'!$O$8:$S$990,5,0)))</f>
        <v/>
      </c>
      <c r="I69" s="503" t="str">
        <f>IF(ISERROR(VLOOKUP(B69,Üçadım!$F$8:$O$975,10,0)),"",(VLOOKUP(B69,Üçadım!$F$8:$O$975,10,0)))</f>
        <v/>
      </c>
      <c r="J69" s="503" t="str">
        <f>IF(ISERROR(VLOOKUP(B69,'800m.'!$N$8:$Q$973,4,0)),"",(VLOOKUP(B69,'800m.'!$N$8:$Q$973,4,0)))</f>
        <v/>
      </c>
      <c r="K69" s="503" t="str">
        <f>IF(ISERROR(VLOOKUP(B69,'200m.'!$O$8:$S$990,5,0)),"",(VLOOKUP(B69,'200m.'!$O$8:$S$990,5,0)))</f>
        <v/>
      </c>
      <c r="L69" s="503" t="str">
        <f>IF(ISERROR(VLOOKUP(B69,'300m.Eng'!$O$8:$S$990,5,0)),"",(VLOOKUP(B69,'300m.Eng'!$O$8:$S$990,5,0)))</f>
        <v/>
      </c>
      <c r="M69" s="503" t="str">
        <f>IF(ISERROR(VLOOKUP(B69,Cirit!$F$8:$O$975,10,0)),"",(VLOOKUP(B69,Cirit!$F$8:$O$975,10,0)))</f>
        <v/>
      </c>
      <c r="N69" s="503" t="str">
        <f>IF(ISERROR(VLOOKUP(B69,Uzun!$F$8:$O$975,10,0)),"",(VLOOKUP(B69,Uzun!$F$8:$O$975,10,0)))</f>
        <v/>
      </c>
      <c r="O69" s="503" t="str">
        <f>IF(ISERROR(VLOOKUP(B69,Gülle!$F$8:$O$975,10,0)),"",(VLOOKUP(B69,Gülle!$F$8:$O$975,10,0)))</f>
        <v/>
      </c>
      <c r="P69" s="503" t="str">
        <f>IF(ISERROR(VLOOKUP(B69,Yüksek!$F$8:$BP$990,63,0)),"",(VLOOKUP(B69,Yüksek!$F$8:$BP$990,63,0)))</f>
        <v/>
      </c>
      <c r="Q69" s="503" t="str">
        <f>IF(ISERROR(VLOOKUP(B69,İsveç!$N$8:$Q$973,4,0)),"",(VLOOKUP(B69,İsveç!$N$8:$Q$973,4,0)))</f>
        <v/>
      </c>
      <c r="R69" s="503">
        <f>R70</f>
        <v>0</v>
      </c>
    </row>
    <row r="70" spans="1:18" ht="38.25" customHeight="1" x14ac:dyDescent="0.45">
      <c r="A70" s="502">
        <v>18</v>
      </c>
      <c r="B70" s="505">
        <f>B16</f>
        <v>0</v>
      </c>
      <c r="C70" s="503" t="str">
        <f>IF(ISERROR(LARGE(C69:Q69,1)),"-",LARGE(C69:Q69,1))</f>
        <v>-</v>
      </c>
      <c r="D70" s="503" t="str">
        <f>IF(ISERROR(LARGE(C69:Q69,2)),"-",LARGE(C69:Q69,2))</f>
        <v>-</v>
      </c>
      <c r="E70" s="503" t="str">
        <f>IF(ISERROR(LARGE(C69:Q69,3)),"-",LARGE(C69:Q69,3))</f>
        <v>-</v>
      </c>
      <c r="F70" s="503" t="str">
        <f>IF(ISERROR(LARGE(C69:Q69,4)),"-",LARGE(C69:Q69,4))</f>
        <v>-</v>
      </c>
      <c r="G70" s="503" t="str">
        <f>IF(ISERROR(LARGE(C69:Q69,5)),"-",LARGE(C69:Q69,5))</f>
        <v>-</v>
      </c>
      <c r="H70" s="503" t="str">
        <f>IF(ISERROR(LARGE(C69:Q69,6)),"-",LARGE(C69:Q69,6))</f>
        <v>-</v>
      </c>
      <c r="I70" s="503" t="str">
        <f>IF(ISERROR(LARGE(C69:Q69,7)),"-",LARGE(C69:Q69,7))</f>
        <v>-</v>
      </c>
      <c r="J70" s="503" t="str">
        <f>IF(ISERROR(LARGE(C69:Q69,8)),"-",LARGE(C69:Q69,8))</f>
        <v>-</v>
      </c>
      <c r="K70" s="503" t="str">
        <f>IF(ISERROR(LARGE(C69:Q69,9)),"-",LARGE(C69:Q69,9))</f>
        <v>-</v>
      </c>
      <c r="L70" s="503" t="str">
        <f>IF(ISERROR(LARGE(C69:Q69,10)),"-",LARGE(C69:Q69,10))</f>
        <v>-</v>
      </c>
      <c r="M70" s="503" t="str">
        <f>IF(ISERROR(LARGE(C69:Q69,11)),"-",LARGE(C69:Q69,11))</f>
        <v>-</v>
      </c>
      <c r="N70" s="503" t="str">
        <f>IF(ISERROR(LARGE(C69:Q69,12)),"-",LARGE(C69:Q69,12))</f>
        <v>-</v>
      </c>
      <c r="O70" s="503" t="str">
        <f>IF(ISERROR(LARGE(C69:Q69,13)),"-",LARGE(C69:Q69,13))</f>
        <v>-</v>
      </c>
      <c r="P70" s="503" t="str">
        <f>IF(ISERROR(LARGE(C69:Q69,14)),"-",LARGE(C69:Q69,14))</f>
        <v>-</v>
      </c>
      <c r="Q70" s="503" t="str">
        <f>IF(ISERROR(LARGE(C69:Q69,15)),"-",LARGE(C69:Q69,15))</f>
        <v>-</v>
      </c>
      <c r="R70" s="503">
        <f>SUM(C70:O70)</f>
        <v>0</v>
      </c>
    </row>
    <row r="71" spans="1:18" ht="38.25" customHeight="1" x14ac:dyDescent="0.45">
      <c r="A71" s="502">
        <v>19</v>
      </c>
      <c r="B71" s="505">
        <f>B17</f>
        <v>0</v>
      </c>
      <c r="C71" s="503" t="str">
        <f>IF(ISERROR(VLOOKUP(B71,'100M.'!$O$8:$S$990,5,0)),"",(VLOOKUP(B21,'100M.'!$O$8:$S$990,5,0)))</f>
        <v/>
      </c>
      <c r="D71" s="503" t="str">
        <f>IF(ISERROR(VLOOKUP(B71,'2004 80M'!$P$8:$T$990,5,0)),"",(VLOOKUP(B71,'2004 80M'!$P$8:$T$990,5,0)))</f>
        <v/>
      </c>
      <c r="E71" s="503" t="str">
        <f>IF(ISERROR(VLOOKUP(B71,'1500m.'!$N$8:$Q$973,4,0)),"",(VLOOKUP(B71,'1500m.'!$N$8:$Q$973,4,0)))</f>
        <v/>
      </c>
      <c r="F71" s="503" t="str">
        <f>IF(ISERROR(VLOOKUP(B71,Sırık!$F$8:$BP$990,63,0)),"",(VLOOKUP(B71,Sırık!$F$8:$BP$990,63,0)))</f>
        <v/>
      </c>
      <c r="G71" s="503" t="str">
        <f>IF(ISERROR(VLOOKUP(B71,Disk!$F$8:$O$975,10,0)),"",(VLOOKUP(B71,Disk!$F$8:$O$975,10,0)))</f>
        <v/>
      </c>
      <c r="H71" s="503" t="str">
        <f>IF(ISERROR(VLOOKUP(B71,'100m.Eng'!$O$8:$S$990,5,0)),"",(VLOOKUP(B71,'100m.Eng'!$O$8:$S$990,5,0)))</f>
        <v/>
      </c>
      <c r="I71" s="503" t="str">
        <f>IF(ISERROR(VLOOKUP(B71,Üçadım!$F$8:$O$975,10,0)),"",(VLOOKUP(B71,Üçadım!$F$8:$O$975,10,0)))</f>
        <v/>
      </c>
      <c r="J71" s="503" t="str">
        <f>IF(ISERROR(VLOOKUP(B71,'800m.'!$N$8:$Q$973,4,0)),"",(VLOOKUP(B71,'800m.'!$N$8:$Q$973,4,0)))</f>
        <v/>
      </c>
      <c r="K71" s="503" t="str">
        <f>IF(ISERROR(VLOOKUP(B71,'200m.'!$O$8:$S$990,5,0)),"",(VLOOKUP(B71,'200m.'!$O$8:$S$990,5,0)))</f>
        <v/>
      </c>
      <c r="L71" s="503" t="str">
        <f>IF(ISERROR(VLOOKUP(B71,'300m.Eng'!$O$8:$S$990,5,0)),"",(VLOOKUP(B71,'300m.Eng'!$O$8:$S$990,5,0)))</f>
        <v/>
      </c>
      <c r="M71" s="503" t="str">
        <f>IF(ISERROR(VLOOKUP(B71,Cirit!$F$8:$O$975,10,0)),"",(VLOOKUP(B71,Cirit!$F$8:$O$975,10,0)))</f>
        <v/>
      </c>
      <c r="N71" s="503" t="str">
        <f>IF(ISERROR(VLOOKUP(B71,Uzun!$F$8:$O$975,10,0)),"",(VLOOKUP(B71,Uzun!$F$8:$O$975,10,0)))</f>
        <v/>
      </c>
      <c r="O71" s="503" t="str">
        <f>IF(ISERROR(VLOOKUP(B71,Gülle!$F$8:$O$975,10,0)),"",(VLOOKUP(B71,Gülle!$F$8:$O$975,10,0)))</f>
        <v/>
      </c>
      <c r="P71" s="503" t="str">
        <f>IF(ISERROR(VLOOKUP(B71,Yüksek!$F$8:$BP$990,63,0)),"",(VLOOKUP(B71,Yüksek!$F$8:$BP$990,63,0)))</f>
        <v/>
      </c>
      <c r="Q71" s="503" t="str">
        <f>IF(ISERROR(VLOOKUP(B71,İsveç!$N$8:$Q$973,4,0)),"",(VLOOKUP(B71,İsveç!$N$8:$Q$973,4,0)))</f>
        <v/>
      </c>
      <c r="R71" s="503">
        <f>R72</f>
        <v>0</v>
      </c>
    </row>
    <row r="72" spans="1:18" ht="38.25" customHeight="1" x14ac:dyDescent="0.45">
      <c r="A72" s="502">
        <v>20</v>
      </c>
      <c r="B72" s="505">
        <f>B17</f>
        <v>0</v>
      </c>
      <c r="C72" s="503" t="str">
        <f>IF(ISERROR(LARGE(C71:Q71,1)),"-",LARGE(C71:Q71,1))</f>
        <v>-</v>
      </c>
      <c r="D72" s="503" t="str">
        <f>IF(ISERROR(LARGE(C71:Q71,2)),"-",LARGE(C71:Q71,2))</f>
        <v>-</v>
      </c>
      <c r="E72" s="503" t="str">
        <f>IF(ISERROR(LARGE(C71:Q71,3)),"-",LARGE(C71:Q71,3))</f>
        <v>-</v>
      </c>
      <c r="F72" s="503" t="str">
        <f>IF(ISERROR(LARGE(C71:Q71,4)),"-",LARGE(C71:Q71,4))</f>
        <v>-</v>
      </c>
      <c r="G72" s="503" t="str">
        <f>IF(ISERROR(LARGE(C71:Q71,5)),"-",LARGE(C71:Q71,5))</f>
        <v>-</v>
      </c>
      <c r="H72" s="503" t="str">
        <f>IF(ISERROR(LARGE(C71:Q71,6)),"-",LARGE(C71:Q71,6))</f>
        <v>-</v>
      </c>
      <c r="I72" s="503" t="str">
        <f>IF(ISERROR(LARGE(C71:Q71,7)),"-",LARGE(C71:Q71,7))</f>
        <v>-</v>
      </c>
      <c r="J72" s="503" t="str">
        <f>IF(ISERROR(LARGE(C71:Q71,8)),"-",LARGE(C71:Q71,8))</f>
        <v>-</v>
      </c>
      <c r="K72" s="503" t="str">
        <f>IF(ISERROR(LARGE(C71:Q71,9)),"-",LARGE(C71:Q71,9))</f>
        <v>-</v>
      </c>
      <c r="L72" s="503" t="str">
        <f>IF(ISERROR(LARGE(C71:Q71,10)),"-",LARGE(C71:Q71,10))</f>
        <v>-</v>
      </c>
      <c r="M72" s="503" t="str">
        <f>IF(ISERROR(LARGE(C71:Q71,11)),"-",LARGE(C71:Q71,11))</f>
        <v>-</v>
      </c>
      <c r="N72" s="503" t="str">
        <f>IF(ISERROR(LARGE(C71:Q71,12)),"-",LARGE(C71:Q71,12))</f>
        <v>-</v>
      </c>
      <c r="O72" s="503" t="str">
        <f>IF(ISERROR(LARGE(C71:Q71,13)),"-",LARGE(C71:Q71,13))</f>
        <v>-</v>
      </c>
      <c r="P72" s="503" t="str">
        <f>IF(ISERROR(LARGE(C71:Q71,14)),"-",LARGE(C71:Q71,14))</f>
        <v>-</v>
      </c>
      <c r="Q72" s="503" t="str">
        <f>IF(ISERROR(LARGE(C71:Q71,15)),"-",LARGE(C71:Q71,15))</f>
        <v>-</v>
      </c>
      <c r="R72" s="503">
        <f>SUM(C72:O72)</f>
        <v>0</v>
      </c>
    </row>
    <row r="73" spans="1:18" ht="38.25" customHeight="1" x14ac:dyDescent="0.45">
      <c r="A73" s="502">
        <v>21</v>
      </c>
      <c r="B73" s="505">
        <f>B18</f>
        <v>0</v>
      </c>
      <c r="C73" s="503" t="str">
        <f>IF(ISERROR(VLOOKUP(B73,'100M.'!$O$8:$S$990,5,0)),"",(VLOOKUP(B23,'100M.'!$O$8:$S$990,5,0)))</f>
        <v/>
      </c>
      <c r="D73" s="503" t="str">
        <f>IF(ISERROR(VLOOKUP(B73,'2004 80M'!$P$8:$T$990,5,0)),"",(VLOOKUP(B73,'2004 80M'!$P$8:$T$990,5,0)))</f>
        <v/>
      </c>
      <c r="E73" s="503" t="str">
        <f>IF(ISERROR(VLOOKUP(B73,'1500m.'!$N$8:$Q$973,4,0)),"",(VLOOKUP(B73,'1500m.'!$N$8:$Q$973,4,0)))</f>
        <v/>
      </c>
      <c r="F73" s="503" t="str">
        <f>IF(ISERROR(VLOOKUP(B73,Sırık!$F$8:$BP$990,63,0)),"",(VLOOKUP(B73,Sırık!$F$8:$BP$990,63,0)))</f>
        <v/>
      </c>
      <c r="G73" s="503" t="str">
        <f>IF(ISERROR(VLOOKUP(B73,Disk!$F$8:$O$975,10,0)),"",(VLOOKUP(B73,Disk!$F$8:$O$975,10,0)))</f>
        <v/>
      </c>
      <c r="H73" s="503" t="str">
        <f>IF(ISERROR(VLOOKUP(B73,'100m.Eng'!$O$8:$S$990,5,0)),"",(VLOOKUP(B73,'100m.Eng'!$O$8:$S$990,5,0)))</f>
        <v/>
      </c>
      <c r="I73" s="503" t="str">
        <f>IF(ISERROR(VLOOKUP(B73,Üçadım!$F$8:$O$975,10,0)),"",(VLOOKUP(B73,Üçadım!$F$8:$O$975,10,0)))</f>
        <v/>
      </c>
      <c r="J73" s="503" t="str">
        <f>IF(ISERROR(VLOOKUP(B73,'800m.'!$N$8:$Q$973,4,0)),"",(VLOOKUP(B73,'800m.'!$N$8:$Q$973,4,0)))</f>
        <v/>
      </c>
      <c r="K73" s="503" t="str">
        <f>IF(ISERROR(VLOOKUP(B73,'200m.'!$O$8:$S$990,5,0)),"",(VLOOKUP(B73,'200m.'!$O$8:$S$990,5,0)))</f>
        <v/>
      </c>
      <c r="L73" s="503" t="str">
        <f>IF(ISERROR(VLOOKUP(B73,'300m.Eng'!$O$8:$S$990,5,0)),"",(VLOOKUP(B73,'300m.Eng'!$O$8:$S$990,5,0)))</f>
        <v/>
      </c>
      <c r="M73" s="503" t="str">
        <f>IF(ISERROR(VLOOKUP(B73,Cirit!$F$8:$O$975,10,0)),"",(VLOOKUP(B73,Cirit!$F$8:$O$975,10,0)))</f>
        <v/>
      </c>
      <c r="N73" s="503" t="str">
        <f>IF(ISERROR(VLOOKUP(B73,Uzun!$F$8:$O$975,10,0)),"",(VLOOKUP(B73,Uzun!$F$8:$O$975,10,0)))</f>
        <v/>
      </c>
      <c r="O73" s="503" t="str">
        <f>IF(ISERROR(VLOOKUP(B73,Gülle!$F$8:$O$975,10,0)),"",(VLOOKUP(B73,Gülle!$F$8:$O$975,10,0)))</f>
        <v/>
      </c>
      <c r="P73" s="503" t="str">
        <f>IF(ISERROR(VLOOKUP(B73,Yüksek!$F$8:$BP$990,63,0)),"",(VLOOKUP(B73,Yüksek!$F$8:$BP$990,63,0)))</f>
        <v/>
      </c>
      <c r="Q73" s="503" t="str">
        <f>IF(ISERROR(VLOOKUP(B73,İsveç!$N$8:$Q$973,4,0)),"",(VLOOKUP(B73,İsveç!$N$8:$Q$973,4,0)))</f>
        <v/>
      </c>
      <c r="R73" s="503">
        <f>R74</f>
        <v>0</v>
      </c>
    </row>
    <row r="74" spans="1:18" ht="38.25" customHeight="1" x14ac:dyDescent="0.45">
      <c r="A74" s="502">
        <v>22</v>
      </c>
      <c r="B74" s="505">
        <f>B18</f>
        <v>0</v>
      </c>
      <c r="C74" s="503" t="str">
        <f>IF(ISERROR(LARGE(C73:Q73,1)),"-",LARGE(C73:Q73,1))</f>
        <v>-</v>
      </c>
      <c r="D74" s="503" t="str">
        <f>IF(ISERROR(LARGE(C73:Q73,2)),"-",LARGE(C73:Q73,2))</f>
        <v>-</v>
      </c>
      <c r="E74" s="503" t="str">
        <f>IF(ISERROR(LARGE(C73:Q73,3)),"-",LARGE(C73:Q73,3))</f>
        <v>-</v>
      </c>
      <c r="F74" s="503" t="str">
        <f>IF(ISERROR(LARGE(C73:Q73,4)),"-",LARGE(C73:Q73,4))</f>
        <v>-</v>
      </c>
      <c r="G74" s="503" t="str">
        <f>IF(ISERROR(LARGE(C73:Q73,5)),"-",LARGE(C73:Q73,5))</f>
        <v>-</v>
      </c>
      <c r="H74" s="503" t="str">
        <f>IF(ISERROR(LARGE(C73:Q73,6)),"-",LARGE(C73:Q73,6))</f>
        <v>-</v>
      </c>
      <c r="I74" s="503" t="str">
        <f>IF(ISERROR(LARGE(C73:Q73,7)),"-",LARGE(C73:Q73,7))</f>
        <v>-</v>
      </c>
      <c r="J74" s="503" t="str">
        <f>IF(ISERROR(LARGE(C73:Q73,8)),"-",LARGE(C73:Q73,8))</f>
        <v>-</v>
      </c>
      <c r="K74" s="503" t="str">
        <f>IF(ISERROR(LARGE(C73:Q73,9)),"-",LARGE(C73:Q73,9))</f>
        <v>-</v>
      </c>
      <c r="L74" s="503" t="str">
        <f>IF(ISERROR(LARGE(C73:Q73,10)),"-",LARGE(C73:Q73,10))</f>
        <v>-</v>
      </c>
      <c r="M74" s="503" t="str">
        <f>IF(ISERROR(LARGE(C73:Q73,11)),"-",LARGE(C73:Q73,11))</f>
        <v>-</v>
      </c>
      <c r="N74" s="503" t="str">
        <f>IF(ISERROR(LARGE(C73:Q73,12)),"-",LARGE(C73:Q73,12))</f>
        <v>-</v>
      </c>
      <c r="O74" s="503" t="str">
        <f>IF(ISERROR(LARGE(C73:Q73,13)),"-",LARGE(C73:Q73,13))</f>
        <v>-</v>
      </c>
      <c r="P74" s="503" t="str">
        <f>IF(ISERROR(LARGE(C73:Q73,14)),"-",LARGE(C73:Q73,14))</f>
        <v>-</v>
      </c>
      <c r="Q74" s="503" t="str">
        <f>IF(ISERROR(LARGE(C73:Q73,15)),"-",LARGE(C73:Q73,15))</f>
        <v>-</v>
      </c>
      <c r="R74" s="503">
        <f>SUM(C74:O74)</f>
        <v>0</v>
      </c>
    </row>
    <row r="75" spans="1:18" ht="38.25" customHeight="1" x14ac:dyDescent="0.45">
      <c r="A75" s="502">
        <v>23</v>
      </c>
      <c r="B75" s="505">
        <f>B19</f>
        <v>0</v>
      </c>
      <c r="C75" s="503" t="str">
        <f>IF(ISERROR(VLOOKUP(B75,'100M.'!$O$8:$S$990,5,0)),"",(VLOOKUP(B25,'100M.'!$O$8:$S$990,5,0)))</f>
        <v/>
      </c>
      <c r="D75" s="503" t="str">
        <f>IF(ISERROR(VLOOKUP(B75,'2004 80M'!$P$8:$T$990,5,0)),"",(VLOOKUP(B75,'2004 80M'!$P$8:$T$990,5,0)))</f>
        <v/>
      </c>
      <c r="E75" s="503" t="str">
        <f>IF(ISERROR(VLOOKUP(B75,'1500m.'!$N$8:$Q$973,4,0)),"",(VLOOKUP(B75,'1500m.'!$N$8:$Q$973,4,0)))</f>
        <v/>
      </c>
      <c r="F75" s="503" t="str">
        <f>IF(ISERROR(VLOOKUP(B75,Sırık!$F$8:$BP$990,63,0)),"",(VLOOKUP(B75,Sırık!$F$8:$BP$990,63,0)))</f>
        <v/>
      </c>
      <c r="G75" s="503" t="str">
        <f>IF(ISERROR(VLOOKUP(B75,Disk!$F$8:$O$975,10,0)),"",(VLOOKUP(B75,Disk!$F$8:$O$975,10,0)))</f>
        <v/>
      </c>
      <c r="H75" s="503" t="str">
        <f>IF(ISERROR(VLOOKUP(B75,'100m.Eng'!$O$8:$S$990,5,0)),"",(VLOOKUP(B75,'100m.Eng'!$O$8:$S$990,5,0)))</f>
        <v/>
      </c>
      <c r="I75" s="503" t="str">
        <f>IF(ISERROR(VLOOKUP(B75,Üçadım!$F$8:$O$975,10,0)),"",(VLOOKUP(B75,Üçadım!$F$8:$O$975,10,0)))</f>
        <v/>
      </c>
      <c r="J75" s="503" t="str">
        <f>IF(ISERROR(VLOOKUP(B75,'800m.'!$N$8:$Q$973,4,0)),"",(VLOOKUP(B75,'800m.'!$N$8:$Q$973,4,0)))</f>
        <v/>
      </c>
      <c r="K75" s="503" t="str">
        <f>IF(ISERROR(VLOOKUP(B75,'200m.'!$O$8:$S$990,5,0)),"",(VLOOKUP(B75,'200m.'!$O$8:$S$990,5,0)))</f>
        <v/>
      </c>
      <c r="L75" s="503" t="str">
        <f>IF(ISERROR(VLOOKUP(B75,'300m.Eng'!$O$8:$S$990,5,0)),"",(VLOOKUP(B75,'300m.Eng'!$O$8:$S$990,5,0)))</f>
        <v/>
      </c>
      <c r="M75" s="503" t="str">
        <f>IF(ISERROR(VLOOKUP(B75,Cirit!$F$8:$O$975,10,0)),"",(VLOOKUP(B75,Cirit!$F$8:$O$975,10,0)))</f>
        <v/>
      </c>
      <c r="N75" s="503" t="str">
        <f>IF(ISERROR(VLOOKUP(B75,Uzun!$F$8:$O$975,10,0)),"",(VLOOKUP(B75,Uzun!$F$8:$O$975,10,0)))</f>
        <v/>
      </c>
      <c r="O75" s="503" t="str">
        <f>IF(ISERROR(VLOOKUP(B75,Gülle!$F$8:$O$975,10,0)),"",(VLOOKUP(B75,Gülle!$F$8:$O$975,10,0)))</f>
        <v/>
      </c>
      <c r="P75" s="503" t="str">
        <f>IF(ISERROR(VLOOKUP(B75,Yüksek!$F$8:$BP$990,63,0)),"",(VLOOKUP(B75,Yüksek!$F$8:$BP$990,63,0)))</f>
        <v/>
      </c>
      <c r="Q75" s="503" t="str">
        <f>IF(ISERROR(VLOOKUP(B75,İsveç!$N$8:$Q$973,4,0)),"",(VLOOKUP(B75,İsveç!$N$8:$Q$973,4,0)))</f>
        <v/>
      </c>
      <c r="R75" s="503">
        <f>R76</f>
        <v>0</v>
      </c>
    </row>
    <row r="76" spans="1:18" ht="38.25" customHeight="1" x14ac:dyDescent="0.45">
      <c r="A76" s="502">
        <v>24</v>
      </c>
      <c r="B76" s="505">
        <f>B19</f>
        <v>0</v>
      </c>
      <c r="C76" s="503" t="str">
        <f>IF(ISERROR(LARGE(C75:Q75,1)),"-",LARGE(C75:Q75,1))</f>
        <v>-</v>
      </c>
      <c r="D76" s="503" t="str">
        <f>IF(ISERROR(LARGE(C75:Q75,2)),"-",LARGE(C75:Q75,2))</f>
        <v>-</v>
      </c>
      <c r="E76" s="503" t="str">
        <f>IF(ISERROR(LARGE(C75:Q75,3)),"-",LARGE(C75:Q75,3))</f>
        <v>-</v>
      </c>
      <c r="F76" s="503" t="str">
        <f>IF(ISERROR(LARGE(C75:Q75,4)),"-",LARGE(C75:Q75,4))</f>
        <v>-</v>
      </c>
      <c r="G76" s="503" t="str">
        <f>IF(ISERROR(LARGE(C75:Q75,5)),"-",LARGE(C75:Q75,5))</f>
        <v>-</v>
      </c>
      <c r="H76" s="503" t="str">
        <f>IF(ISERROR(LARGE(C75:Q75,6)),"-",LARGE(C75:Q75,6))</f>
        <v>-</v>
      </c>
      <c r="I76" s="503" t="str">
        <f>IF(ISERROR(LARGE(C75:Q75,7)),"-",LARGE(C75:Q75,7))</f>
        <v>-</v>
      </c>
      <c r="J76" s="503" t="str">
        <f>IF(ISERROR(LARGE(C75:Q75,8)),"-",LARGE(C75:Q75,8))</f>
        <v>-</v>
      </c>
      <c r="K76" s="503" t="str">
        <f>IF(ISERROR(LARGE(C75:Q75,9)),"-",LARGE(C75:Q75,9))</f>
        <v>-</v>
      </c>
      <c r="L76" s="503" t="str">
        <f>IF(ISERROR(LARGE(C75:Q75,10)),"-",LARGE(C75:Q75,10))</f>
        <v>-</v>
      </c>
      <c r="M76" s="503" t="str">
        <f>IF(ISERROR(LARGE(C75:Q75,11)),"-",LARGE(C75:Q75,11))</f>
        <v>-</v>
      </c>
      <c r="N76" s="503" t="str">
        <f>IF(ISERROR(LARGE(C75:Q75,12)),"-",LARGE(C75:Q75,12))</f>
        <v>-</v>
      </c>
      <c r="O76" s="503" t="str">
        <f>IF(ISERROR(LARGE(C75:Q75,13)),"-",LARGE(C75:Q75,13))</f>
        <v>-</v>
      </c>
      <c r="P76" s="503" t="str">
        <f>IF(ISERROR(LARGE(C75:Q75,14)),"-",LARGE(C75:Q75,14))</f>
        <v>-</v>
      </c>
      <c r="Q76" s="503" t="str">
        <f>IF(ISERROR(LARGE(C75:Q75,15)),"-",LARGE(C75:Q75,15))</f>
        <v>-</v>
      </c>
      <c r="R76" s="503">
        <f>SUM(C76:O76)</f>
        <v>0</v>
      </c>
    </row>
    <row r="77" spans="1:18" ht="38.25" customHeight="1" x14ac:dyDescent="0.45">
      <c r="A77" s="502">
        <v>25</v>
      </c>
      <c r="B77" s="505">
        <f>B20</f>
        <v>0</v>
      </c>
      <c r="C77" s="503" t="str">
        <f>IF(ISERROR(VLOOKUP(B77,'100M.'!$O$8:$S$990,5,0)),"",(VLOOKUP(B27,'100M.'!$O$8:$S$990,5,0)))</f>
        <v/>
      </c>
      <c r="D77" s="503" t="str">
        <f>IF(ISERROR(VLOOKUP(B77,'2004 80M'!$P$8:$T$990,5,0)),"",(VLOOKUP(B77,'2004 80M'!$P$8:$T$990,5,0)))</f>
        <v/>
      </c>
      <c r="E77" s="503" t="str">
        <f>IF(ISERROR(VLOOKUP(B77,'1500m.'!$N$8:$Q$973,4,0)),"",(VLOOKUP(B77,'1500m.'!$N$8:$Q$973,4,0)))</f>
        <v/>
      </c>
      <c r="F77" s="503" t="str">
        <f>IF(ISERROR(VLOOKUP(B77,Sırık!$F$8:$BP$990,63,0)),"",(VLOOKUP(B77,Sırık!$F$8:$BP$990,63,0)))</f>
        <v/>
      </c>
      <c r="G77" s="503" t="str">
        <f>IF(ISERROR(VLOOKUP(B77,Disk!$F$8:$O$975,10,0)),"",(VLOOKUP(B77,Disk!$F$8:$O$975,10,0)))</f>
        <v/>
      </c>
      <c r="H77" s="503" t="str">
        <f>IF(ISERROR(VLOOKUP(B77,'100m.Eng'!$O$8:$S$990,5,0)),"",(VLOOKUP(B77,'100m.Eng'!$O$8:$S$990,5,0)))</f>
        <v/>
      </c>
      <c r="I77" s="503" t="str">
        <f>IF(ISERROR(VLOOKUP(B77,Üçadım!$F$8:$O$975,10,0)),"",(VLOOKUP(B77,Üçadım!$F$8:$O$975,10,0)))</f>
        <v/>
      </c>
      <c r="J77" s="503" t="str">
        <f>IF(ISERROR(VLOOKUP(B77,'800m.'!$N$8:$Q$973,4,0)),"",(VLOOKUP(B77,'800m.'!$N$8:$Q$973,4,0)))</f>
        <v/>
      </c>
      <c r="K77" s="503" t="str">
        <f>IF(ISERROR(VLOOKUP(B77,'200m.'!$O$8:$S$990,5,0)),"",(VLOOKUP(B77,'200m.'!$O$8:$S$990,5,0)))</f>
        <v/>
      </c>
      <c r="L77" s="503" t="str">
        <f>IF(ISERROR(VLOOKUP(B77,'300m.Eng'!$O$8:$S$990,5,0)),"",(VLOOKUP(B77,'300m.Eng'!$O$8:$S$990,5,0)))</f>
        <v/>
      </c>
      <c r="M77" s="503" t="str">
        <f>IF(ISERROR(VLOOKUP(B77,Cirit!$F$8:$O$975,10,0)),"",(VLOOKUP(B77,Cirit!$F$8:$O$975,10,0)))</f>
        <v/>
      </c>
      <c r="N77" s="503" t="str">
        <f>IF(ISERROR(VLOOKUP(B77,Uzun!$F$8:$O$975,10,0)),"",(VLOOKUP(B77,Uzun!$F$8:$O$975,10,0)))</f>
        <v/>
      </c>
      <c r="O77" s="503" t="str">
        <f>IF(ISERROR(VLOOKUP(B77,Gülle!$F$8:$O$975,10,0)),"",(VLOOKUP(B77,Gülle!$F$8:$O$975,10,0)))</f>
        <v/>
      </c>
      <c r="P77" s="503" t="str">
        <f>IF(ISERROR(VLOOKUP(B77,Yüksek!$F$8:$BP$990,63,0)),"",(VLOOKUP(B77,Yüksek!$F$8:$BP$990,63,0)))</f>
        <v/>
      </c>
      <c r="Q77" s="503" t="str">
        <f>IF(ISERROR(VLOOKUP(B77,İsveç!$N$8:$Q$973,4,0)),"",(VLOOKUP(B77,İsveç!$N$8:$Q$973,4,0)))</f>
        <v/>
      </c>
      <c r="R77" s="503">
        <f>R78</f>
        <v>0</v>
      </c>
    </row>
    <row r="78" spans="1:18" ht="38.25" customHeight="1" x14ac:dyDescent="0.45">
      <c r="A78" s="502">
        <v>26</v>
      </c>
      <c r="B78" s="505">
        <f>B20</f>
        <v>0</v>
      </c>
      <c r="C78" s="503" t="str">
        <f>IF(ISERROR(LARGE(C77:Q77,1)),"-",LARGE(C77:Q77,1))</f>
        <v>-</v>
      </c>
      <c r="D78" s="503" t="str">
        <f>IF(ISERROR(LARGE(C77:Q77,2)),"-",LARGE(C77:Q77,2))</f>
        <v>-</v>
      </c>
      <c r="E78" s="503" t="str">
        <f>IF(ISERROR(LARGE(C77:Q77,3)),"-",LARGE(C77:Q77,3))</f>
        <v>-</v>
      </c>
      <c r="F78" s="503" t="str">
        <f>IF(ISERROR(LARGE(C77:Q77,4)),"-",LARGE(C77:Q77,4))</f>
        <v>-</v>
      </c>
      <c r="G78" s="503" t="str">
        <f>IF(ISERROR(LARGE(C77:Q77,5)),"-",LARGE(C77:Q77,5))</f>
        <v>-</v>
      </c>
      <c r="H78" s="503" t="str">
        <f>IF(ISERROR(LARGE(C77:Q77,6)),"-",LARGE(C77:Q77,6))</f>
        <v>-</v>
      </c>
      <c r="I78" s="503" t="str">
        <f>IF(ISERROR(LARGE(C77:Q77,7)),"-",LARGE(C77:Q77,7))</f>
        <v>-</v>
      </c>
      <c r="J78" s="503" t="str">
        <f>IF(ISERROR(LARGE(C77:Q77,8)),"-",LARGE(C77:Q77,8))</f>
        <v>-</v>
      </c>
      <c r="K78" s="503" t="str">
        <f>IF(ISERROR(LARGE(C77:Q77,9)),"-",LARGE(C77:Q77,9))</f>
        <v>-</v>
      </c>
      <c r="L78" s="503" t="str">
        <f>IF(ISERROR(LARGE(C77:Q77,10)),"-",LARGE(C77:Q77,10))</f>
        <v>-</v>
      </c>
      <c r="M78" s="503" t="str">
        <f>IF(ISERROR(LARGE(C77:Q77,11)),"-",LARGE(C77:Q77,11))</f>
        <v>-</v>
      </c>
      <c r="N78" s="503" t="str">
        <f>IF(ISERROR(LARGE(C77:Q77,12)),"-",LARGE(C77:Q77,12))</f>
        <v>-</v>
      </c>
      <c r="O78" s="503" t="str">
        <f>IF(ISERROR(LARGE(C77:Q77,13)),"-",LARGE(C77:Q77,13))</f>
        <v>-</v>
      </c>
      <c r="P78" s="503" t="str">
        <f>IF(ISERROR(LARGE(C77:Q77,14)),"-",LARGE(C77:Q77,14))</f>
        <v>-</v>
      </c>
      <c r="Q78" s="503" t="str">
        <f>IF(ISERROR(LARGE(C77:Q77,15)),"-",LARGE(C77:Q77,15))</f>
        <v>-</v>
      </c>
      <c r="R78" s="503">
        <f>SUM(C78:O78)</f>
        <v>0</v>
      </c>
    </row>
    <row r="79" spans="1:18" ht="38.25" customHeight="1" x14ac:dyDescent="0.45">
      <c r="A79" s="502">
        <v>27</v>
      </c>
      <c r="B79" s="505">
        <f>B21</f>
        <v>0</v>
      </c>
      <c r="C79" s="503" t="str">
        <f>IF(ISERROR(VLOOKUP(B79,'100M.'!$O$8:$S$990,5,0)),"",(VLOOKUP(B29,'100M.'!$O$8:$S$990,5,0)))</f>
        <v/>
      </c>
      <c r="D79" s="503" t="str">
        <f>IF(ISERROR(VLOOKUP(B79,'2004 80M'!$P$8:$T$990,5,0)),"",(VLOOKUP(B79,'2004 80M'!$P$8:$T$990,5,0)))</f>
        <v/>
      </c>
      <c r="E79" s="503" t="str">
        <f>IF(ISERROR(VLOOKUP(B79,'1500m.'!$N$8:$Q$973,4,0)),"",(VLOOKUP(B79,'1500m.'!$N$8:$Q$973,4,0)))</f>
        <v/>
      </c>
      <c r="F79" s="503" t="str">
        <f>IF(ISERROR(VLOOKUP(B79,Sırık!$F$8:$BP$990,63,0)),"",(VLOOKUP(B79,Sırık!$F$8:$BP$990,63,0)))</f>
        <v/>
      </c>
      <c r="G79" s="503" t="str">
        <f>IF(ISERROR(VLOOKUP(B79,Disk!$F$8:$O$975,10,0)),"",(VLOOKUP(B79,Disk!$F$8:$O$975,10,0)))</f>
        <v/>
      </c>
      <c r="H79" s="503" t="str">
        <f>IF(ISERROR(VLOOKUP(B79,'100m.Eng'!$O$8:$S$990,5,0)),"",(VLOOKUP(B79,'100m.Eng'!$O$8:$S$990,5,0)))</f>
        <v/>
      </c>
      <c r="I79" s="503" t="str">
        <f>IF(ISERROR(VLOOKUP(B79,Üçadım!$F$8:$O$975,10,0)),"",(VLOOKUP(B79,Üçadım!$F$8:$O$975,10,0)))</f>
        <v/>
      </c>
      <c r="J79" s="503" t="str">
        <f>IF(ISERROR(VLOOKUP(B79,'800m.'!$N$8:$Q$973,4,0)),"",(VLOOKUP(B79,'800m.'!$N$8:$Q$973,4,0)))</f>
        <v/>
      </c>
      <c r="K79" s="503" t="str">
        <f>IF(ISERROR(VLOOKUP(B79,'200m.'!$O$8:$S$990,5,0)),"",(VLOOKUP(B79,'200m.'!$O$8:$S$990,5,0)))</f>
        <v/>
      </c>
      <c r="L79" s="503" t="str">
        <f>IF(ISERROR(VLOOKUP(B79,'300m.Eng'!$O$8:$S$990,5,0)),"",(VLOOKUP(B79,'300m.Eng'!$O$8:$S$990,5,0)))</f>
        <v/>
      </c>
      <c r="M79" s="503" t="str">
        <f>IF(ISERROR(VLOOKUP(B79,Cirit!$F$8:$O$975,10,0)),"",(VLOOKUP(B79,Cirit!$F$8:$O$975,10,0)))</f>
        <v/>
      </c>
      <c r="N79" s="503" t="str">
        <f>IF(ISERROR(VLOOKUP(B79,Uzun!$F$8:$O$975,10,0)),"",(VLOOKUP(B79,Uzun!$F$8:$O$975,10,0)))</f>
        <v/>
      </c>
      <c r="O79" s="503" t="str">
        <f>IF(ISERROR(VLOOKUP(B79,Gülle!$F$8:$O$975,10,0)),"",(VLOOKUP(B79,Gülle!$F$8:$O$975,10,0)))</f>
        <v/>
      </c>
      <c r="P79" s="503" t="str">
        <f>IF(ISERROR(VLOOKUP(B79,Yüksek!$F$8:$BP$990,63,0)),"",(VLOOKUP(B79,Yüksek!$F$8:$BP$990,63,0)))</f>
        <v/>
      </c>
      <c r="Q79" s="503" t="str">
        <f>IF(ISERROR(VLOOKUP(B79,İsveç!$N$8:$Q$973,4,0)),"",(VLOOKUP(B79,İsveç!$N$8:$Q$973,4,0)))</f>
        <v/>
      </c>
      <c r="R79" s="503">
        <f>R80</f>
        <v>0</v>
      </c>
    </row>
    <row r="80" spans="1:18" ht="38.25" customHeight="1" x14ac:dyDescent="0.45">
      <c r="A80" s="502">
        <v>28</v>
      </c>
      <c r="B80" s="505">
        <f>B21</f>
        <v>0</v>
      </c>
      <c r="C80" s="503" t="str">
        <f>IF(ISERROR(LARGE(C79:Q79,1)),"-",LARGE(C79:Q79,1))</f>
        <v>-</v>
      </c>
      <c r="D80" s="503" t="str">
        <f>IF(ISERROR(LARGE(C79:Q79,2)),"-",LARGE(C79:Q79,2))</f>
        <v>-</v>
      </c>
      <c r="E80" s="503" t="str">
        <f>IF(ISERROR(LARGE(C79:Q79,3)),"-",LARGE(C79:Q79,3))</f>
        <v>-</v>
      </c>
      <c r="F80" s="503" t="str">
        <f>IF(ISERROR(LARGE(C79:Q79,4)),"-",LARGE(C79:Q79,4))</f>
        <v>-</v>
      </c>
      <c r="G80" s="503" t="str">
        <f>IF(ISERROR(LARGE(C79:Q79,5)),"-",LARGE(C79:Q79,5))</f>
        <v>-</v>
      </c>
      <c r="H80" s="503" t="str">
        <f>IF(ISERROR(LARGE(C79:Q79,6)),"-",LARGE(C79:Q79,6))</f>
        <v>-</v>
      </c>
      <c r="I80" s="503" t="str">
        <f>IF(ISERROR(LARGE(C79:Q79,7)),"-",LARGE(C79:Q79,7))</f>
        <v>-</v>
      </c>
      <c r="J80" s="503" t="str">
        <f>IF(ISERROR(LARGE(C79:Q79,8)),"-",LARGE(C79:Q79,8))</f>
        <v>-</v>
      </c>
      <c r="K80" s="503" t="str">
        <f>IF(ISERROR(LARGE(C79:Q79,9)),"-",LARGE(C79:Q79,9))</f>
        <v>-</v>
      </c>
      <c r="L80" s="503" t="str">
        <f>IF(ISERROR(LARGE(C79:Q79,10)),"-",LARGE(C79:Q79,10))</f>
        <v>-</v>
      </c>
      <c r="M80" s="503" t="str">
        <f>IF(ISERROR(LARGE(C79:Q79,11)),"-",LARGE(C79:Q79,11))</f>
        <v>-</v>
      </c>
      <c r="N80" s="503" t="str">
        <f>IF(ISERROR(LARGE(C79:Q79,12)),"-",LARGE(C79:Q79,12))</f>
        <v>-</v>
      </c>
      <c r="O80" s="503" t="str">
        <f>IF(ISERROR(LARGE(C79:Q79,13)),"-",LARGE(C79:Q79,13))</f>
        <v>-</v>
      </c>
      <c r="P80" s="503" t="str">
        <f>IF(ISERROR(LARGE(C79:Q79,14)),"-",LARGE(C79:Q79,14))</f>
        <v>-</v>
      </c>
      <c r="Q80" s="503" t="str">
        <f>IF(ISERROR(LARGE(C79:Q79,15)),"-",LARGE(C79:Q79,15))</f>
        <v>-</v>
      </c>
      <c r="R80" s="503">
        <f>SUM(C80:O80)</f>
        <v>0</v>
      </c>
    </row>
    <row r="81" spans="1:18" ht="38.25" customHeight="1" x14ac:dyDescent="0.45">
      <c r="A81" s="502">
        <v>29</v>
      </c>
      <c r="B81" s="505">
        <f>B22</f>
        <v>0</v>
      </c>
      <c r="C81" s="503" t="str">
        <f>IF(ISERROR(VLOOKUP(B81,'100M.'!$O$8:$S$990,5,0)),"",(VLOOKUP(B31,'100M.'!$O$8:$S$990,5,0)))</f>
        <v/>
      </c>
      <c r="D81" s="503" t="str">
        <f>IF(ISERROR(VLOOKUP(B81,'2004 80M'!$P$8:$T$990,5,0)),"",(VLOOKUP(B81,'2004 80M'!$P$8:$T$990,5,0)))</f>
        <v/>
      </c>
      <c r="E81" s="503" t="str">
        <f>IF(ISERROR(VLOOKUP(B81,'1500m.'!$N$8:$Q$973,4,0)),"",(VLOOKUP(B81,'1500m.'!$N$8:$Q$973,4,0)))</f>
        <v/>
      </c>
      <c r="F81" s="503" t="str">
        <f>IF(ISERROR(VLOOKUP(B81,Sırık!$F$8:$BP$990,63,0)),"",(VLOOKUP(B81,Sırık!$F$8:$BP$990,63,0)))</f>
        <v/>
      </c>
      <c r="G81" s="503" t="str">
        <f>IF(ISERROR(VLOOKUP(B81,Disk!$F$8:$O$975,10,0)),"",(VLOOKUP(B81,Disk!$F$8:$O$975,10,0)))</f>
        <v/>
      </c>
      <c r="H81" s="503" t="str">
        <f>IF(ISERROR(VLOOKUP(B81,'100m.Eng'!$O$8:$S$990,5,0)),"",(VLOOKUP(B81,'100m.Eng'!$O$8:$S$990,5,0)))</f>
        <v/>
      </c>
      <c r="I81" s="503" t="str">
        <f>IF(ISERROR(VLOOKUP(B81,Üçadım!$F$8:$O$975,10,0)),"",(VLOOKUP(B81,Üçadım!$F$8:$O$975,10,0)))</f>
        <v/>
      </c>
      <c r="J81" s="503" t="str">
        <f>IF(ISERROR(VLOOKUP(B81,'800m.'!$N$8:$Q$973,4,0)),"",(VLOOKUP(B81,'800m.'!$N$8:$Q$973,4,0)))</f>
        <v/>
      </c>
      <c r="K81" s="503" t="str">
        <f>IF(ISERROR(VLOOKUP(B81,'200m.'!$O$8:$S$990,5,0)),"",(VLOOKUP(B81,'200m.'!$O$8:$S$990,5,0)))</f>
        <v/>
      </c>
      <c r="L81" s="503" t="str">
        <f>IF(ISERROR(VLOOKUP(B81,'300m.Eng'!$O$8:$S$990,5,0)),"",(VLOOKUP(B81,'300m.Eng'!$O$8:$S$990,5,0)))</f>
        <v/>
      </c>
      <c r="M81" s="503" t="str">
        <f>IF(ISERROR(VLOOKUP(B81,Cirit!$F$8:$O$975,10,0)),"",(VLOOKUP(B81,Cirit!$F$8:$O$975,10,0)))</f>
        <v/>
      </c>
      <c r="N81" s="503" t="str">
        <f>IF(ISERROR(VLOOKUP(B81,Uzun!$F$8:$O$975,10,0)),"",(VLOOKUP(B81,Uzun!$F$8:$O$975,10,0)))</f>
        <v/>
      </c>
      <c r="O81" s="503" t="str">
        <f>IF(ISERROR(VLOOKUP(B81,Gülle!$F$8:$O$975,10,0)),"",(VLOOKUP(B81,Gülle!$F$8:$O$975,10,0)))</f>
        <v/>
      </c>
      <c r="P81" s="503" t="str">
        <f>IF(ISERROR(VLOOKUP(B81,Yüksek!$F$8:$BP$990,63,0)),"",(VLOOKUP(B81,Yüksek!$F$8:$BP$990,63,0)))</f>
        <v/>
      </c>
      <c r="Q81" s="503" t="str">
        <f>IF(ISERROR(VLOOKUP(B81,İsveç!$N$8:$Q$973,4,0)),"",(VLOOKUP(B81,İsveç!$N$8:$Q$973,4,0)))</f>
        <v/>
      </c>
      <c r="R81" s="503">
        <f>R82</f>
        <v>0</v>
      </c>
    </row>
    <row r="82" spans="1:18" ht="38.25" customHeight="1" x14ac:dyDescent="0.45">
      <c r="A82" s="502">
        <v>30</v>
      </c>
      <c r="B82" s="505">
        <f>B22</f>
        <v>0</v>
      </c>
      <c r="C82" s="503" t="str">
        <f>IF(ISERROR(LARGE(C81:Q81,1)),"-",LARGE(C81:Q81,1))</f>
        <v>-</v>
      </c>
      <c r="D82" s="503" t="str">
        <f>IF(ISERROR(LARGE(C81:Q81,2)),"-",LARGE(C81:Q81,2))</f>
        <v>-</v>
      </c>
      <c r="E82" s="503" t="str">
        <f>IF(ISERROR(LARGE(C81:Q81,3)),"-",LARGE(C81:Q81,3))</f>
        <v>-</v>
      </c>
      <c r="F82" s="503" t="str">
        <f>IF(ISERROR(LARGE(C81:Q81,4)),"-",LARGE(C81:Q81,4))</f>
        <v>-</v>
      </c>
      <c r="G82" s="503" t="str">
        <f>IF(ISERROR(LARGE(C81:Q81,5)),"-",LARGE(C81:Q81,5))</f>
        <v>-</v>
      </c>
      <c r="H82" s="503" t="str">
        <f>IF(ISERROR(LARGE(C81:Q81,6)),"-",LARGE(C81:Q81,6))</f>
        <v>-</v>
      </c>
      <c r="I82" s="503" t="str">
        <f>IF(ISERROR(LARGE(C81:Q81,7)),"-",LARGE(C81:Q81,7))</f>
        <v>-</v>
      </c>
      <c r="J82" s="503" t="str">
        <f>IF(ISERROR(LARGE(C81:Q81,8)),"-",LARGE(C81:Q81,8))</f>
        <v>-</v>
      </c>
      <c r="K82" s="503" t="str">
        <f>IF(ISERROR(LARGE(C81:Q81,9)),"-",LARGE(C81:Q81,9))</f>
        <v>-</v>
      </c>
      <c r="L82" s="503" t="str">
        <f>IF(ISERROR(LARGE(C81:Q81,10)),"-",LARGE(C81:Q81,10))</f>
        <v>-</v>
      </c>
      <c r="M82" s="503" t="str">
        <f>IF(ISERROR(LARGE(C81:Q81,11)),"-",LARGE(C81:Q81,11))</f>
        <v>-</v>
      </c>
      <c r="N82" s="503" t="str">
        <f>IF(ISERROR(LARGE(C81:Q81,12)),"-",LARGE(C81:Q81,12))</f>
        <v>-</v>
      </c>
      <c r="O82" s="503" t="str">
        <f>IF(ISERROR(LARGE(C81:Q81,13)),"-",LARGE(C81:Q81,13))</f>
        <v>-</v>
      </c>
      <c r="P82" s="503" t="str">
        <f>IF(ISERROR(LARGE(C81:Q81,14)),"-",LARGE(C81:Q81,14))</f>
        <v>-</v>
      </c>
      <c r="Q82" s="503" t="str">
        <f>IF(ISERROR(LARGE(C81:Q81,15)),"-",LARGE(C81:Q81,15))</f>
        <v>-</v>
      </c>
      <c r="R82" s="503">
        <f>SUM(C82:O82)</f>
        <v>0</v>
      </c>
    </row>
    <row r="83" spans="1:18" ht="38.25" customHeight="1" x14ac:dyDescent="0.45">
      <c r="A83" s="502">
        <v>31</v>
      </c>
      <c r="B83" s="505">
        <f>B23</f>
        <v>0</v>
      </c>
      <c r="C83" s="503" t="str">
        <f>IF(ISERROR(VLOOKUP(B83,'100M.'!$O$8:$S$990,5,0)),"",(VLOOKUP(B33,'100M.'!$O$8:$S$990,5,0)))</f>
        <v/>
      </c>
      <c r="D83" s="503" t="str">
        <f>IF(ISERROR(VLOOKUP(B83,'2004 80M'!$P$8:$T$990,5,0)),"",(VLOOKUP(B83,'2004 80M'!$P$8:$T$990,5,0)))</f>
        <v/>
      </c>
      <c r="E83" s="503" t="str">
        <f>IF(ISERROR(VLOOKUP(B83,'1500m.'!$N$8:$Q$973,4,0)),"",(VLOOKUP(B83,'1500m.'!$N$8:$Q$973,4,0)))</f>
        <v/>
      </c>
      <c r="F83" s="503" t="str">
        <f>IF(ISERROR(VLOOKUP(B83,Sırık!$F$8:$BP$990,63,0)),"",(VLOOKUP(B83,Sırık!$F$8:$BP$990,63,0)))</f>
        <v/>
      </c>
      <c r="G83" s="503" t="str">
        <f>IF(ISERROR(VLOOKUP(B83,Disk!$F$8:$O$975,10,0)),"",(VLOOKUP(B83,Disk!$F$8:$O$975,10,0)))</f>
        <v/>
      </c>
      <c r="H83" s="503" t="str">
        <f>IF(ISERROR(VLOOKUP(B83,'100m.Eng'!$O$8:$S$990,5,0)),"",(VLOOKUP(B83,'100m.Eng'!$O$8:$S$990,5,0)))</f>
        <v/>
      </c>
      <c r="I83" s="503" t="str">
        <f>IF(ISERROR(VLOOKUP(B83,Üçadım!$F$8:$O$975,10,0)),"",(VLOOKUP(B83,Üçadım!$F$8:$O$975,10,0)))</f>
        <v/>
      </c>
      <c r="J83" s="503" t="str">
        <f>IF(ISERROR(VLOOKUP(B83,'800m.'!$N$8:$Q$973,4,0)),"",(VLOOKUP(B83,'800m.'!$N$8:$Q$973,4,0)))</f>
        <v/>
      </c>
      <c r="K83" s="503" t="str">
        <f>IF(ISERROR(VLOOKUP(B83,'200m.'!$O$8:$S$990,5,0)),"",(VLOOKUP(B83,'200m.'!$O$8:$S$990,5,0)))</f>
        <v/>
      </c>
      <c r="L83" s="503" t="str">
        <f>IF(ISERROR(VLOOKUP(B83,'300m.Eng'!$O$8:$S$990,5,0)),"",(VLOOKUP(B83,'300m.Eng'!$O$8:$S$990,5,0)))</f>
        <v/>
      </c>
      <c r="M83" s="503" t="str">
        <f>IF(ISERROR(VLOOKUP(B83,Cirit!$F$8:$O$975,10,0)),"",(VLOOKUP(B83,Cirit!$F$8:$O$975,10,0)))</f>
        <v/>
      </c>
      <c r="N83" s="503" t="str">
        <f>IF(ISERROR(VLOOKUP(B83,Uzun!$F$8:$O$975,10,0)),"",(VLOOKUP(B83,Uzun!$F$8:$O$975,10,0)))</f>
        <v/>
      </c>
      <c r="O83" s="503" t="str">
        <f>IF(ISERROR(VLOOKUP(B83,Gülle!$F$8:$O$975,10,0)),"",(VLOOKUP(B83,Gülle!$F$8:$O$975,10,0)))</f>
        <v/>
      </c>
      <c r="P83" s="503" t="str">
        <f>IF(ISERROR(VLOOKUP(B83,Yüksek!$F$8:$BP$990,63,0)),"",(VLOOKUP(B83,Yüksek!$F$8:$BP$990,63,0)))</f>
        <v/>
      </c>
      <c r="Q83" s="503" t="str">
        <f>IF(ISERROR(VLOOKUP(B83,İsveç!$N$8:$Q$973,4,0)),"",(VLOOKUP(B83,İsveç!$N$8:$Q$973,4,0)))</f>
        <v/>
      </c>
      <c r="R83" s="503">
        <f>R84</f>
        <v>0</v>
      </c>
    </row>
    <row r="84" spans="1:18" ht="38.25" customHeight="1" x14ac:dyDescent="0.45">
      <c r="A84" s="502">
        <v>32</v>
      </c>
      <c r="B84" s="505">
        <f>B23</f>
        <v>0</v>
      </c>
      <c r="C84" s="503" t="str">
        <f>IF(ISERROR(LARGE(C83:Q83,1)),"-",LARGE(C83:Q83,1))</f>
        <v>-</v>
      </c>
      <c r="D84" s="503" t="str">
        <f>IF(ISERROR(LARGE(C83:Q83,2)),"-",LARGE(C83:Q83,2))</f>
        <v>-</v>
      </c>
      <c r="E84" s="503" t="str">
        <f>IF(ISERROR(LARGE(C83:Q83,3)),"-",LARGE(C83:Q83,3))</f>
        <v>-</v>
      </c>
      <c r="F84" s="503" t="str">
        <f>IF(ISERROR(LARGE(C83:Q83,4)),"-",LARGE(C83:Q83,4))</f>
        <v>-</v>
      </c>
      <c r="G84" s="503" t="str">
        <f>IF(ISERROR(LARGE(C83:Q83,5)),"-",LARGE(C83:Q83,5))</f>
        <v>-</v>
      </c>
      <c r="H84" s="503" t="str">
        <f>IF(ISERROR(LARGE(C83:Q83,6)),"-",LARGE(C83:Q83,6))</f>
        <v>-</v>
      </c>
      <c r="I84" s="503" t="str">
        <f>IF(ISERROR(LARGE(C83:Q83,7)),"-",LARGE(C83:Q83,7))</f>
        <v>-</v>
      </c>
      <c r="J84" s="503" t="str">
        <f>IF(ISERROR(LARGE(C83:Q83,8)),"-",LARGE(C83:Q83,8))</f>
        <v>-</v>
      </c>
      <c r="K84" s="503" t="str">
        <f>IF(ISERROR(LARGE(C83:Q83,9)),"-",LARGE(C83:Q83,9))</f>
        <v>-</v>
      </c>
      <c r="L84" s="503" t="str">
        <f>IF(ISERROR(LARGE(C83:Q83,10)),"-",LARGE(C83:Q83,10))</f>
        <v>-</v>
      </c>
      <c r="M84" s="503" t="str">
        <f>IF(ISERROR(LARGE(C83:Q83,11)),"-",LARGE(C83:Q83,11))</f>
        <v>-</v>
      </c>
      <c r="N84" s="503" t="str">
        <f>IF(ISERROR(LARGE(C83:Q83,12)),"-",LARGE(C83:Q83,12))</f>
        <v>-</v>
      </c>
      <c r="O84" s="503" t="str">
        <f>IF(ISERROR(LARGE(C83:Q83,13)),"-",LARGE(C83:Q83,13))</f>
        <v>-</v>
      </c>
      <c r="P84" s="503" t="str">
        <f>IF(ISERROR(LARGE(C83:Q83,14)),"-",LARGE(C83:Q83,14))</f>
        <v>-</v>
      </c>
      <c r="Q84" s="503" t="str">
        <f>IF(ISERROR(LARGE(C83:Q83,15)),"-",LARGE(C83:Q83,15))</f>
        <v>-</v>
      </c>
      <c r="R84" s="503">
        <f>SUM(C84:O84)</f>
        <v>0</v>
      </c>
    </row>
    <row r="85" spans="1:18" ht="38.25" customHeight="1" x14ac:dyDescent="0.45">
      <c r="A85" s="502">
        <v>33</v>
      </c>
      <c r="B85" s="505">
        <f>B24</f>
        <v>0</v>
      </c>
      <c r="C85" s="503" t="str">
        <f>IF(ISERROR(VLOOKUP(B85,'100M.'!$O$8:$S$990,5,0)),"",(VLOOKUP(B35,'100M.'!$O$8:$S$990,5,0)))</f>
        <v/>
      </c>
      <c r="D85" s="503" t="str">
        <f>IF(ISERROR(VLOOKUP(B85,'2004 80M'!$P$8:$T$990,5,0)),"",(VLOOKUP(B85,'2004 80M'!$P$8:$T$990,5,0)))</f>
        <v/>
      </c>
      <c r="E85" s="503" t="str">
        <f>IF(ISERROR(VLOOKUP(B85,'1500m.'!$N$8:$Q$973,4,0)),"",(VLOOKUP(B85,'1500m.'!$N$8:$Q$973,4,0)))</f>
        <v/>
      </c>
      <c r="F85" s="503" t="str">
        <f>IF(ISERROR(VLOOKUP(B85,Sırık!$F$8:$BP$990,63,0)),"",(VLOOKUP(B85,Sırık!$F$8:$BP$990,63,0)))</f>
        <v/>
      </c>
      <c r="G85" s="503" t="str">
        <f>IF(ISERROR(VLOOKUP(B85,Disk!$F$8:$O$975,10,0)),"",(VLOOKUP(B85,Disk!$F$8:$O$975,10,0)))</f>
        <v/>
      </c>
      <c r="H85" s="503" t="str">
        <f>IF(ISERROR(VLOOKUP(B85,'100m.Eng'!$O$8:$S$990,5,0)),"",(VLOOKUP(B85,'100m.Eng'!$O$8:$S$990,5,0)))</f>
        <v/>
      </c>
      <c r="I85" s="503" t="str">
        <f>IF(ISERROR(VLOOKUP(B85,Üçadım!$F$8:$O$975,10,0)),"",(VLOOKUP(B85,Üçadım!$F$8:$O$975,10,0)))</f>
        <v/>
      </c>
      <c r="J85" s="503" t="str">
        <f>IF(ISERROR(VLOOKUP(B85,'800m.'!$N$8:$Q$973,4,0)),"",(VLOOKUP(B85,'800m.'!$N$8:$Q$973,4,0)))</f>
        <v/>
      </c>
      <c r="K85" s="503" t="str">
        <f>IF(ISERROR(VLOOKUP(B85,'200m.'!$O$8:$S$990,5,0)),"",(VLOOKUP(B85,'200m.'!$O$8:$S$990,5,0)))</f>
        <v/>
      </c>
      <c r="L85" s="503" t="str">
        <f>IF(ISERROR(VLOOKUP(B85,'300m.Eng'!$O$8:$S$990,5,0)),"",(VLOOKUP(B85,'300m.Eng'!$O$8:$S$990,5,0)))</f>
        <v/>
      </c>
      <c r="M85" s="503" t="str">
        <f>IF(ISERROR(VLOOKUP(B85,Cirit!$F$8:$O$975,10,0)),"",(VLOOKUP(B85,Cirit!$F$8:$O$975,10,0)))</f>
        <v/>
      </c>
      <c r="N85" s="503" t="str">
        <f>IF(ISERROR(VLOOKUP(B85,Uzun!$F$8:$O$975,10,0)),"",(VLOOKUP(B85,Uzun!$F$8:$O$975,10,0)))</f>
        <v/>
      </c>
      <c r="O85" s="503" t="str">
        <f>IF(ISERROR(VLOOKUP(B85,Gülle!$F$8:$O$975,10,0)),"",(VLOOKUP(B85,Gülle!$F$8:$O$975,10,0)))</f>
        <v/>
      </c>
      <c r="P85" s="503" t="str">
        <f>IF(ISERROR(VLOOKUP(B85,Yüksek!$F$8:$BP$990,63,0)),"",(VLOOKUP(B85,Yüksek!$F$8:$BP$990,63,0)))</f>
        <v/>
      </c>
      <c r="Q85" s="503" t="str">
        <f>IF(ISERROR(VLOOKUP(B85,İsveç!$N$8:$Q$973,4,0)),"",(VLOOKUP(B85,İsveç!$N$8:$Q$973,4,0)))</f>
        <v/>
      </c>
      <c r="R85" s="503">
        <f>R86</f>
        <v>0</v>
      </c>
    </row>
    <row r="86" spans="1:18" ht="38.25" customHeight="1" x14ac:dyDescent="0.45">
      <c r="A86" s="502">
        <v>34</v>
      </c>
      <c r="B86" s="505">
        <f>B24</f>
        <v>0</v>
      </c>
      <c r="C86" s="503" t="str">
        <f>IF(ISERROR(LARGE(C85:Q85,1)),"-",LARGE(C85:Q85,1))</f>
        <v>-</v>
      </c>
      <c r="D86" s="503" t="str">
        <f>IF(ISERROR(LARGE(C85:Q85,2)),"-",LARGE(C85:Q85,2))</f>
        <v>-</v>
      </c>
      <c r="E86" s="503" t="str">
        <f>IF(ISERROR(LARGE(C85:Q85,3)),"-",LARGE(C85:Q85,3))</f>
        <v>-</v>
      </c>
      <c r="F86" s="503" t="str">
        <f>IF(ISERROR(LARGE(C85:Q85,4)),"-",LARGE(C85:Q85,4))</f>
        <v>-</v>
      </c>
      <c r="G86" s="503" t="str">
        <f>IF(ISERROR(LARGE(C85:Q85,5)),"-",LARGE(C85:Q85,5))</f>
        <v>-</v>
      </c>
      <c r="H86" s="503" t="str">
        <f>IF(ISERROR(LARGE(C85:Q85,6)),"-",LARGE(C85:Q85,6))</f>
        <v>-</v>
      </c>
      <c r="I86" s="503" t="str">
        <f>IF(ISERROR(LARGE(C85:Q85,7)),"-",LARGE(C85:Q85,7))</f>
        <v>-</v>
      </c>
      <c r="J86" s="503" t="str">
        <f>IF(ISERROR(LARGE(C85:Q85,8)),"-",LARGE(C85:Q85,8))</f>
        <v>-</v>
      </c>
      <c r="K86" s="503" t="str">
        <f>IF(ISERROR(LARGE(C85:Q85,9)),"-",LARGE(C85:Q85,9))</f>
        <v>-</v>
      </c>
      <c r="L86" s="503" t="str">
        <f>IF(ISERROR(LARGE(C85:Q85,10)),"-",LARGE(C85:Q85,10))</f>
        <v>-</v>
      </c>
      <c r="M86" s="503" t="str">
        <f>IF(ISERROR(LARGE(C85:Q85,11)),"-",LARGE(C85:Q85,11))</f>
        <v>-</v>
      </c>
      <c r="N86" s="503" t="str">
        <f>IF(ISERROR(LARGE(C85:Q85,12)),"-",LARGE(C85:Q85,12))</f>
        <v>-</v>
      </c>
      <c r="O86" s="503" t="str">
        <f>IF(ISERROR(LARGE(C85:Q85,13)),"-",LARGE(C85:Q85,13))</f>
        <v>-</v>
      </c>
      <c r="P86" s="503" t="str">
        <f>IF(ISERROR(LARGE(C85:Q85,14)),"-",LARGE(C85:Q85,14))</f>
        <v>-</v>
      </c>
      <c r="Q86" s="503" t="str">
        <f>IF(ISERROR(LARGE(C85:Q85,15)),"-",LARGE(C85:Q85,15))</f>
        <v>-</v>
      </c>
      <c r="R86" s="503">
        <f>SUM(C86:O86)</f>
        <v>0</v>
      </c>
    </row>
  </sheetData>
  <sortState ref="A31:U34">
    <sortCondition descending="1" ref="U31:U34"/>
  </sortState>
  <mergeCells count="34">
    <mergeCell ref="C29:D29"/>
    <mergeCell ref="B6:B7"/>
    <mergeCell ref="Q29:R29"/>
    <mergeCell ref="I6:J6"/>
    <mergeCell ref="G29:H29"/>
    <mergeCell ref="I29:J29"/>
    <mergeCell ref="C6:D6"/>
    <mergeCell ref="G6:H6"/>
    <mergeCell ref="K6:L6"/>
    <mergeCell ref="E6:F6"/>
    <mergeCell ref="K29:L29"/>
    <mergeCell ref="E29:F29"/>
    <mergeCell ref="U29:U30"/>
    <mergeCell ref="T29:T30"/>
    <mergeCell ref="S29:S30"/>
    <mergeCell ref="Q6:Q7"/>
    <mergeCell ref="M6:N6"/>
    <mergeCell ref="O6:P6"/>
    <mergeCell ref="O29:P29"/>
    <mergeCell ref="M29:N29"/>
    <mergeCell ref="A25:U25"/>
    <mergeCell ref="A26:U26"/>
    <mergeCell ref="A27:U27"/>
    <mergeCell ref="K28:U28"/>
    <mergeCell ref="A29:A30"/>
    <mergeCell ref="B29:B30"/>
    <mergeCell ref="A28:J28"/>
    <mergeCell ref="A6:A7"/>
    <mergeCell ref="A1:U1"/>
    <mergeCell ref="A2:U2"/>
    <mergeCell ref="A3:U3"/>
    <mergeCell ref="K4:U4"/>
    <mergeCell ref="M5:U5"/>
    <mergeCell ref="A4:J4"/>
  </mergeCells>
  <conditionalFormatting sqref="Q8:Q24">
    <cfRule type="duplicateValues" dxfId="10" priority="25" stopIfTrue="1"/>
  </conditionalFormatting>
  <conditionalFormatting sqref="U31:U47">
    <cfRule type="duplicateValues" dxfId="9" priority="26" stopIfTrue="1"/>
  </conditionalFormatting>
  <pageMargins left="0.18" right="0.16" top="0.32" bottom="0.19" header="0.24" footer="0.28999999999999998"/>
  <pageSetup paperSize="9" scale="37" fitToHeight="0" orientation="landscape" r:id="rId1"/>
  <rowBreaks count="1" manualBreakCount="1">
    <brk id="24" max="2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36"/>
  <sheetViews>
    <sheetView view="pageBreakPreview" topLeftCell="A10" zoomScale="70" zoomScaleNormal="100" zoomScaleSheetLayoutView="70" workbookViewId="0">
      <selection activeCell="A13" sqref="A13:XFD26"/>
    </sheetView>
  </sheetViews>
  <sheetFormatPr defaultRowHeight="12.75" x14ac:dyDescent="0.2"/>
  <cols>
    <col min="1" max="1" width="5.140625" style="16" customWidth="1"/>
    <col min="2" max="2" width="10" style="16" hidden="1" customWidth="1"/>
    <col min="3" max="3" width="7.5703125" style="15" customWidth="1"/>
    <col min="4" max="4" width="15.140625" style="39" bestFit="1" customWidth="1"/>
    <col min="5" max="5" width="24.7109375" style="39" customWidth="1"/>
    <col min="6" max="6" width="31.42578125" style="147" customWidth="1"/>
    <col min="7" max="7" width="19" style="17" customWidth="1"/>
    <col min="8" max="8" width="8" style="17" customWidth="1"/>
    <col min="9" max="9" width="4.28515625" style="17" customWidth="1"/>
    <col min="10" max="10" width="5.140625" style="15" customWidth="1"/>
    <col min="11" max="11" width="9.85546875" style="16" customWidth="1"/>
    <col min="12" max="12" width="16.28515625" style="16" customWidth="1"/>
    <col min="13" max="13" width="24.7109375" style="16" customWidth="1"/>
    <col min="14" max="14" width="35.7109375" style="18" customWidth="1"/>
    <col min="15" max="15" width="17.140625" style="43" customWidth="1"/>
    <col min="16" max="16" width="7.42578125" style="43" customWidth="1"/>
    <col min="17" max="17" width="10.140625" style="15" bestFit="1" customWidth="1"/>
    <col min="18" max="16384" width="9.140625" style="15"/>
  </cols>
  <sheetData>
    <row r="1" spans="1:17" s="10" customFormat="1" ht="50.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row>
    <row r="2" spans="1:17" s="10" customFormat="1" ht="24.75" customHeight="1" x14ac:dyDescent="0.2">
      <c r="A2" s="729" t="str">
        <f>'YARIŞMA BİLGİLERİ'!F19</f>
        <v>4. TÜRKİYENİN EN HIZLISI İL SEÇMELERİ</v>
      </c>
      <c r="B2" s="729"/>
      <c r="C2" s="729"/>
      <c r="D2" s="729"/>
      <c r="E2" s="729"/>
      <c r="F2" s="729"/>
      <c r="G2" s="729"/>
      <c r="H2" s="729"/>
      <c r="I2" s="729"/>
      <c r="J2" s="729"/>
      <c r="K2" s="729"/>
      <c r="L2" s="729"/>
      <c r="M2" s="729"/>
      <c r="N2" s="729"/>
      <c r="O2" s="729"/>
      <c r="P2" s="729"/>
      <c r="Q2" s="729"/>
    </row>
    <row r="3" spans="1:17" s="12" customFormat="1" ht="29.25" customHeight="1" x14ac:dyDescent="0.2">
      <c r="A3" s="745" t="s">
        <v>78</v>
      </c>
      <c r="B3" s="745"/>
      <c r="C3" s="745"/>
      <c r="D3" s="746" t="str">
        <f>'YARIŞMA PROGRAMI'!C18</f>
        <v>800 Metre</v>
      </c>
      <c r="E3" s="746"/>
      <c r="F3" s="747" t="s">
        <v>230</v>
      </c>
      <c r="G3" s="747"/>
      <c r="H3" s="790">
        <f>'YARIŞMA PROGRAMI'!D18</f>
        <v>22804</v>
      </c>
      <c r="I3" s="790"/>
      <c r="J3" s="790"/>
      <c r="K3" s="790"/>
      <c r="L3" s="11"/>
      <c r="M3" s="181" t="s">
        <v>195</v>
      </c>
      <c r="N3" s="767" t="str">
        <f>'YARIŞMA PROGRAMI'!E18</f>
        <v>-</v>
      </c>
      <c r="O3" s="767"/>
      <c r="P3" s="767"/>
      <c r="Q3" s="312"/>
    </row>
    <row r="4" spans="1:17" s="12" customFormat="1" ht="17.25" customHeight="1" x14ac:dyDescent="0.2">
      <c r="A4" s="736" t="s">
        <v>70</v>
      </c>
      <c r="B4" s="736"/>
      <c r="C4" s="736"/>
      <c r="D4" s="737" t="str">
        <f>'YARIŞMA BİLGİLERİ'!F21</f>
        <v>KADINLAR                                                             2004-2005-2006-2007-2008</v>
      </c>
      <c r="E4" s="737"/>
      <c r="F4" s="148"/>
      <c r="G4" s="21"/>
      <c r="H4" s="21"/>
      <c r="I4" s="21"/>
      <c r="J4" s="21"/>
      <c r="K4" s="21"/>
      <c r="L4" s="21"/>
      <c r="M4" s="64" t="s">
        <v>5</v>
      </c>
      <c r="N4" s="789">
        <f>'YARIŞMA PROGRAMI'!B18</f>
        <v>43142</v>
      </c>
      <c r="O4" s="789"/>
      <c r="P4" s="789"/>
      <c r="Q4" s="313"/>
    </row>
    <row r="5" spans="1:17" s="10" customFormat="1" ht="24.75" customHeight="1" x14ac:dyDescent="0.25">
      <c r="A5" s="735" t="s">
        <v>214</v>
      </c>
      <c r="B5" s="735"/>
      <c r="C5" s="735"/>
      <c r="D5" s="735"/>
      <c r="E5" s="735"/>
      <c r="F5" s="735"/>
      <c r="G5" s="735"/>
      <c r="H5" s="735"/>
      <c r="I5" s="242"/>
      <c r="J5" s="735" t="s">
        <v>215</v>
      </c>
      <c r="K5" s="735"/>
      <c r="L5" s="735"/>
      <c r="M5" s="735"/>
      <c r="N5" s="735"/>
      <c r="O5" s="241" t="s">
        <v>216</v>
      </c>
      <c r="P5" s="243">
        <f ca="1">NOW()</f>
        <v>43249.694233101851</v>
      </c>
    </row>
    <row r="6" spans="1:17" s="13" customFormat="1" ht="18.75" customHeight="1" x14ac:dyDescent="0.2">
      <c r="A6" s="189" t="s">
        <v>239</v>
      </c>
      <c r="B6" s="190"/>
      <c r="C6" s="190"/>
      <c r="D6" s="190"/>
      <c r="E6" s="190"/>
      <c r="F6" s="190"/>
      <c r="G6" s="190"/>
      <c r="H6" s="191"/>
      <c r="J6" s="832" t="s">
        <v>12</v>
      </c>
      <c r="K6" s="792" t="s">
        <v>65</v>
      </c>
      <c r="L6" s="755" t="s">
        <v>75</v>
      </c>
      <c r="M6" s="750" t="s">
        <v>14</v>
      </c>
      <c r="N6" s="750" t="s">
        <v>207</v>
      </c>
      <c r="O6" s="791" t="s">
        <v>15</v>
      </c>
      <c r="P6" s="751" t="s">
        <v>27</v>
      </c>
      <c r="Q6" s="751" t="s">
        <v>155</v>
      </c>
    </row>
    <row r="7" spans="1:17" ht="26.25" customHeight="1" x14ac:dyDescent="0.2">
      <c r="A7" s="37" t="s">
        <v>211</v>
      </c>
      <c r="B7" s="37" t="s">
        <v>66</v>
      </c>
      <c r="C7" s="37" t="s">
        <v>65</v>
      </c>
      <c r="D7" s="101" t="s">
        <v>13</v>
      </c>
      <c r="E7" s="102" t="s">
        <v>14</v>
      </c>
      <c r="F7" s="102" t="s">
        <v>207</v>
      </c>
      <c r="G7" s="146" t="s">
        <v>15</v>
      </c>
      <c r="H7" s="37" t="s">
        <v>27</v>
      </c>
      <c r="I7" s="15"/>
      <c r="J7" s="832"/>
      <c r="K7" s="793"/>
      <c r="L7" s="755"/>
      <c r="M7" s="750"/>
      <c r="N7" s="750"/>
      <c r="O7" s="791"/>
      <c r="P7" s="752"/>
      <c r="Q7" s="752"/>
    </row>
    <row r="8" spans="1:17" s="13" customFormat="1" ht="45" customHeight="1" x14ac:dyDescent="0.2">
      <c r="A8" s="218">
        <v>1</v>
      </c>
      <c r="B8" s="219" t="s">
        <v>46</v>
      </c>
      <c r="C8" s="220" t="str">
        <f>IF(ISERROR(VLOOKUP(B8,'KAYIT LİSTESİ'!$B$4:$H$733,2,0)),"",(VLOOKUP(B8,'KAYIT LİSTESİ'!$B$4:$H$733,2,0)))</f>
        <v/>
      </c>
      <c r="D8" s="221" t="str">
        <f>IF(ISERROR(VLOOKUP(B8,'KAYIT LİSTESİ'!$B$4:$H$733,4,0)),"",(VLOOKUP(B8,'KAYIT LİSTESİ'!$B$4:$H$733,4,0)))</f>
        <v/>
      </c>
      <c r="E8" s="222" t="str">
        <f>IF(ISERROR(VLOOKUP(B8,'KAYIT LİSTESİ'!$B$4:$H$733,5,0)),"",(VLOOKUP(B8,'KAYIT LİSTESİ'!$B$4:$H$733,5,0)))</f>
        <v/>
      </c>
      <c r="F8" s="222" t="str">
        <f>IF(ISERROR(VLOOKUP(B8,'KAYIT LİSTESİ'!$B$4:$H$733,6,0)),"",(VLOOKUP(B8,'KAYIT LİSTESİ'!$B$4:$H$733,6,0)))</f>
        <v/>
      </c>
      <c r="G8" s="223"/>
      <c r="H8" s="224"/>
      <c r="J8" s="218">
        <v>1</v>
      </c>
      <c r="K8" s="225">
        <v>95</v>
      </c>
      <c r="L8" s="221">
        <v>37300</v>
      </c>
      <c r="M8" s="226" t="s">
        <v>624</v>
      </c>
      <c r="N8" s="227" t="s">
        <v>623</v>
      </c>
      <c r="O8" s="223">
        <v>23606</v>
      </c>
      <c r="P8" s="220">
        <v>1</v>
      </c>
      <c r="Q8" s="220">
        <f>IF(ISTEXT(O8)," ",IFERROR(VLOOKUP(SMALL(PUAN!$N$4:$O$112,COUNTIF(PUAN!$N$4:$O$112,"&lt;"&amp;O8)+1),PUAN!$N$4:$O$112,2,0),"    "))</f>
        <v>40</v>
      </c>
    </row>
    <row r="9" spans="1:17" s="13" customFormat="1" ht="45" customHeight="1" x14ac:dyDescent="0.2">
      <c r="A9" s="218">
        <v>2</v>
      </c>
      <c r="B9" s="219" t="s">
        <v>47</v>
      </c>
      <c r="C9" s="220" t="str">
        <f>IF(ISERROR(VLOOKUP(B9,'KAYIT LİSTESİ'!$B$4:$H$733,2,0)),"",(VLOOKUP(B9,'KAYIT LİSTESİ'!$B$4:$H$733,2,0)))</f>
        <v/>
      </c>
      <c r="D9" s="221" t="str">
        <f>IF(ISERROR(VLOOKUP(B9,'KAYIT LİSTESİ'!$B$4:$H$733,4,0)),"",(VLOOKUP(B9,'KAYIT LİSTESİ'!$B$4:$H$733,4,0)))</f>
        <v/>
      </c>
      <c r="E9" s="222" t="str">
        <f>IF(ISERROR(VLOOKUP(B9,'KAYIT LİSTESİ'!$B$4:$H$733,5,0)),"",(VLOOKUP(B9,'KAYIT LİSTESİ'!$B$4:$H$733,5,0)))</f>
        <v/>
      </c>
      <c r="F9" s="222" t="str">
        <f>IF(ISERROR(VLOOKUP(B9,'KAYIT LİSTESİ'!$B$4:$H$733,6,0)),"",(VLOOKUP(B9,'KAYIT LİSTESİ'!$B$4:$H$733,6,0)))</f>
        <v/>
      </c>
      <c r="G9" s="223"/>
      <c r="H9" s="224"/>
      <c r="J9" s="218">
        <v>2</v>
      </c>
      <c r="K9" s="225">
        <v>124</v>
      </c>
      <c r="L9" s="221">
        <v>37109</v>
      </c>
      <c r="M9" s="226" t="s">
        <v>616</v>
      </c>
      <c r="N9" s="227" t="s">
        <v>617</v>
      </c>
      <c r="O9" s="223">
        <v>23853</v>
      </c>
      <c r="P9" s="220">
        <v>1</v>
      </c>
      <c r="Q9" s="220" t="s">
        <v>638</v>
      </c>
    </row>
    <row r="10" spans="1:17" s="13" customFormat="1" ht="45" customHeight="1" x14ac:dyDescent="0.2">
      <c r="A10" s="218">
        <v>3</v>
      </c>
      <c r="B10" s="219" t="s">
        <v>48</v>
      </c>
      <c r="C10" s="220" t="str">
        <f>IF(ISERROR(VLOOKUP(B10,'KAYIT LİSTESİ'!$B$4:$H$733,2,0)),"",(VLOOKUP(B10,'KAYIT LİSTESİ'!$B$4:$H$733,2,0)))</f>
        <v/>
      </c>
      <c r="D10" s="221" t="str">
        <f>IF(ISERROR(VLOOKUP(B10,'KAYIT LİSTESİ'!$B$4:$H$733,4,0)),"",(VLOOKUP(B10,'KAYIT LİSTESİ'!$B$4:$H$733,4,0)))</f>
        <v/>
      </c>
      <c r="E10" s="222" t="str">
        <f>IF(ISERROR(VLOOKUP(B10,'KAYIT LİSTESİ'!$B$4:$H$733,5,0)),"",(VLOOKUP(B10,'KAYIT LİSTESİ'!$B$4:$H$733,5,0)))</f>
        <v/>
      </c>
      <c r="F10" s="222" t="str">
        <f>IF(ISERROR(VLOOKUP(B10,'KAYIT LİSTESİ'!$B$4:$H$733,6,0)),"",(VLOOKUP(B10,'KAYIT LİSTESİ'!$B$4:$H$733,6,0)))</f>
        <v/>
      </c>
      <c r="G10" s="223">
        <v>33253</v>
      </c>
      <c r="H10" s="224">
        <v>3</v>
      </c>
      <c r="J10" s="218">
        <v>3</v>
      </c>
      <c r="K10" s="225">
        <v>148</v>
      </c>
      <c r="L10" s="221">
        <v>36995</v>
      </c>
      <c r="M10" s="226" t="s">
        <v>618</v>
      </c>
      <c r="N10" s="227" t="s">
        <v>619</v>
      </c>
      <c r="O10" s="223">
        <v>25254</v>
      </c>
      <c r="P10" s="220">
        <v>2</v>
      </c>
      <c r="Q10" s="220" t="s">
        <v>638</v>
      </c>
    </row>
    <row r="11" spans="1:17" s="13" customFormat="1" ht="45" customHeight="1" x14ac:dyDescent="0.2">
      <c r="A11" s="218">
        <v>4</v>
      </c>
      <c r="B11" s="219" t="s">
        <v>49</v>
      </c>
      <c r="C11" s="220" t="str">
        <f>IF(ISERROR(VLOOKUP(B11,'KAYIT LİSTESİ'!$B$4:$H$733,2,0)),"",(VLOOKUP(B11,'KAYIT LİSTESİ'!$B$4:$H$733,2,0)))</f>
        <v/>
      </c>
      <c r="D11" s="221"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223">
        <v>23606</v>
      </c>
      <c r="H11" s="224">
        <v>1</v>
      </c>
      <c r="J11" s="218">
        <v>4</v>
      </c>
      <c r="K11" s="225">
        <v>123</v>
      </c>
      <c r="L11" s="221">
        <v>37303</v>
      </c>
      <c r="M11" s="226" t="s">
        <v>627</v>
      </c>
      <c r="N11" s="227" t="s">
        <v>628</v>
      </c>
      <c r="O11" s="223">
        <v>30865</v>
      </c>
      <c r="P11" s="220">
        <v>3</v>
      </c>
      <c r="Q11" s="220" t="s">
        <v>638</v>
      </c>
    </row>
    <row r="12" spans="1:17" s="13" customFormat="1" ht="45" customHeight="1" x14ac:dyDescent="0.2">
      <c r="A12" s="218">
        <v>5</v>
      </c>
      <c r="B12" s="219" t="s">
        <v>50</v>
      </c>
      <c r="C12" s="220" t="str">
        <f>IF(ISERROR(VLOOKUP(B12,'KAYIT LİSTESİ'!$B$4:$H$733,2,0)),"",(VLOOKUP(B12,'KAYIT LİSTESİ'!$B$4:$H$733,2,0)))</f>
        <v/>
      </c>
      <c r="D12" s="221" t="str">
        <f>IF(ISERROR(VLOOKUP(B12,'KAYIT LİSTESİ'!$B$4:$H$733,4,0)),"",(VLOOKUP(B12,'KAYIT LİSTESİ'!$B$4:$H$733,4,0)))</f>
        <v/>
      </c>
      <c r="E12" s="222" t="str">
        <f>IF(ISERROR(VLOOKUP(B12,'KAYIT LİSTESİ'!$B$4:$H$733,5,0)),"",(VLOOKUP(B12,'KAYIT LİSTESİ'!$B$4:$H$733,5,0)))</f>
        <v/>
      </c>
      <c r="F12" s="222" t="str">
        <f>IF(ISERROR(VLOOKUP(B12,'KAYIT LİSTESİ'!$B$4:$H$733,6,0)),"",(VLOOKUP(B12,'KAYIT LİSTESİ'!$B$4:$H$733,6,0)))</f>
        <v/>
      </c>
      <c r="G12" s="223">
        <v>33961</v>
      </c>
      <c r="H12" s="224">
        <v>4</v>
      </c>
      <c r="J12" s="218">
        <v>5</v>
      </c>
      <c r="K12" s="225">
        <v>143</v>
      </c>
      <c r="L12" s="221">
        <v>37128</v>
      </c>
      <c r="M12" s="226" t="s">
        <v>621</v>
      </c>
      <c r="N12" s="227" t="s">
        <v>620</v>
      </c>
      <c r="O12" s="223">
        <v>31564</v>
      </c>
      <c r="P12" s="220">
        <v>2</v>
      </c>
      <c r="Q12" s="220">
        <f>IF(ISTEXT(O12)," ",IFERROR(VLOOKUP(SMALL(PUAN!$N$4:$O$112,COUNTIF(PUAN!$N$4:$O$112,"&lt;"&amp;O12)+1),PUAN!$N$4:$O$112,2,0),"    "))</f>
        <v>15</v>
      </c>
    </row>
    <row r="13" spans="1:17" s="13" customFormat="1" ht="45" customHeight="1" x14ac:dyDescent="0.2">
      <c r="A13" s="218">
        <v>6</v>
      </c>
      <c r="B13" s="219" t="s">
        <v>51</v>
      </c>
      <c r="C13" s="220" t="str">
        <f>IF(ISERROR(VLOOKUP(B13,'KAYIT LİSTESİ'!$B$4:$H$733,2,0)),"",(VLOOKUP(B13,'KAYIT LİSTESİ'!$B$4:$H$733,2,0)))</f>
        <v/>
      </c>
      <c r="D13" s="221"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223">
        <v>31564</v>
      </c>
      <c r="H13" s="224">
        <v>2</v>
      </c>
      <c r="J13" s="218">
        <v>6</v>
      </c>
      <c r="K13" s="225">
        <v>125</v>
      </c>
      <c r="L13" s="221">
        <v>37880</v>
      </c>
      <c r="M13" s="226" t="s">
        <v>631</v>
      </c>
      <c r="N13" s="227" t="s">
        <v>632</v>
      </c>
      <c r="O13" s="223">
        <v>32329</v>
      </c>
      <c r="P13" s="220">
        <v>4</v>
      </c>
      <c r="Q13" s="220" t="s">
        <v>638</v>
      </c>
    </row>
    <row r="14" spans="1:17" s="13" customFormat="1" ht="45" customHeight="1" x14ac:dyDescent="0.2">
      <c r="A14" s="218">
        <v>7</v>
      </c>
      <c r="B14" s="219" t="s">
        <v>143</v>
      </c>
      <c r="C14" s="220" t="str">
        <f>IF(ISERROR(VLOOKUP(B14,'KAYIT LİSTESİ'!$B$4:$H$733,2,0)),"",(VLOOKUP(B14,'KAYIT LİSTESİ'!$B$4:$H$733,2,0)))</f>
        <v/>
      </c>
      <c r="D14" s="221"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223"/>
      <c r="H14" s="224"/>
      <c r="J14" s="218">
        <v>7</v>
      </c>
      <c r="K14" s="225">
        <v>86</v>
      </c>
      <c r="L14" s="221">
        <v>37119</v>
      </c>
      <c r="M14" s="226" t="s">
        <v>615</v>
      </c>
      <c r="N14" s="227" t="s">
        <v>613</v>
      </c>
      <c r="O14" s="223">
        <v>33253</v>
      </c>
      <c r="P14" s="220">
        <v>3</v>
      </c>
      <c r="Q14" s="220">
        <f>IF(ISTEXT(O14)," ",IFERROR(VLOOKUP(SMALL(PUAN!$N$4:$O$112,COUNTIF(PUAN!$N$4:$O$112,"&lt;"&amp;O14)+1),PUAN!$N$4:$O$112,2,0),"    "))</f>
        <v>7</v>
      </c>
    </row>
    <row r="15" spans="1:17" s="13" customFormat="1" ht="45" customHeight="1" x14ac:dyDescent="0.2">
      <c r="A15" s="218">
        <v>8</v>
      </c>
      <c r="B15" s="219" t="s">
        <v>144</v>
      </c>
      <c r="C15" s="220" t="str">
        <f>IF(ISERROR(VLOOKUP(B15,'KAYIT LİSTESİ'!$B$4:$H$733,2,0)),"",(VLOOKUP(B15,'KAYIT LİSTESİ'!$B$4:$H$733,2,0)))</f>
        <v/>
      </c>
      <c r="D15" s="221"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223"/>
      <c r="H15" s="224"/>
      <c r="J15" s="218">
        <v>8</v>
      </c>
      <c r="K15" s="225">
        <v>107</v>
      </c>
      <c r="L15" s="221">
        <v>36847</v>
      </c>
      <c r="M15" s="226" t="s">
        <v>629</v>
      </c>
      <c r="N15" s="227" t="s">
        <v>630</v>
      </c>
      <c r="O15" s="223">
        <v>33961</v>
      </c>
      <c r="P15" s="220">
        <v>4</v>
      </c>
      <c r="Q15" s="220">
        <f>IF(ISTEXT(O15)," ",IFERROR(VLOOKUP(SMALL(PUAN!$N$4:$O$112,COUNTIF(PUAN!$N$4:$O$112,"&lt;"&amp;O15)+1),PUAN!$N$4:$O$112,2,0),"    "))</f>
        <v>5</v>
      </c>
    </row>
    <row r="16" spans="1:17" s="13" customFormat="1" ht="45" customHeight="1" x14ac:dyDescent="0.2">
      <c r="A16" s="189" t="s">
        <v>16</v>
      </c>
      <c r="B16" s="190"/>
      <c r="C16" s="190"/>
      <c r="D16" s="190"/>
      <c r="E16" s="190"/>
      <c r="F16" s="190"/>
      <c r="G16" s="190"/>
      <c r="H16" s="191"/>
      <c r="J16" s="218">
        <v>9</v>
      </c>
      <c r="K16" s="225">
        <v>137</v>
      </c>
      <c r="L16" s="221">
        <v>37090</v>
      </c>
      <c r="M16" s="226" t="s">
        <v>610</v>
      </c>
      <c r="N16" s="227" t="s">
        <v>609</v>
      </c>
      <c r="O16" s="223" t="s">
        <v>447</v>
      </c>
      <c r="P16" s="220"/>
      <c r="Q16" s="220" t="s">
        <v>638</v>
      </c>
    </row>
    <row r="17" spans="1:17" s="13" customFormat="1" ht="45" customHeight="1" x14ac:dyDescent="0.2">
      <c r="A17" s="37" t="s">
        <v>211</v>
      </c>
      <c r="B17" s="37" t="s">
        <v>66</v>
      </c>
      <c r="C17" s="37" t="s">
        <v>65</v>
      </c>
      <c r="D17" s="101" t="s">
        <v>13</v>
      </c>
      <c r="E17" s="102" t="s">
        <v>14</v>
      </c>
      <c r="F17" s="102" t="s">
        <v>207</v>
      </c>
      <c r="G17" s="146" t="s">
        <v>15</v>
      </c>
      <c r="H17" s="37" t="s">
        <v>27</v>
      </c>
      <c r="J17" s="218">
        <v>10</v>
      </c>
      <c r="K17" s="225">
        <v>120</v>
      </c>
      <c r="L17" s="221">
        <v>36826</v>
      </c>
      <c r="M17" s="226" t="s">
        <v>612</v>
      </c>
      <c r="N17" s="227" t="s">
        <v>611</v>
      </c>
      <c r="O17" s="223" t="s">
        <v>447</v>
      </c>
      <c r="P17" s="220"/>
      <c r="Q17" s="220" t="s">
        <v>638</v>
      </c>
    </row>
    <row r="18" spans="1:17" s="13" customFormat="1" ht="45" customHeight="1" x14ac:dyDescent="0.2">
      <c r="A18" s="218">
        <v>1</v>
      </c>
      <c r="B18" s="219" t="s">
        <v>52</v>
      </c>
      <c r="C18" s="220" t="str">
        <f>IF(ISERROR(VLOOKUP(B18,'KAYIT LİSTESİ'!$B$4:$H$733,2,0)),"",(VLOOKUP(B18,'KAYIT LİSTESİ'!$B$4:$H$733,2,0)))</f>
        <v/>
      </c>
      <c r="D18" s="221"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223"/>
      <c r="H18" s="224"/>
      <c r="J18" s="218"/>
      <c r="K18" s="225"/>
      <c r="L18" s="221"/>
      <c r="M18" s="226"/>
      <c r="N18" s="227"/>
      <c r="O18" s="223"/>
      <c r="P18" s="228"/>
      <c r="Q18" s="220" t="str">
        <f>IF(ISTEXT(O18)," ",IFERROR(VLOOKUP(SMALL(PUAN!$N$4:$O$112,COUNTIF(PUAN!$N$4:$O$112,"&lt;"&amp;O18)+1),PUAN!$N$4:$O$112,2,0),"    "))</f>
        <v xml:space="preserve">    </v>
      </c>
    </row>
    <row r="19" spans="1:17" s="13" customFormat="1" ht="45" customHeight="1" x14ac:dyDescent="0.2">
      <c r="A19" s="218">
        <v>2</v>
      </c>
      <c r="B19" s="219" t="s">
        <v>53</v>
      </c>
      <c r="C19" s="220" t="str">
        <f>IF(ISERROR(VLOOKUP(B19,'KAYIT LİSTESİ'!$B$4:$H$733,2,0)),"",(VLOOKUP(B19,'KAYIT LİSTESİ'!$B$4:$H$733,2,0)))</f>
        <v/>
      </c>
      <c r="D19" s="221"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223" t="s">
        <v>447</v>
      </c>
      <c r="H19" s="224"/>
      <c r="J19" s="218"/>
      <c r="K19" s="225"/>
      <c r="L19" s="221"/>
      <c r="M19" s="226"/>
      <c r="N19" s="227"/>
      <c r="O19" s="223"/>
      <c r="P19" s="228"/>
      <c r="Q19" s="220" t="str">
        <f>IF(ISTEXT(O19)," ",IFERROR(VLOOKUP(SMALL(PUAN!$N$4:$O$112,COUNTIF(PUAN!$N$4:$O$112,"&lt;"&amp;O19)+1),PUAN!$N$4:$O$112,2,0),"    "))</f>
        <v xml:space="preserve">    </v>
      </c>
    </row>
    <row r="20" spans="1:17" s="13" customFormat="1" ht="45" customHeight="1" x14ac:dyDescent="0.2">
      <c r="A20" s="218">
        <v>3</v>
      </c>
      <c r="B20" s="219" t="s">
        <v>54</v>
      </c>
      <c r="C20" s="220" t="str">
        <f>IF(ISERROR(VLOOKUP(B20,'KAYIT LİSTESİ'!$B$4:$H$733,2,0)),"",(VLOOKUP(B20,'KAYIT LİSTESİ'!$B$4:$H$733,2,0)))</f>
        <v/>
      </c>
      <c r="D20" s="221" t="str">
        <f>IF(ISERROR(VLOOKUP(B20,'KAYIT LİSTESİ'!$B$4:$H$733,4,0)),"",(VLOOKUP(B20,'KAYIT LİSTESİ'!$B$4:$H$733,4,0)))</f>
        <v/>
      </c>
      <c r="E20" s="222" t="str">
        <f>IF(ISERROR(VLOOKUP(B20,'KAYIT LİSTESİ'!$B$4:$H$733,5,0)),"",(VLOOKUP(B20,'KAYIT LİSTESİ'!$B$4:$H$733,5,0)))</f>
        <v/>
      </c>
      <c r="F20" s="222" t="str">
        <f>IF(ISERROR(VLOOKUP(B20,'KAYIT LİSTESİ'!$B$4:$H$733,6,0)),"",(VLOOKUP(B20,'KAYIT LİSTESİ'!$B$4:$H$733,6,0)))</f>
        <v/>
      </c>
      <c r="G20" s="223">
        <v>32329</v>
      </c>
      <c r="H20" s="224">
        <v>4</v>
      </c>
      <c r="J20" s="218"/>
      <c r="K20" s="225"/>
      <c r="L20" s="221"/>
      <c r="M20" s="226"/>
      <c r="N20" s="227"/>
      <c r="O20" s="223"/>
      <c r="P20" s="228"/>
      <c r="Q20" s="220" t="str">
        <f>IF(ISTEXT(O20)," ",IFERROR(VLOOKUP(SMALL(PUAN!$N$4:$O$112,COUNTIF(PUAN!$N$4:$O$112,"&lt;"&amp;O20)+1),PUAN!$N$4:$O$112,2,0),"    "))</f>
        <v xml:space="preserve">    </v>
      </c>
    </row>
    <row r="21" spans="1:17" s="13" customFormat="1" ht="45" customHeight="1" x14ac:dyDescent="0.2">
      <c r="A21" s="218">
        <v>4</v>
      </c>
      <c r="B21" s="219" t="s">
        <v>55</v>
      </c>
      <c r="C21" s="220" t="str">
        <f>IF(ISERROR(VLOOKUP(B21,'KAYIT LİSTESİ'!$B$4:$H$733,2,0)),"",(VLOOKUP(B21,'KAYIT LİSTESİ'!$B$4:$H$733,2,0)))</f>
        <v/>
      </c>
      <c r="D21" s="221" t="str">
        <f>IF(ISERROR(VLOOKUP(B21,'KAYIT LİSTESİ'!$B$4:$H$733,4,0)),"",(VLOOKUP(B21,'KAYIT LİSTESİ'!$B$4:$H$733,4,0)))</f>
        <v/>
      </c>
      <c r="E21" s="222" t="str">
        <f>IF(ISERROR(VLOOKUP(B21,'KAYIT LİSTESİ'!$B$4:$H$733,5,0)),"",(VLOOKUP(B21,'KAYIT LİSTESİ'!$B$4:$H$733,5,0)))</f>
        <v/>
      </c>
      <c r="F21" s="222" t="str">
        <f>IF(ISERROR(VLOOKUP(B21,'KAYIT LİSTESİ'!$B$4:$H$733,6,0)),"",(VLOOKUP(B21,'KAYIT LİSTESİ'!$B$4:$H$733,6,0)))</f>
        <v/>
      </c>
      <c r="G21" s="223" t="s">
        <v>447</v>
      </c>
      <c r="H21" s="224"/>
      <c r="J21" s="218"/>
      <c r="K21" s="225"/>
      <c r="L21" s="221"/>
      <c r="M21" s="226"/>
      <c r="N21" s="227"/>
      <c r="O21" s="223"/>
      <c r="P21" s="228"/>
      <c r="Q21" s="220" t="str">
        <f>IF(ISTEXT(O21)," ",IFERROR(VLOOKUP(SMALL(PUAN!$N$4:$O$112,COUNTIF(PUAN!$N$4:$O$112,"&lt;"&amp;O21)+1),PUAN!$N$4:$O$112,2,0),"    "))</f>
        <v xml:space="preserve">    </v>
      </c>
    </row>
    <row r="22" spans="1:17" s="13" customFormat="1" ht="45" customHeight="1" x14ac:dyDescent="0.2">
      <c r="A22" s="218">
        <v>5</v>
      </c>
      <c r="B22" s="219" t="s">
        <v>56</v>
      </c>
      <c r="C22" s="220" t="str">
        <f>IF(ISERROR(VLOOKUP(B22,'KAYIT LİSTESİ'!$B$4:$H$733,2,0)),"",(VLOOKUP(B22,'KAYIT LİSTESİ'!$B$4:$H$733,2,0)))</f>
        <v/>
      </c>
      <c r="D22" s="221"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223">
        <v>23853</v>
      </c>
      <c r="H22" s="224">
        <v>1</v>
      </c>
      <c r="J22" s="218"/>
      <c r="K22" s="225"/>
      <c r="L22" s="221"/>
      <c r="M22" s="226"/>
      <c r="N22" s="227"/>
      <c r="O22" s="223"/>
      <c r="P22" s="228"/>
      <c r="Q22" s="220" t="str">
        <f>IF(ISTEXT(O22)," ",IFERROR(VLOOKUP(SMALL(PUAN!$N$4:$O$112,COUNTIF(PUAN!$N$4:$O$112,"&lt;"&amp;O22)+1),PUAN!$N$4:$O$112,2,0),"    "))</f>
        <v xml:space="preserve">    </v>
      </c>
    </row>
    <row r="23" spans="1:17" s="13" customFormat="1" ht="45" customHeight="1" x14ac:dyDescent="0.2">
      <c r="A23" s="218">
        <v>6</v>
      </c>
      <c r="B23" s="219" t="s">
        <v>57</v>
      </c>
      <c r="C23" s="220" t="str">
        <f>IF(ISERROR(VLOOKUP(B23,'KAYIT LİSTESİ'!$B$4:$H$733,2,0)),"",(VLOOKUP(B23,'KAYIT LİSTESİ'!$B$4:$H$733,2,0)))</f>
        <v/>
      </c>
      <c r="D23" s="221"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223">
        <v>25254</v>
      </c>
      <c r="H23" s="224">
        <v>2</v>
      </c>
      <c r="J23" s="218"/>
      <c r="K23" s="225"/>
      <c r="L23" s="221"/>
      <c r="M23" s="226"/>
      <c r="N23" s="227"/>
      <c r="O23" s="223"/>
      <c r="P23" s="228"/>
      <c r="Q23" s="220" t="str">
        <f>IF(ISTEXT(O23)," ",IFERROR(VLOOKUP(SMALL(PUAN!$N$4:$O$112,COUNTIF(PUAN!$N$4:$O$112,"&lt;"&amp;O23)+1),PUAN!$N$4:$O$112,2,0),"    "))</f>
        <v xml:space="preserve">    </v>
      </c>
    </row>
    <row r="24" spans="1:17" s="13" customFormat="1" ht="45" customHeight="1" x14ac:dyDescent="0.2">
      <c r="A24" s="218">
        <v>7</v>
      </c>
      <c r="B24" s="219" t="s">
        <v>145</v>
      </c>
      <c r="C24" s="220" t="str">
        <f>IF(ISERROR(VLOOKUP(B24,'KAYIT LİSTESİ'!$B$4:$H$733,2,0)),"",(VLOOKUP(B24,'KAYIT LİSTESİ'!$B$4:$H$733,2,0)))</f>
        <v/>
      </c>
      <c r="D24" s="221"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223">
        <v>30865</v>
      </c>
      <c r="H24" s="224">
        <v>3</v>
      </c>
      <c r="J24" s="218"/>
      <c r="K24" s="225"/>
      <c r="L24" s="221"/>
      <c r="M24" s="226"/>
      <c r="N24" s="227"/>
      <c r="O24" s="223"/>
      <c r="P24" s="228"/>
      <c r="Q24" s="220" t="str">
        <f>IF(ISTEXT(O24)," ",IFERROR(VLOOKUP(SMALL(PUAN!$N$4:$O$112,COUNTIF(PUAN!$N$4:$O$112,"&lt;"&amp;O24)+1),PUAN!$N$4:$O$112,2,0),"    "))</f>
        <v xml:space="preserve">    </v>
      </c>
    </row>
    <row r="25" spans="1:17" s="13" customFormat="1" ht="45" customHeight="1" x14ac:dyDescent="0.2">
      <c r="A25" s="218">
        <v>8</v>
      </c>
      <c r="B25" s="219" t="s">
        <v>146</v>
      </c>
      <c r="C25" s="220" t="str">
        <f>IF(ISERROR(VLOOKUP(B25,'KAYIT LİSTESİ'!$B$4:$H$733,2,0)),"",(VLOOKUP(B25,'KAYIT LİSTESİ'!$B$4:$H$733,2,0)))</f>
        <v/>
      </c>
      <c r="D25" s="221"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223"/>
      <c r="H25" s="224"/>
      <c r="J25" s="218"/>
      <c r="K25" s="225"/>
      <c r="L25" s="221"/>
      <c r="M25" s="226"/>
      <c r="N25" s="227"/>
      <c r="O25" s="223"/>
      <c r="P25" s="228"/>
      <c r="Q25" s="220" t="str">
        <f>IF(ISTEXT(O25)," ",IFERROR(VLOOKUP(SMALL(PUAN!$N$4:$O$112,COUNTIF(PUAN!$N$4:$O$112,"&lt;"&amp;O25)+1),PUAN!$N$4:$O$112,2,0),"    "))</f>
        <v xml:space="preserve">    </v>
      </c>
    </row>
    <row r="26" spans="1:17" s="13" customFormat="1" ht="45" customHeight="1" x14ac:dyDescent="0.2">
      <c r="A26" s="189" t="s">
        <v>17</v>
      </c>
      <c r="B26" s="190"/>
      <c r="C26" s="190"/>
      <c r="D26" s="190"/>
      <c r="E26" s="190"/>
      <c r="F26" s="190"/>
      <c r="G26" s="190"/>
      <c r="H26" s="191"/>
      <c r="J26" s="218"/>
      <c r="K26" s="225"/>
      <c r="L26" s="221"/>
      <c r="M26" s="226"/>
      <c r="N26" s="227"/>
      <c r="O26" s="223"/>
      <c r="P26" s="228"/>
      <c r="Q26" s="220" t="str">
        <f>IF(ISTEXT(O26)," ",IFERROR(VLOOKUP(SMALL(PUAN!$N$4:$O$112,COUNTIF(PUAN!$N$4:$O$112,"&lt;"&amp;O26)+1),PUAN!$N$4:$O$112,2,0),"    "))</f>
        <v xml:space="preserve">    </v>
      </c>
    </row>
    <row r="27" spans="1:17" s="13" customFormat="1" ht="45" customHeight="1" x14ac:dyDescent="0.2">
      <c r="A27" s="37" t="s">
        <v>211</v>
      </c>
      <c r="B27" s="37" t="s">
        <v>66</v>
      </c>
      <c r="C27" s="37" t="s">
        <v>65</v>
      </c>
      <c r="D27" s="101" t="s">
        <v>13</v>
      </c>
      <c r="E27" s="102" t="s">
        <v>14</v>
      </c>
      <c r="F27" s="102" t="s">
        <v>207</v>
      </c>
      <c r="G27" s="146" t="s">
        <v>15</v>
      </c>
      <c r="H27" s="37" t="s">
        <v>27</v>
      </c>
      <c r="J27" s="218"/>
      <c r="K27" s="225"/>
      <c r="L27" s="221"/>
      <c r="M27" s="226"/>
      <c r="N27" s="227"/>
      <c r="O27" s="223"/>
      <c r="P27" s="228"/>
      <c r="Q27" s="220" t="str">
        <f>IF(ISTEXT(O27)," ",IFERROR(VLOOKUP(SMALL(PUAN!$N$4:$O$112,COUNTIF(PUAN!$N$4:$O$112,"&lt;"&amp;O27)+1),PUAN!$N$4:$O$112,2,0),"    "))</f>
        <v xml:space="preserve">    </v>
      </c>
    </row>
    <row r="28" spans="1:17" s="13" customFormat="1" ht="45" customHeight="1" x14ac:dyDescent="0.2">
      <c r="A28" s="218">
        <v>1</v>
      </c>
      <c r="B28" s="219" t="s">
        <v>58</v>
      </c>
      <c r="C28" s="220" t="str">
        <f>IF(ISERROR(VLOOKUP(B28,'KAYIT LİSTESİ'!$B$4:$H$733,2,0)),"",(VLOOKUP(B28,'KAYIT LİSTESİ'!$B$4:$H$733,2,0)))</f>
        <v/>
      </c>
      <c r="D28" s="221" t="str">
        <f>IF(ISERROR(VLOOKUP(B28,'KAYIT LİSTESİ'!$B$4:$H$733,4,0)),"",(VLOOKUP(B28,'KAYIT LİSTESİ'!$B$4:$H$733,4,0)))</f>
        <v/>
      </c>
      <c r="E28" s="222" t="str">
        <f>IF(ISERROR(VLOOKUP(B28,'KAYIT LİSTESİ'!$B$4:$H$733,5,0)),"",(VLOOKUP(B28,'KAYIT LİSTESİ'!$B$4:$H$733,5,0)))</f>
        <v/>
      </c>
      <c r="F28" s="222" t="str">
        <f>IF(ISERROR(VLOOKUP(B28,'KAYIT LİSTESİ'!$B$4:$H$733,6,0)),"",(VLOOKUP(B28,'KAYIT LİSTESİ'!$B$4:$H$733,6,0)))</f>
        <v/>
      </c>
      <c r="G28" s="223"/>
      <c r="H28" s="224"/>
      <c r="J28" s="218"/>
      <c r="K28" s="225"/>
      <c r="L28" s="221"/>
      <c r="M28" s="226"/>
      <c r="N28" s="227"/>
      <c r="O28" s="223"/>
      <c r="P28" s="228"/>
      <c r="Q28" s="220" t="str">
        <f>IF(ISTEXT(O28)," ",IFERROR(VLOOKUP(SMALL(PUAN!$N$4:$O$112,COUNTIF(PUAN!$N$4:$O$112,"&lt;"&amp;O28)+1),PUAN!$N$4:$O$112,2,0),"    "))</f>
        <v xml:space="preserve">    </v>
      </c>
    </row>
    <row r="29" spans="1:17" s="13" customFormat="1" ht="45" customHeight="1" x14ac:dyDescent="0.2">
      <c r="A29" s="218">
        <v>2</v>
      </c>
      <c r="B29" s="219" t="s">
        <v>59</v>
      </c>
      <c r="C29" s="220" t="str">
        <f>IF(ISERROR(VLOOKUP(B29,'KAYIT LİSTESİ'!$B$4:$H$733,2,0)),"",(VLOOKUP(B29,'KAYIT LİSTESİ'!$B$4:$H$733,2,0)))</f>
        <v/>
      </c>
      <c r="D29" s="221" t="str">
        <f>IF(ISERROR(VLOOKUP(B29,'KAYIT LİSTESİ'!$B$4:$H$733,4,0)),"",(VLOOKUP(B29,'KAYIT LİSTESİ'!$B$4:$H$733,4,0)))</f>
        <v/>
      </c>
      <c r="E29" s="222" t="str">
        <f>IF(ISERROR(VLOOKUP(B29,'KAYIT LİSTESİ'!$B$4:$H$733,5,0)),"",(VLOOKUP(B29,'KAYIT LİSTESİ'!$B$4:$H$733,5,0)))</f>
        <v/>
      </c>
      <c r="F29" s="222" t="str">
        <f>IF(ISERROR(VLOOKUP(B29,'KAYIT LİSTESİ'!$B$4:$H$733,6,0)),"",(VLOOKUP(B29,'KAYIT LİSTESİ'!$B$4:$H$733,6,0)))</f>
        <v/>
      </c>
      <c r="G29" s="223"/>
      <c r="H29" s="224"/>
      <c r="J29" s="218"/>
      <c r="K29" s="225"/>
      <c r="L29" s="221"/>
      <c r="M29" s="226"/>
      <c r="N29" s="227"/>
      <c r="O29" s="223"/>
      <c r="P29" s="228"/>
      <c r="Q29" s="220" t="str">
        <f>IF(ISTEXT(O29)," ",IFERROR(VLOOKUP(SMALL(PUAN!$N$4:$O$112,COUNTIF(PUAN!$N$4:$O$112,"&lt;"&amp;O29)+1),PUAN!$N$4:$O$112,2,0),"    "))</f>
        <v xml:space="preserve">    </v>
      </c>
    </row>
    <row r="30" spans="1:17" s="13" customFormat="1" ht="45" customHeight="1" x14ac:dyDescent="0.2">
      <c r="A30" s="218">
        <v>3</v>
      </c>
      <c r="B30" s="219" t="s">
        <v>60</v>
      </c>
      <c r="C30" s="220" t="str">
        <f>IF(ISERROR(VLOOKUP(B30,'KAYIT LİSTESİ'!$B$4:$H$733,2,0)),"",(VLOOKUP(B30,'KAYIT LİSTESİ'!$B$4:$H$733,2,0)))</f>
        <v/>
      </c>
      <c r="D30" s="221" t="str">
        <f>IF(ISERROR(VLOOKUP(B30,'KAYIT LİSTESİ'!$B$4:$H$733,4,0)),"",(VLOOKUP(B30,'KAYIT LİSTESİ'!$B$4:$H$733,4,0)))</f>
        <v/>
      </c>
      <c r="E30" s="222" t="str">
        <f>IF(ISERROR(VLOOKUP(B30,'KAYIT LİSTESİ'!$B$4:$H$733,5,0)),"",(VLOOKUP(B30,'KAYIT LİSTESİ'!$B$4:$H$733,5,0)))</f>
        <v/>
      </c>
      <c r="F30" s="222" t="str">
        <f>IF(ISERROR(VLOOKUP(B30,'KAYIT LİSTESİ'!$B$4:$H$733,6,0)),"",(VLOOKUP(B30,'KAYIT LİSTESİ'!$B$4:$H$733,6,0)))</f>
        <v/>
      </c>
      <c r="G30" s="223"/>
      <c r="H30" s="224"/>
      <c r="J30" s="218"/>
      <c r="K30" s="225"/>
      <c r="L30" s="221"/>
      <c r="M30" s="226"/>
      <c r="N30" s="227"/>
      <c r="O30" s="223"/>
      <c r="P30" s="228"/>
      <c r="Q30" s="220" t="str">
        <f>IF(ISTEXT(O30)," ",IFERROR(VLOOKUP(SMALL(PUAN!$N$4:$O$112,COUNTIF(PUAN!$N$4:$O$112,"&lt;"&amp;O30)+1),PUAN!$N$4:$O$112,2,0),"    "))</f>
        <v xml:space="preserve">    </v>
      </c>
    </row>
    <row r="31" spans="1:17" s="13" customFormat="1" ht="45" customHeight="1" x14ac:dyDescent="0.2">
      <c r="A31" s="218">
        <v>4</v>
      </c>
      <c r="B31" s="219" t="s">
        <v>61</v>
      </c>
      <c r="C31" s="220" t="str">
        <f>IF(ISERROR(VLOOKUP(B31,'KAYIT LİSTESİ'!$B$4:$H$733,2,0)),"",(VLOOKUP(B31,'KAYIT LİSTESİ'!$B$4:$H$733,2,0)))</f>
        <v/>
      </c>
      <c r="D31" s="221" t="str">
        <f>IF(ISERROR(VLOOKUP(B31,'KAYIT LİSTESİ'!$B$4:$H$733,4,0)),"",(VLOOKUP(B31,'KAYIT LİSTESİ'!$B$4:$H$733,4,0)))</f>
        <v/>
      </c>
      <c r="E31" s="222" t="str">
        <f>IF(ISERROR(VLOOKUP(B31,'KAYIT LİSTESİ'!$B$4:$H$733,5,0)),"",(VLOOKUP(B31,'KAYIT LİSTESİ'!$B$4:$H$733,5,0)))</f>
        <v/>
      </c>
      <c r="F31" s="222" t="str">
        <f>IF(ISERROR(VLOOKUP(B31,'KAYIT LİSTESİ'!$B$4:$H$733,6,0)),"",(VLOOKUP(B31,'KAYIT LİSTESİ'!$B$4:$H$733,6,0)))</f>
        <v/>
      </c>
      <c r="G31" s="223"/>
      <c r="H31" s="224"/>
      <c r="J31" s="218"/>
      <c r="K31" s="225"/>
      <c r="L31" s="221"/>
      <c r="M31" s="226"/>
      <c r="N31" s="227"/>
      <c r="O31" s="223"/>
      <c r="P31" s="228"/>
      <c r="Q31" s="220" t="str">
        <f>IF(ISTEXT(O31)," ",IFERROR(VLOOKUP(SMALL(PUAN!$N$4:$O$112,COUNTIF(PUAN!$N$4:$O$112,"&lt;"&amp;O31)+1),PUAN!$N$4:$O$112,2,0),"    "))</f>
        <v xml:space="preserve">    </v>
      </c>
    </row>
    <row r="32" spans="1:17" s="13" customFormat="1" ht="45" customHeight="1" x14ac:dyDescent="0.2">
      <c r="A32" s="218">
        <v>5</v>
      </c>
      <c r="B32" s="219" t="s">
        <v>62</v>
      </c>
      <c r="C32" s="220" t="str">
        <f>IF(ISERROR(VLOOKUP(B32,'KAYIT LİSTESİ'!$B$4:$H$733,2,0)),"",(VLOOKUP(B32,'KAYIT LİSTESİ'!$B$4:$H$733,2,0)))</f>
        <v/>
      </c>
      <c r="D32" s="221" t="str">
        <f>IF(ISERROR(VLOOKUP(B32,'KAYIT LİSTESİ'!$B$4:$H$733,4,0)),"",(VLOOKUP(B32,'KAYIT LİSTESİ'!$B$4:$H$733,4,0)))</f>
        <v/>
      </c>
      <c r="E32" s="222" t="str">
        <f>IF(ISERROR(VLOOKUP(B32,'KAYIT LİSTESİ'!$B$4:$H$733,5,0)),"",(VLOOKUP(B32,'KAYIT LİSTESİ'!$B$4:$H$733,5,0)))</f>
        <v/>
      </c>
      <c r="F32" s="222" t="str">
        <f>IF(ISERROR(VLOOKUP(B32,'KAYIT LİSTESİ'!$B$4:$H$733,6,0)),"",(VLOOKUP(B32,'KAYIT LİSTESİ'!$B$4:$H$733,6,0)))</f>
        <v/>
      </c>
      <c r="G32" s="223"/>
      <c r="H32" s="224"/>
      <c r="J32" s="218"/>
      <c r="K32" s="225"/>
      <c r="L32" s="221"/>
      <c r="M32" s="226"/>
      <c r="N32" s="227"/>
      <c r="O32" s="223"/>
      <c r="P32" s="228"/>
      <c r="Q32" s="220" t="str">
        <f>IF(ISTEXT(O32)," ",IFERROR(VLOOKUP(SMALL(PUAN!$N$4:$O$112,COUNTIF(PUAN!$N$4:$O$112,"&lt;"&amp;O32)+1),PUAN!$N$4:$O$112,2,0),"    "))</f>
        <v xml:space="preserve">    </v>
      </c>
    </row>
    <row r="33" spans="1:17" s="13" customFormat="1" ht="45" customHeight="1" x14ac:dyDescent="0.2">
      <c r="A33" s="218">
        <v>6</v>
      </c>
      <c r="B33" s="219" t="s">
        <v>63</v>
      </c>
      <c r="C33" s="220" t="str">
        <f>IF(ISERROR(VLOOKUP(B33,'KAYIT LİSTESİ'!$B$4:$H$733,2,0)),"",(VLOOKUP(B33,'KAYIT LİSTESİ'!$B$4:$H$733,2,0)))</f>
        <v/>
      </c>
      <c r="D33" s="221" t="str">
        <f>IF(ISERROR(VLOOKUP(B33,'KAYIT LİSTESİ'!$B$4:$H$733,4,0)),"",(VLOOKUP(B33,'KAYIT LİSTESİ'!$B$4:$H$733,4,0)))</f>
        <v/>
      </c>
      <c r="E33" s="222" t="str">
        <f>IF(ISERROR(VLOOKUP(B33,'KAYIT LİSTESİ'!$B$4:$H$733,5,0)),"",(VLOOKUP(B33,'KAYIT LİSTESİ'!$B$4:$H$733,5,0)))</f>
        <v/>
      </c>
      <c r="F33" s="222" t="str">
        <f>IF(ISERROR(VLOOKUP(B33,'KAYIT LİSTESİ'!$B$4:$H$733,6,0)),"",(VLOOKUP(B33,'KAYIT LİSTESİ'!$B$4:$H$733,6,0)))</f>
        <v/>
      </c>
      <c r="G33" s="223"/>
      <c r="H33" s="224"/>
      <c r="J33" s="218"/>
      <c r="K33" s="225"/>
      <c r="L33" s="221"/>
      <c r="M33" s="226"/>
      <c r="N33" s="227"/>
      <c r="O33" s="223"/>
      <c r="P33" s="228"/>
      <c r="Q33" s="220" t="str">
        <f>IF(ISTEXT(O33)," ",IFERROR(VLOOKUP(SMALL(PUAN!$N$4:$O$112,COUNTIF(PUAN!$N$4:$O$112,"&lt;"&amp;O33)+1),PUAN!$N$4:$O$112,2,0),"    "))</f>
        <v xml:space="preserve">    </v>
      </c>
    </row>
    <row r="34" spans="1:17" s="13" customFormat="1" ht="45" customHeight="1" x14ac:dyDescent="0.2">
      <c r="A34" s="218">
        <v>7</v>
      </c>
      <c r="B34" s="219" t="s">
        <v>147</v>
      </c>
      <c r="C34" s="220" t="str">
        <f>IF(ISERROR(VLOOKUP(B34,'KAYIT LİSTESİ'!$B$4:$H$733,2,0)),"",(VLOOKUP(B34,'KAYIT LİSTESİ'!$B$4:$H$733,2,0)))</f>
        <v/>
      </c>
      <c r="D34" s="221" t="str">
        <f>IF(ISERROR(VLOOKUP(B34,'KAYIT LİSTESİ'!$B$4:$H$733,4,0)),"",(VLOOKUP(B34,'KAYIT LİSTESİ'!$B$4:$H$733,4,0)))</f>
        <v/>
      </c>
      <c r="E34" s="222" t="str">
        <f>IF(ISERROR(VLOOKUP(B34,'KAYIT LİSTESİ'!$B$4:$H$733,5,0)),"",(VLOOKUP(B34,'KAYIT LİSTESİ'!$B$4:$H$733,5,0)))</f>
        <v/>
      </c>
      <c r="F34" s="222" t="str">
        <f>IF(ISERROR(VLOOKUP(B34,'KAYIT LİSTESİ'!$B$4:$H$733,6,0)),"",(VLOOKUP(B34,'KAYIT LİSTESİ'!$B$4:$H$733,6,0)))</f>
        <v/>
      </c>
      <c r="G34" s="223"/>
      <c r="H34" s="224"/>
      <c r="J34" s="218"/>
      <c r="K34" s="225"/>
      <c r="L34" s="221"/>
      <c r="M34" s="226"/>
      <c r="N34" s="227"/>
      <c r="O34" s="223"/>
      <c r="P34" s="228"/>
      <c r="Q34" s="220" t="str">
        <f>IF(ISTEXT(O34)," ",IFERROR(VLOOKUP(SMALL(PUAN!$N$4:$O$112,COUNTIF(PUAN!$N$4:$O$112,"&lt;"&amp;O34)+1),PUAN!$N$4:$O$112,2,0),"    "))</f>
        <v xml:space="preserve">    </v>
      </c>
    </row>
    <row r="35" spans="1:17" s="13" customFormat="1" ht="45" customHeight="1" x14ac:dyDescent="0.2">
      <c r="A35" s="218">
        <v>8</v>
      </c>
      <c r="B35" s="219" t="s">
        <v>148</v>
      </c>
      <c r="C35" s="220" t="str">
        <f>IF(ISERROR(VLOOKUP(B35,'KAYIT LİSTESİ'!$B$4:$H$733,2,0)),"",(VLOOKUP(B35,'KAYIT LİSTESİ'!$B$4:$H$733,2,0)))</f>
        <v/>
      </c>
      <c r="D35" s="221" t="str">
        <f>IF(ISERROR(VLOOKUP(B35,'KAYIT LİSTESİ'!$B$4:$H$733,4,0)),"",(VLOOKUP(B35,'KAYIT LİSTESİ'!$B$4:$H$733,4,0)))</f>
        <v/>
      </c>
      <c r="E35" s="222" t="str">
        <f>IF(ISERROR(VLOOKUP(B35,'KAYIT LİSTESİ'!$B$4:$H$733,5,0)),"",(VLOOKUP(B35,'KAYIT LİSTESİ'!$B$4:$H$733,5,0)))</f>
        <v/>
      </c>
      <c r="F35" s="222" t="str">
        <f>IF(ISERROR(VLOOKUP(B35,'KAYIT LİSTESİ'!$B$4:$H$733,6,0)),"",(VLOOKUP(B35,'KAYIT LİSTESİ'!$B$4:$H$733,6,0)))</f>
        <v/>
      </c>
      <c r="G35" s="223"/>
      <c r="H35" s="224"/>
      <c r="J35" s="218"/>
      <c r="K35" s="225"/>
      <c r="L35" s="221"/>
      <c r="M35" s="226"/>
      <c r="N35" s="227"/>
      <c r="O35" s="223"/>
      <c r="P35" s="228"/>
      <c r="Q35" s="220" t="str">
        <f>IF(ISTEXT(O35)," ",IFERROR(VLOOKUP(SMALL(PUAN!$N$4:$O$112,COUNTIF(PUAN!$N$4:$O$112,"&lt;"&amp;O35)+1),PUAN!$N$4:$O$112,2,0),"    "))</f>
        <v xml:space="preserve">    </v>
      </c>
    </row>
    <row r="36" spans="1:17" ht="35.25" customHeight="1" x14ac:dyDescent="0.2">
      <c r="A36" s="19" t="s">
        <v>18</v>
      </c>
      <c r="B36" s="19"/>
      <c r="C36" s="19"/>
      <c r="D36" s="45"/>
      <c r="E36" s="38" t="s">
        <v>0</v>
      </c>
      <c r="F36" s="149" t="s">
        <v>1</v>
      </c>
      <c r="G36" s="16"/>
      <c r="H36" s="16"/>
      <c r="I36" s="16"/>
      <c r="J36" s="20" t="s">
        <v>2</v>
      </c>
      <c r="K36" s="20"/>
      <c r="L36" s="20"/>
      <c r="M36" s="20"/>
      <c r="O36" s="41" t="s">
        <v>3</v>
      </c>
      <c r="P36" s="42" t="s">
        <v>3</v>
      </c>
    </row>
  </sheetData>
  <sortState ref="K8:Q17">
    <sortCondition ref="O8:O17"/>
  </sortState>
  <mergeCells count="20">
    <mergeCell ref="N3:P3"/>
    <mergeCell ref="H3:K3"/>
    <mergeCell ref="A1:Q1"/>
    <mergeCell ref="A2:Q2"/>
    <mergeCell ref="Q6:Q7"/>
    <mergeCell ref="A3:C3"/>
    <mergeCell ref="P6:P7"/>
    <mergeCell ref="J5:N5"/>
    <mergeCell ref="A4:C4"/>
    <mergeCell ref="D4:E4"/>
    <mergeCell ref="J6:J7"/>
    <mergeCell ref="K6:K7"/>
    <mergeCell ref="N6:N7"/>
    <mergeCell ref="O6:O7"/>
    <mergeCell ref="L6:L7"/>
    <mergeCell ref="M6:M7"/>
    <mergeCell ref="N4:P4"/>
    <mergeCell ref="A5:H5"/>
    <mergeCell ref="D3:E3"/>
    <mergeCell ref="F3:G3"/>
  </mergeCells>
  <conditionalFormatting sqref="A8:A15">
    <cfRule type="duplicateValues" dxfId="8" priority="64" stopIfTrue="1"/>
  </conditionalFormatting>
  <conditionalFormatting sqref="A18:A25">
    <cfRule type="duplicateValues" dxfId="7" priority="65"/>
  </conditionalFormatting>
  <conditionalFormatting sqref="A28:A35">
    <cfRule type="duplicateValues" dxfId="6" priority="66"/>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1" fitToHeight="0" orientation="portrait" r:id="rId1"/>
  <headerFooter alignWithMargins="0"/>
  <ignoredErrors>
    <ignoredError sqref="D4 P5"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37"/>
  <sheetViews>
    <sheetView view="pageBreakPreview" topLeftCell="A7" zoomScale="70" zoomScaleNormal="100" zoomScaleSheetLayoutView="70" workbookViewId="0">
      <selection activeCell="A13" sqref="A13:XFD26"/>
    </sheetView>
  </sheetViews>
  <sheetFormatPr defaultRowHeight="12.75" x14ac:dyDescent="0.2"/>
  <cols>
    <col min="1" max="1" width="6.7109375" style="16" customWidth="1"/>
    <col min="2" max="2" width="10.140625" style="16" hidden="1" customWidth="1"/>
    <col min="3" max="3" width="8" style="15" customWidth="1"/>
    <col min="4" max="4" width="15.140625" style="39" bestFit="1" customWidth="1"/>
    <col min="5" max="5" width="22.5703125" style="39" customWidth="1"/>
    <col min="6" max="6" width="35.140625" style="15" customWidth="1"/>
    <col min="7" max="7" width="15.85546875" style="17" customWidth="1"/>
    <col min="8" max="8" width="7" style="17" customWidth="1"/>
    <col min="9" max="9" width="10.42578125" style="17" customWidth="1"/>
    <col min="10" max="10" width="4.85546875" style="17" customWidth="1"/>
    <col min="11" max="11" width="6.7109375" style="15" customWidth="1"/>
    <col min="12" max="12" width="8.7109375" style="16" customWidth="1"/>
    <col min="13" max="13" width="17" style="16" customWidth="1"/>
    <col min="14" max="14" width="30.5703125" style="16" customWidth="1"/>
    <col min="15" max="15" width="34.42578125" style="16" customWidth="1"/>
    <col min="16" max="16" width="11.42578125" style="18" customWidth="1"/>
    <col min="17" max="17" width="7.42578125" style="43" customWidth="1"/>
    <col min="18" max="18" width="9" style="43" customWidth="1"/>
    <col min="19" max="19" width="7.5703125" style="15" customWidth="1"/>
    <col min="20" max="16384" width="9.140625" style="15"/>
  </cols>
  <sheetData>
    <row r="1" spans="1:19" s="10" customFormat="1" ht="53.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c r="S1" s="728"/>
    </row>
    <row r="2" spans="1:19" s="10" customFormat="1" ht="24.75" customHeight="1" x14ac:dyDescent="0.2">
      <c r="A2" s="729" t="str">
        <f>'YARIŞMA BİLGİLERİ'!F19</f>
        <v>4. TÜRKİYENİN EN HIZLISI İL SEÇMELERİ</v>
      </c>
      <c r="B2" s="729"/>
      <c r="C2" s="729"/>
      <c r="D2" s="729"/>
      <c r="E2" s="729"/>
      <c r="F2" s="729"/>
      <c r="G2" s="729"/>
      <c r="H2" s="729"/>
      <c r="I2" s="729"/>
      <c r="J2" s="729"/>
      <c r="K2" s="729"/>
      <c r="L2" s="729"/>
      <c r="M2" s="729"/>
      <c r="N2" s="729"/>
      <c r="O2" s="729"/>
      <c r="P2" s="729"/>
      <c r="Q2" s="729"/>
      <c r="R2" s="729"/>
      <c r="S2" s="729"/>
    </row>
    <row r="3" spans="1:19" s="12" customFormat="1" ht="21.75" customHeight="1" x14ac:dyDescent="0.2">
      <c r="A3" s="745" t="s">
        <v>78</v>
      </c>
      <c r="B3" s="745"/>
      <c r="C3" s="745"/>
      <c r="D3" s="746" t="str">
        <f>'YARIŞMA PROGRAMI'!C19</f>
        <v>300 Metre Engelli</v>
      </c>
      <c r="E3" s="746"/>
      <c r="F3" s="747" t="s">
        <v>230</v>
      </c>
      <c r="G3" s="747"/>
      <c r="H3" s="730">
        <f>'YARIŞMA PROGRAMI'!D19</f>
        <v>5204</v>
      </c>
      <c r="I3" s="730"/>
      <c r="J3" s="730"/>
      <c r="K3" s="11"/>
      <c r="L3" s="11"/>
      <c r="M3" s="11"/>
      <c r="N3" s="11"/>
      <c r="O3" s="487" t="s">
        <v>195</v>
      </c>
      <c r="P3" s="767" t="str">
        <f>'YARIŞMA PROGRAMI'!E19</f>
        <v>-</v>
      </c>
      <c r="Q3" s="767"/>
      <c r="R3" s="767"/>
      <c r="S3" s="767"/>
    </row>
    <row r="4" spans="1:19" s="12" customFormat="1" ht="17.25" customHeight="1" x14ac:dyDescent="0.2">
      <c r="A4" s="736" t="s">
        <v>70</v>
      </c>
      <c r="B4" s="736"/>
      <c r="C4" s="736"/>
      <c r="D4" s="737" t="str">
        <f>'YARIŞMA BİLGİLERİ'!F21</f>
        <v>KADINLAR                                                             2004-2005-2006-2007-2008</v>
      </c>
      <c r="E4" s="737"/>
      <c r="F4" s="21"/>
      <c r="G4" s="21"/>
      <c r="H4" s="21"/>
      <c r="I4" s="21"/>
      <c r="J4" s="21"/>
      <c r="K4" s="21"/>
      <c r="L4" s="21"/>
      <c r="M4" s="21"/>
      <c r="N4" s="21"/>
      <c r="O4" s="64" t="s">
        <v>76</v>
      </c>
      <c r="P4" s="765">
        <f>'YARIŞMA PROGRAMI'!B19</f>
        <v>43142</v>
      </c>
      <c r="Q4" s="765"/>
      <c r="R4" s="765"/>
      <c r="S4" s="765"/>
    </row>
    <row r="5" spans="1:19" s="10" customFormat="1" ht="19.5" customHeight="1" x14ac:dyDescent="0.25">
      <c r="A5" s="735" t="s">
        <v>214</v>
      </c>
      <c r="B5" s="735"/>
      <c r="C5" s="735"/>
      <c r="D5" s="735"/>
      <c r="E5" s="735"/>
      <c r="F5" s="735"/>
      <c r="G5" s="735"/>
      <c r="H5" s="735"/>
      <c r="I5" s="304"/>
      <c r="J5" s="242"/>
      <c r="K5" s="735" t="s">
        <v>215</v>
      </c>
      <c r="L5" s="735"/>
      <c r="M5" s="735"/>
      <c r="N5" s="735"/>
      <c r="O5" s="735"/>
      <c r="P5" s="770"/>
      <c r="Q5" s="512" t="s">
        <v>216</v>
      </c>
      <c r="R5" s="738">
        <f ca="1">NOW()</f>
        <v>43249.694233101851</v>
      </c>
      <c r="S5" s="738"/>
    </row>
    <row r="6" spans="1:19" s="13" customFormat="1" ht="24.95" customHeight="1" x14ac:dyDescent="0.2">
      <c r="A6" s="189" t="s">
        <v>239</v>
      </c>
      <c r="B6" s="190"/>
      <c r="C6" s="190"/>
      <c r="D6" s="190"/>
      <c r="E6" s="193"/>
      <c r="F6" s="194"/>
      <c r="G6" s="190"/>
      <c r="H6" s="190"/>
      <c r="I6" s="190"/>
      <c r="K6" s="739" t="s">
        <v>12</v>
      </c>
      <c r="L6" s="740" t="s">
        <v>65</v>
      </c>
      <c r="M6" s="768" t="s">
        <v>275</v>
      </c>
      <c r="N6" s="768" t="s">
        <v>14</v>
      </c>
      <c r="O6" s="726" t="s">
        <v>207</v>
      </c>
      <c r="P6" s="726" t="s">
        <v>15</v>
      </c>
      <c r="Q6" s="726" t="s">
        <v>27</v>
      </c>
      <c r="R6" s="740" t="s">
        <v>274</v>
      </c>
      <c r="S6" s="726" t="s">
        <v>155</v>
      </c>
    </row>
    <row r="7" spans="1:19" ht="54.75" customHeight="1" x14ac:dyDescent="0.2">
      <c r="A7" s="37" t="s">
        <v>211</v>
      </c>
      <c r="B7" s="34" t="s">
        <v>66</v>
      </c>
      <c r="C7" s="34" t="s">
        <v>65</v>
      </c>
      <c r="D7" s="35" t="s">
        <v>13</v>
      </c>
      <c r="E7" s="36" t="s">
        <v>14</v>
      </c>
      <c r="F7" s="36" t="s">
        <v>207</v>
      </c>
      <c r="G7" s="34" t="s">
        <v>15</v>
      </c>
      <c r="H7" s="34" t="s">
        <v>27</v>
      </c>
      <c r="I7" s="34" t="s">
        <v>274</v>
      </c>
      <c r="J7" s="15"/>
      <c r="K7" s="739"/>
      <c r="L7" s="741"/>
      <c r="M7" s="769"/>
      <c r="N7" s="769"/>
      <c r="O7" s="727"/>
      <c r="P7" s="727"/>
      <c r="Q7" s="727"/>
      <c r="R7" s="741"/>
      <c r="S7" s="727"/>
    </row>
    <row r="8" spans="1:19" s="13" customFormat="1" ht="42.75" customHeight="1" x14ac:dyDescent="0.2">
      <c r="A8" s="218">
        <v>1</v>
      </c>
      <c r="B8" s="219" t="s">
        <v>494</v>
      </c>
      <c r="C8" s="220" t="str">
        <f>IF(ISERROR(VLOOKUP(B8,'KAYIT LİSTESİ'!$B$4:$H$733,2,0)),"",(VLOOKUP(B8,'KAYIT LİSTESİ'!$B$4:$H$733,2,0)))</f>
        <v/>
      </c>
      <c r="D8" s="221" t="str">
        <f>IF(ISERROR(VLOOKUP(B8,'KAYIT LİSTESİ'!$B$4:$H$733,4,0)),"",(VLOOKUP(B8,'KAYIT LİSTESİ'!$B$4:$H$733,4,0)))</f>
        <v/>
      </c>
      <c r="E8" s="222" t="str">
        <f>IF(ISERROR(VLOOKUP(B8,'KAYIT LİSTESİ'!$B$4:$H$733,5,0)),"",(VLOOKUP(B8,'KAYIT LİSTESİ'!$B$4:$H$733,5,0)))</f>
        <v/>
      </c>
      <c r="F8" s="222" t="str">
        <f>IF(ISERROR(VLOOKUP(B8,'KAYIT LİSTESİ'!$B$4:$H$733,6,0)),"",(VLOOKUP(B8,'KAYIT LİSTESİ'!$B$4:$H$733,6,0)))</f>
        <v/>
      </c>
      <c r="G8" s="57"/>
      <c r="H8" s="224"/>
      <c r="I8" s="305"/>
      <c r="K8" s="218">
        <v>1</v>
      </c>
      <c r="L8" s="220">
        <v>98</v>
      </c>
      <c r="M8" s="221">
        <v>37738</v>
      </c>
      <c r="N8" s="222" t="s">
        <v>626</v>
      </c>
      <c r="O8" s="222" t="s">
        <v>623</v>
      </c>
      <c r="P8" s="506">
        <v>5143</v>
      </c>
      <c r="Q8" s="224">
        <v>1</v>
      </c>
      <c r="R8" s="228"/>
      <c r="S8" s="220">
        <f>IF(ISTEXT(P8)," ",IFERROR(VLOOKUP(SMALL(PUAN!$L$4:$M$112,COUNTIF(PUAN!$L$4:$M$112,"&lt;"&amp;P8)+1),PUAN!$L$4:$M$112,2,0),"    "))</f>
        <v>34</v>
      </c>
    </row>
    <row r="9" spans="1:19" s="13" customFormat="1" ht="42.75" customHeight="1" x14ac:dyDescent="0.2">
      <c r="A9" s="218">
        <v>2</v>
      </c>
      <c r="B9" s="219" t="s">
        <v>495</v>
      </c>
      <c r="C9" s="278" t="str">
        <f>IF(ISERROR(VLOOKUP(B9,'KAYIT LİSTESİ'!$B$4:$H$733,2,0)),"",(VLOOKUP(B9,'KAYIT LİSTESİ'!$B$4:$H$733,2,0)))</f>
        <v/>
      </c>
      <c r="D9" s="221" t="str">
        <f>IF(ISERROR(VLOOKUP(B9,'KAYIT LİSTESİ'!$B$4:$H$733,4,0)),"",(VLOOKUP(B9,'KAYIT LİSTESİ'!$B$4:$H$733,4,0)))</f>
        <v/>
      </c>
      <c r="E9" s="222" t="str">
        <f>IF(ISERROR(VLOOKUP(B9,'KAYIT LİSTESİ'!$B$4:$H$733,5,0)),"",(VLOOKUP(B9,'KAYIT LİSTESİ'!$B$4:$H$733,5,0)))</f>
        <v/>
      </c>
      <c r="F9" s="222" t="str">
        <f>IF(ISERROR(VLOOKUP(B9,'KAYIT LİSTESİ'!$B$4:$H$733,6,0)),"",(VLOOKUP(B9,'KAYIT LİSTESİ'!$B$4:$H$733,6,0)))</f>
        <v/>
      </c>
      <c r="G9" s="57"/>
      <c r="H9" s="224"/>
      <c r="I9" s="305"/>
      <c r="K9" s="218">
        <v>2</v>
      </c>
      <c r="L9" s="220">
        <v>144</v>
      </c>
      <c r="M9" s="221">
        <v>37777</v>
      </c>
      <c r="N9" s="222" t="s">
        <v>622</v>
      </c>
      <c r="O9" s="222" t="s">
        <v>620</v>
      </c>
      <c r="P9" s="223">
        <v>5857</v>
      </c>
      <c r="Q9" s="224">
        <v>2</v>
      </c>
      <c r="R9" s="228"/>
      <c r="S9" s="220">
        <f>IF(ISTEXT(P9)," ",IFERROR(VLOOKUP(SMALL(PUAN!$L$4:$M$112,COUNTIF(PUAN!$L$4:$M$112,"&lt;"&amp;P9)+1),PUAN!$L$4:$M$112,2,0),"    "))</f>
        <v>15</v>
      </c>
    </row>
    <row r="10" spans="1:19" s="13" customFormat="1" ht="42.75" customHeight="1" x14ac:dyDescent="0.2">
      <c r="A10" s="218">
        <v>3</v>
      </c>
      <c r="B10" s="219" t="s">
        <v>496</v>
      </c>
      <c r="C10" s="220" t="str">
        <f>IF(ISERROR(VLOOKUP(B10,'KAYIT LİSTESİ'!$B$4:$H$733,2,0)),"",(VLOOKUP(B10,'KAYIT LİSTESİ'!$B$4:$H$733,2,0)))</f>
        <v/>
      </c>
      <c r="D10" s="221" t="str">
        <f>IF(ISERROR(VLOOKUP(B10,'KAYIT LİSTESİ'!$B$4:$H$733,4,0)),"",(VLOOKUP(B10,'KAYIT LİSTESİ'!$B$4:$H$733,4,0)))</f>
        <v/>
      </c>
      <c r="E10" s="222" t="str">
        <f>IF(ISERROR(VLOOKUP(B10,'KAYIT LİSTESİ'!$B$4:$H$733,5,0)),"",(VLOOKUP(B10,'KAYIT LİSTESİ'!$B$4:$H$733,5,0)))</f>
        <v/>
      </c>
      <c r="F10" s="222" t="str">
        <f>IF(ISERROR(VLOOKUP(B10,'KAYIT LİSTESİ'!$B$4:$H$733,6,0)),"",(VLOOKUP(B10,'KAYIT LİSTESİ'!$B$4:$H$733,6,0)))</f>
        <v/>
      </c>
      <c r="G10" s="223" t="s">
        <v>448</v>
      </c>
      <c r="H10" s="224"/>
      <c r="I10" s="305"/>
      <c r="K10" s="218"/>
      <c r="L10" s="220">
        <v>85</v>
      </c>
      <c r="M10" s="221">
        <v>37211</v>
      </c>
      <c r="N10" s="222" t="s">
        <v>614</v>
      </c>
      <c r="O10" s="222" t="s">
        <v>613</v>
      </c>
      <c r="P10" s="506" t="s">
        <v>448</v>
      </c>
      <c r="Q10" s="224"/>
      <c r="R10" s="228"/>
      <c r="S10" s="220" t="str">
        <f>IF(ISTEXT(P10)," ",IFERROR(VLOOKUP(SMALL(PUAN!$L$4:$M$112,COUNTIF(PUAN!$L$4:$M$112,"&lt;"&amp;P10)+1),PUAN!$L$4:$M$112,2,0),"    "))</f>
        <v xml:space="preserve"> </v>
      </c>
    </row>
    <row r="11" spans="1:19" s="13" customFormat="1" ht="42.75" customHeight="1" x14ac:dyDescent="0.2">
      <c r="A11" s="218">
        <v>4</v>
      </c>
      <c r="B11" s="219" t="s">
        <v>497</v>
      </c>
      <c r="C11" s="220" t="str">
        <f>IF(ISERROR(VLOOKUP(B11,'KAYIT LİSTESİ'!$B$4:$H$733,2,0)),"",(VLOOKUP(B11,'KAYIT LİSTESİ'!$B$4:$H$733,2,0)))</f>
        <v/>
      </c>
      <c r="D11" s="221"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506">
        <v>5143</v>
      </c>
      <c r="H11" s="224">
        <v>1</v>
      </c>
      <c r="I11" s="305"/>
      <c r="K11" s="218"/>
      <c r="L11" s="220"/>
      <c r="M11" s="221"/>
      <c r="N11" s="222"/>
      <c r="O11" s="222"/>
      <c r="P11" s="506"/>
      <c r="Q11" s="224"/>
      <c r="R11" s="228"/>
      <c r="S11" s="220" t="str">
        <f>IF(ISTEXT(P11)," ",IFERROR(VLOOKUP(SMALL(PUAN!$L$4:$M$112,COUNTIF(PUAN!$L$4:$M$112,"&lt;"&amp;P11)+1),PUAN!$L$4:$M$112,2,0),"    "))</f>
        <v xml:space="preserve">    </v>
      </c>
    </row>
    <row r="12" spans="1:19" s="13" customFormat="1" ht="42.75" customHeight="1" x14ac:dyDescent="0.2">
      <c r="A12" s="218">
        <v>5</v>
      </c>
      <c r="B12" s="219" t="s">
        <v>498</v>
      </c>
      <c r="C12" s="220"/>
      <c r="D12" s="221"/>
      <c r="E12" s="222"/>
      <c r="F12" s="222"/>
      <c r="G12" s="506"/>
      <c r="H12" s="224"/>
      <c r="I12" s="305"/>
      <c r="K12" s="218"/>
      <c r="L12" s="220"/>
      <c r="M12" s="221"/>
      <c r="N12" s="222"/>
      <c r="O12" s="222"/>
      <c r="P12" s="223"/>
      <c r="Q12" s="224"/>
      <c r="R12" s="228"/>
      <c r="S12" s="220" t="str">
        <f>IF(ISTEXT(P12)," ",IFERROR(VLOOKUP(SMALL(PUAN!$L$4:$M$112,COUNTIF(PUAN!$L$4:$M$112,"&lt;"&amp;P12)+1),PUAN!$L$4:$M$112,2,0),"    "))</f>
        <v xml:space="preserve">    </v>
      </c>
    </row>
    <row r="13" spans="1:19" s="13" customFormat="1" ht="42.75" customHeight="1" x14ac:dyDescent="0.2">
      <c r="A13" s="218">
        <v>6</v>
      </c>
      <c r="B13" s="219" t="s">
        <v>499</v>
      </c>
      <c r="C13" s="220" t="str">
        <f>IF(ISERROR(VLOOKUP(B13,'KAYIT LİSTESİ'!$B$4:$H$733,2,0)),"",(VLOOKUP(B13,'KAYIT LİSTESİ'!$B$4:$H$733,2,0)))</f>
        <v/>
      </c>
      <c r="D13" s="221"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57">
        <v>5857</v>
      </c>
      <c r="H13" s="224">
        <v>2</v>
      </c>
      <c r="I13" s="305"/>
      <c r="K13" s="218"/>
      <c r="L13" s="225"/>
      <c r="M13" s="225"/>
      <c r="N13" s="221"/>
      <c r="O13" s="226"/>
      <c r="P13" s="57"/>
      <c r="Q13" s="57"/>
      <c r="R13" s="228"/>
      <c r="S13" s="220" t="str">
        <f>IF(ISTEXT(P13)," ",IFERROR(VLOOKUP(SMALL(PUAN!$L$4:$M$112,COUNTIF(PUAN!$L$4:$M$112,"&lt;"&amp;P13)+1),PUAN!$L$4:$M$112,2,0),"    "))</f>
        <v xml:space="preserve">    </v>
      </c>
    </row>
    <row r="14" spans="1:19" s="13" customFormat="1" ht="42.75" customHeight="1" x14ac:dyDescent="0.2">
      <c r="A14" s="218">
        <v>7</v>
      </c>
      <c r="B14" s="219" t="s">
        <v>500</v>
      </c>
      <c r="C14" s="220" t="str">
        <f>IF(ISERROR(VLOOKUP(B14,'KAYIT LİSTESİ'!$B$4:$H$733,2,0)),"",(VLOOKUP(B14,'KAYIT LİSTESİ'!$B$4:$H$733,2,0)))</f>
        <v/>
      </c>
      <c r="D14" s="221"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57"/>
      <c r="H14" s="224"/>
      <c r="I14" s="305"/>
      <c r="K14" s="218"/>
      <c r="L14" s="225"/>
      <c r="M14" s="225"/>
      <c r="N14" s="221"/>
      <c r="O14" s="226"/>
      <c r="P14" s="57"/>
      <c r="Q14" s="57"/>
      <c r="R14" s="228"/>
      <c r="S14" s="220" t="str">
        <f>IF(ISTEXT(P14)," ",IFERROR(VLOOKUP(SMALL(PUAN!$L$4:$M$112,COUNTIF(PUAN!$L$4:$M$112,"&lt;"&amp;P14)+1),PUAN!$L$4:$M$112,2,0),"    "))</f>
        <v xml:space="preserve">    </v>
      </c>
    </row>
    <row r="15" spans="1:19" s="13" customFormat="1" ht="42.75" customHeight="1" x14ac:dyDescent="0.2">
      <c r="A15" s="218">
        <v>8</v>
      </c>
      <c r="B15" s="219" t="s">
        <v>501</v>
      </c>
      <c r="C15" s="220" t="str">
        <f>IF(ISERROR(VLOOKUP(B15,'KAYIT LİSTESİ'!$B$4:$H$733,2,0)),"",(VLOOKUP(B15,'KAYIT LİSTESİ'!$B$4:$H$733,2,0)))</f>
        <v/>
      </c>
      <c r="D15" s="221"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57"/>
      <c r="H15" s="224"/>
      <c r="I15" s="305"/>
      <c r="K15" s="218"/>
      <c r="L15" s="225"/>
      <c r="M15" s="225"/>
      <c r="N15" s="221"/>
      <c r="O15" s="226"/>
      <c r="P15" s="57"/>
      <c r="Q15" s="57"/>
      <c r="R15" s="228"/>
      <c r="S15" s="220" t="str">
        <f>IF(ISTEXT(P15)," ",IFERROR(VLOOKUP(SMALL(PUAN!$L$4:$M$112,COUNTIF(PUAN!$L$4:$M$112,"&lt;"&amp;P15)+1),PUAN!$L$4:$M$112,2,0),"    "))</f>
        <v xml:space="preserve">    </v>
      </c>
    </row>
    <row r="16" spans="1:19" s="13" customFormat="1" ht="42.75" customHeight="1" x14ac:dyDescent="0.2">
      <c r="A16" s="189" t="s">
        <v>240</v>
      </c>
      <c r="B16" s="190"/>
      <c r="C16" s="190"/>
      <c r="D16" s="190"/>
      <c r="E16" s="193"/>
      <c r="F16" s="194"/>
      <c r="G16" s="190"/>
      <c r="H16" s="748"/>
      <c r="I16" s="748"/>
      <c r="K16" s="218"/>
      <c r="L16" s="225"/>
      <c r="M16" s="225"/>
      <c r="N16" s="221"/>
      <c r="O16" s="226"/>
      <c r="P16" s="57"/>
      <c r="Q16" s="57"/>
      <c r="R16" s="228"/>
      <c r="S16" s="220" t="str">
        <f>IF(ISTEXT(P16)," ",IFERROR(VLOOKUP(SMALL(PUAN!$L$4:$M$112,COUNTIF(PUAN!$L$4:$M$112,"&lt;"&amp;P16)+1),PUAN!$L$4:$M$112,2,0),"    "))</f>
        <v xml:space="preserve">    </v>
      </c>
    </row>
    <row r="17" spans="1:19" s="13" customFormat="1" ht="60.75" customHeight="1" x14ac:dyDescent="0.2">
      <c r="A17" s="37" t="s">
        <v>211</v>
      </c>
      <c r="B17" s="34" t="s">
        <v>66</v>
      </c>
      <c r="C17" s="34" t="s">
        <v>65</v>
      </c>
      <c r="D17" s="35" t="s">
        <v>13</v>
      </c>
      <c r="E17" s="36" t="s">
        <v>14</v>
      </c>
      <c r="F17" s="36" t="s">
        <v>207</v>
      </c>
      <c r="G17" s="34" t="s">
        <v>15</v>
      </c>
      <c r="H17" s="34" t="s">
        <v>27</v>
      </c>
      <c r="I17" s="34" t="s">
        <v>274</v>
      </c>
      <c r="K17" s="218"/>
      <c r="L17" s="225"/>
      <c r="M17" s="225"/>
      <c r="N17" s="221"/>
      <c r="O17" s="226"/>
      <c r="P17" s="57"/>
      <c r="Q17" s="57"/>
      <c r="R17" s="228"/>
      <c r="S17" s="220" t="str">
        <f>IF(ISTEXT(P17)," ",IFERROR(VLOOKUP(SMALL(PUAN!$L$4:$M$112,COUNTIF(PUAN!$L$4:$M$112,"&lt;"&amp;P17)+1),PUAN!$L$4:$M$112,2,0),"    "))</f>
        <v xml:space="preserve">    </v>
      </c>
    </row>
    <row r="18" spans="1:19" s="13" customFormat="1" ht="42.75" customHeight="1" x14ac:dyDescent="0.2">
      <c r="A18" s="218">
        <v>1</v>
      </c>
      <c r="B18" s="219" t="s">
        <v>502</v>
      </c>
      <c r="C18" s="220" t="str">
        <f>IF(ISERROR(VLOOKUP(B18,'KAYIT LİSTESİ'!$B$4:$H$733,2,0)),"",(VLOOKUP(B18,'KAYIT LİSTESİ'!$B$4:$H$733,2,0)))</f>
        <v/>
      </c>
      <c r="D18" s="221"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57"/>
      <c r="H18" s="224"/>
      <c r="I18" s="305"/>
      <c r="K18" s="218"/>
      <c r="L18" s="225"/>
      <c r="M18" s="225"/>
      <c r="N18" s="221"/>
      <c r="O18" s="226"/>
      <c r="P18" s="57"/>
      <c r="Q18" s="57"/>
      <c r="R18" s="228"/>
      <c r="S18" s="220" t="str">
        <f>IF(ISTEXT(P18)," ",IFERROR(VLOOKUP(SMALL(PUAN!$L$4:$M$112,COUNTIF(PUAN!$L$4:$M$112,"&lt;"&amp;P18)+1),PUAN!$L$4:$M$112,2,0),"    "))</f>
        <v xml:space="preserve">    </v>
      </c>
    </row>
    <row r="19" spans="1:19" s="13" customFormat="1" ht="42.75" customHeight="1" x14ac:dyDescent="0.2">
      <c r="A19" s="218">
        <v>2</v>
      </c>
      <c r="B19" s="219" t="s">
        <v>503</v>
      </c>
      <c r="C19" s="278" t="str">
        <f>IF(ISERROR(VLOOKUP(B19,'KAYIT LİSTESİ'!$B$4:$H$733,2,0)),"",(VLOOKUP(B19,'KAYIT LİSTESİ'!$B$4:$H$733,2,0)))</f>
        <v/>
      </c>
      <c r="D19" s="221"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57"/>
      <c r="H19" s="224"/>
      <c r="I19" s="305"/>
      <c r="K19" s="218"/>
      <c r="L19" s="225"/>
      <c r="M19" s="225"/>
      <c r="N19" s="221"/>
      <c r="O19" s="226"/>
      <c r="P19" s="57"/>
      <c r="Q19" s="57"/>
      <c r="R19" s="228"/>
      <c r="S19" s="220" t="str">
        <f>IF(ISTEXT(P19)," ",IFERROR(VLOOKUP(SMALL(PUAN!$L$4:$M$112,COUNTIF(PUAN!$L$4:$M$112,"&lt;"&amp;P19)+1),PUAN!$L$4:$M$112,2,0),"    "))</f>
        <v xml:space="preserve">    </v>
      </c>
    </row>
    <row r="20" spans="1:19" s="13" customFormat="1" ht="42.75" customHeight="1" x14ac:dyDescent="0.2">
      <c r="A20" s="218">
        <v>3</v>
      </c>
      <c r="B20" s="219" t="s">
        <v>504</v>
      </c>
      <c r="C20" s="220" t="str">
        <f>IF(ISERROR(VLOOKUP(B20,'KAYIT LİSTESİ'!$B$4:$H$733,2,0)),"",(VLOOKUP(B20,'KAYIT LİSTESİ'!$B$4:$H$733,2,0)))</f>
        <v/>
      </c>
      <c r="D20" s="221" t="str">
        <f>IF(ISERROR(VLOOKUP(B20,'KAYIT LİSTESİ'!$B$4:$H$733,4,0)),"",(VLOOKUP(B20,'KAYIT LİSTESİ'!$B$4:$H$733,4,0)))</f>
        <v/>
      </c>
      <c r="E20" s="222" t="str">
        <f>IF(ISERROR(VLOOKUP(B20,'KAYIT LİSTESİ'!$B$4:$H$733,5,0)),"",(VLOOKUP(B20,'KAYIT LİSTESİ'!$B$4:$H$733,5,0)))</f>
        <v/>
      </c>
      <c r="F20" s="222" t="str">
        <f>IF(ISERROR(VLOOKUP(B20,'KAYIT LİSTESİ'!$B$4:$H$733,6,0)),"",(VLOOKUP(B20,'KAYIT LİSTESİ'!$B$4:$H$733,6,0)))</f>
        <v/>
      </c>
      <c r="G20" s="506"/>
      <c r="H20" s="224"/>
      <c r="I20" s="305"/>
      <c r="K20" s="218"/>
      <c r="L20" s="225"/>
      <c r="M20" s="225"/>
      <c r="N20" s="221"/>
      <c r="O20" s="226"/>
      <c r="P20" s="57"/>
      <c r="Q20" s="57"/>
      <c r="R20" s="228"/>
      <c r="S20" s="220" t="str">
        <f>IF(ISTEXT(P20)," ",IFERROR(VLOOKUP(SMALL(PUAN!$L$4:$M$112,COUNTIF(PUAN!$L$4:$M$112,"&lt;"&amp;P20)+1),PUAN!$L$4:$M$112,2,0),"    "))</f>
        <v xml:space="preserve">    </v>
      </c>
    </row>
    <row r="21" spans="1:19" s="13" customFormat="1" ht="42.75" customHeight="1" x14ac:dyDescent="0.2">
      <c r="A21" s="218">
        <v>4</v>
      </c>
      <c r="B21" s="219" t="s">
        <v>505</v>
      </c>
      <c r="C21" s="220" t="str">
        <f>IF(ISERROR(VLOOKUP(B21,'KAYIT LİSTESİ'!$B$4:$H$733,2,0)),"",(VLOOKUP(B21,'KAYIT LİSTESİ'!$B$4:$H$733,2,0)))</f>
        <v/>
      </c>
      <c r="D21" s="221" t="str">
        <f>IF(ISERROR(VLOOKUP(B21,'KAYIT LİSTESİ'!$B$4:$H$733,4,0)),"",(VLOOKUP(B21,'KAYIT LİSTESİ'!$B$4:$H$733,4,0)))</f>
        <v/>
      </c>
      <c r="E21" s="222" t="str">
        <f>IF(ISERROR(VLOOKUP(B21,'KAYIT LİSTESİ'!$B$4:$H$733,5,0)),"",(VLOOKUP(B21,'KAYIT LİSTESİ'!$B$4:$H$733,5,0)))</f>
        <v/>
      </c>
      <c r="F21" s="222" t="str">
        <f>IF(ISERROR(VLOOKUP(B21,'KAYIT LİSTESİ'!$B$4:$H$733,6,0)),"",(VLOOKUP(B21,'KAYIT LİSTESİ'!$B$4:$H$733,6,0)))</f>
        <v/>
      </c>
      <c r="G21" s="223"/>
      <c r="H21" s="224"/>
      <c r="I21" s="305"/>
      <c r="K21" s="218"/>
      <c r="L21" s="225"/>
      <c r="M21" s="225"/>
      <c r="N21" s="221"/>
      <c r="O21" s="226"/>
      <c r="P21" s="57"/>
      <c r="Q21" s="57"/>
      <c r="R21" s="228"/>
      <c r="S21" s="220" t="str">
        <f>IF(ISTEXT(P21)," ",IFERROR(VLOOKUP(SMALL(PUAN!$L$4:$M$112,COUNTIF(PUAN!$L$4:$M$112,"&lt;"&amp;P21)+1),PUAN!$L$4:$M$112,2,0),"    "))</f>
        <v xml:space="preserve">    </v>
      </c>
    </row>
    <row r="22" spans="1:19" s="13" customFormat="1" ht="42.75" customHeight="1" x14ac:dyDescent="0.2">
      <c r="A22" s="218">
        <v>5</v>
      </c>
      <c r="B22" s="219" t="s">
        <v>506</v>
      </c>
      <c r="C22" s="220" t="str">
        <f>IF(ISERROR(VLOOKUP(B22,'KAYIT LİSTESİ'!$B$4:$H$733,2,0)),"",(VLOOKUP(B22,'KAYIT LİSTESİ'!$B$4:$H$733,2,0)))</f>
        <v/>
      </c>
      <c r="D22" s="221"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57"/>
      <c r="H22" s="224"/>
      <c r="I22" s="305"/>
      <c r="K22" s="218"/>
      <c r="L22" s="225"/>
      <c r="M22" s="225"/>
      <c r="N22" s="221"/>
      <c r="O22" s="226"/>
      <c r="P22" s="57"/>
      <c r="Q22" s="57"/>
      <c r="R22" s="228"/>
      <c r="S22" s="220" t="str">
        <f>IF(ISTEXT(P22)," ",IFERROR(VLOOKUP(SMALL(PUAN!$L$4:$M$112,COUNTIF(PUAN!$L$4:$M$112,"&lt;"&amp;P22)+1),PUAN!$L$4:$M$112,2,0),"    "))</f>
        <v xml:space="preserve">    </v>
      </c>
    </row>
    <row r="23" spans="1:19" s="13" customFormat="1" ht="42.75" customHeight="1" x14ac:dyDescent="0.2">
      <c r="A23" s="218">
        <v>6</v>
      </c>
      <c r="B23" s="219" t="s">
        <v>507</v>
      </c>
      <c r="C23" s="220" t="str">
        <f>IF(ISERROR(VLOOKUP(B23,'KAYIT LİSTESİ'!$B$4:$H$733,2,0)),"",(VLOOKUP(B23,'KAYIT LİSTESİ'!$B$4:$H$733,2,0)))</f>
        <v/>
      </c>
      <c r="D23" s="221"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57"/>
      <c r="H23" s="224"/>
      <c r="I23" s="305"/>
      <c r="K23" s="218" t="s">
        <v>212</v>
      </c>
      <c r="L23" s="225"/>
      <c r="M23" s="225"/>
      <c r="N23" s="221"/>
      <c r="O23" s="226"/>
      <c r="P23" s="57"/>
      <c r="Q23" s="57"/>
      <c r="R23" s="228"/>
      <c r="S23" s="220" t="str">
        <f>IF(ISTEXT(P23)," ",IFERROR(VLOOKUP(SMALL(PUAN!$L$4:$M$112,COUNTIF(PUAN!$L$4:$M$112,"&lt;"&amp;P23)+1),PUAN!$L$4:$M$112,2,0),"    "))</f>
        <v xml:space="preserve">    </v>
      </c>
    </row>
    <row r="24" spans="1:19" s="13" customFormat="1" ht="42.75" customHeight="1" x14ac:dyDescent="0.2">
      <c r="A24" s="218">
        <v>7</v>
      </c>
      <c r="B24" s="219" t="s">
        <v>508</v>
      </c>
      <c r="C24" s="220" t="str">
        <f>IF(ISERROR(VLOOKUP(B24,'KAYIT LİSTESİ'!$B$4:$H$733,2,0)),"",(VLOOKUP(B24,'KAYIT LİSTESİ'!$B$4:$H$733,2,0)))</f>
        <v/>
      </c>
      <c r="D24" s="221"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57"/>
      <c r="H24" s="224"/>
      <c r="I24" s="305"/>
      <c r="K24" s="218"/>
      <c r="L24" s="225"/>
      <c r="M24" s="225"/>
      <c r="N24" s="221"/>
      <c r="O24" s="226"/>
      <c r="P24" s="57"/>
      <c r="Q24" s="57"/>
      <c r="R24" s="228"/>
      <c r="S24" s="220" t="str">
        <f>IF(ISTEXT(P24)," ",IFERROR(VLOOKUP(SMALL(PUAN!$L$4:$M$112,COUNTIF(PUAN!$L$4:$M$112,"&lt;"&amp;P24)+1),PUAN!$L$4:$M$112,2,0),"    "))</f>
        <v xml:space="preserve">    </v>
      </c>
    </row>
    <row r="25" spans="1:19" s="13" customFormat="1" ht="42.75" customHeight="1" x14ac:dyDescent="0.2">
      <c r="A25" s="218">
        <v>8</v>
      </c>
      <c r="B25" s="219" t="s">
        <v>509</v>
      </c>
      <c r="C25" s="220" t="str">
        <f>IF(ISERROR(VLOOKUP(B25,'KAYIT LİSTESİ'!$B$4:$H$733,2,0)),"",(VLOOKUP(B25,'KAYIT LİSTESİ'!$B$4:$H$733,2,0)))</f>
        <v/>
      </c>
      <c r="D25" s="221"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57"/>
      <c r="H25" s="224"/>
      <c r="I25" s="305"/>
      <c r="K25" s="218"/>
      <c r="L25" s="225"/>
      <c r="M25" s="225"/>
      <c r="N25" s="221"/>
      <c r="O25" s="226"/>
      <c r="P25" s="57"/>
      <c r="Q25" s="57"/>
      <c r="R25" s="228"/>
      <c r="S25" s="220" t="str">
        <f>IF(ISTEXT(P25)," ",IFERROR(VLOOKUP(SMALL(PUAN!$L$4:$M$112,COUNTIF(PUAN!$L$4:$M$112,"&lt;"&amp;P25)+1),PUAN!$L$4:$M$112,2,0),"    "))</f>
        <v xml:space="preserve">    </v>
      </c>
    </row>
    <row r="26" spans="1:19" s="13" customFormat="1" ht="42.75" customHeight="1" x14ac:dyDescent="0.2">
      <c r="A26" s="189" t="s">
        <v>241</v>
      </c>
      <c r="B26" s="190"/>
      <c r="C26" s="190"/>
      <c r="D26" s="190"/>
      <c r="E26" s="193"/>
      <c r="F26" s="194"/>
      <c r="G26" s="190"/>
      <c r="H26" s="748"/>
      <c r="I26" s="748"/>
      <c r="K26" s="218"/>
      <c r="L26" s="225"/>
      <c r="M26" s="225"/>
      <c r="N26" s="221"/>
      <c r="O26" s="226"/>
      <c r="P26" s="57"/>
      <c r="Q26" s="57"/>
      <c r="R26" s="228"/>
      <c r="S26" s="220" t="str">
        <f>IF(ISTEXT(P26)," ",IFERROR(VLOOKUP(SMALL(PUAN!$L$4:$M$112,COUNTIF(PUAN!$L$4:$M$112,"&lt;"&amp;P26)+1),PUAN!$L$4:$M$112,2,0),"    "))</f>
        <v xml:space="preserve">    </v>
      </c>
    </row>
    <row r="27" spans="1:19" s="13" customFormat="1" ht="60" customHeight="1" x14ac:dyDescent="0.2">
      <c r="A27" s="37" t="s">
        <v>211</v>
      </c>
      <c r="B27" s="34" t="s">
        <v>66</v>
      </c>
      <c r="C27" s="34" t="s">
        <v>65</v>
      </c>
      <c r="D27" s="35" t="s">
        <v>13</v>
      </c>
      <c r="E27" s="36" t="s">
        <v>14</v>
      </c>
      <c r="F27" s="36" t="s">
        <v>207</v>
      </c>
      <c r="G27" s="34" t="s">
        <v>15</v>
      </c>
      <c r="H27" s="34" t="s">
        <v>27</v>
      </c>
      <c r="I27" s="34" t="s">
        <v>274</v>
      </c>
      <c r="K27" s="218"/>
      <c r="L27" s="225"/>
      <c r="M27" s="225"/>
      <c r="N27" s="221"/>
      <c r="O27" s="226"/>
      <c r="P27" s="57"/>
      <c r="Q27" s="57"/>
      <c r="R27" s="228"/>
      <c r="S27" s="220" t="str">
        <f>IF(ISTEXT(P27)," ",IFERROR(VLOOKUP(SMALL(PUAN!$L$4:$M$112,COUNTIF(PUAN!$L$4:$M$112,"&lt;"&amp;P27)+1),PUAN!$L$4:$M$112,2,0),"    "))</f>
        <v xml:space="preserve">    </v>
      </c>
    </row>
    <row r="28" spans="1:19" s="13" customFormat="1" ht="42.75" customHeight="1" x14ac:dyDescent="0.2">
      <c r="A28" s="218">
        <v>1</v>
      </c>
      <c r="B28" s="219" t="s">
        <v>510</v>
      </c>
      <c r="C28" s="220" t="str">
        <f>IF(ISERROR(VLOOKUP(B28,'KAYIT LİSTESİ'!$B$4:$H$733,2,0)),"",(VLOOKUP(B28,'KAYIT LİSTESİ'!$B$4:$H$733,2,0)))</f>
        <v/>
      </c>
      <c r="D28" s="221" t="str">
        <f>IF(ISERROR(VLOOKUP(B28,'KAYIT LİSTESİ'!$B$4:$H$733,4,0)),"",(VLOOKUP(B28,'KAYIT LİSTESİ'!$B$4:$H$733,4,0)))</f>
        <v/>
      </c>
      <c r="E28" s="222" t="str">
        <f>IF(ISERROR(VLOOKUP(B28,'KAYIT LİSTESİ'!$B$4:$H$733,5,0)),"",(VLOOKUP(B28,'KAYIT LİSTESİ'!$B$4:$H$733,5,0)))</f>
        <v/>
      </c>
      <c r="F28" s="222" t="str">
        <f>IF(ISERROR(VLOOKUP(B28,'KAYIT LİSTESİ'!$B$4:$H$733,6,0)),"",(VLOOKUP(B28,'KAYIT LİSTESİ'!$B$4:$H$733,6,0)))</f>
        <v/>
      </c>
      <c r="G28" s="57"/>
      <c r="H28" s="224"/>
      <c r="I28" s="305"/>
      <c r="K28" s="218"/>
      <c r="L28" s="225"/>
      <c r="M28" s="225"/>
      <c r="N28" s="221"/>
      <c r="O28" s="226"/>
      <c r="P28" s="57"/>
      <c r="Q28" s="57"/>
      <c r="R28" s="228"/>
      <c r="S28" s="220" t="str">
        <f>IF(ISTEXT(P28)," ",IFERROR(VLOOKUP(SMALL(PUAN!$L$4:$M$112,COUNTIF(PUAN!$L$4:$M$112,"&lt;"&amp;P28)+1),PUAN!$L$4:$M$112,2,0),"    "))</f>
        <v xml:space="preserve">    </v>
      </c>
    </row>
    <row r="29" spans="1:19" s="13" customFormat="1" ht="42.75" customHeight="1" x14ac:dyDescent="0.2">
      <c r="A29" s="218">
        <v>2</v>
      </c>
      <c r="B29" s="219" t="s">
        <v>511</v>
      </c>
      <c r="C29" s="278" t="str">
        <f>IF(ISERROR(VLOOKUP(B29,'KAYIT LİSTESİ'!$B$4:$H$733,2,0)),"",(VLOOKUP(B29,'KAYIT LİSTESİ'!$B$4:$H$733,2,0)))</f>
        <v/>
      </c>
      <c r="D29" s="221" t="str">
        <f>IF(ISERROR(VLOOKUP(B29,'KAYIT LİSTESİ'!$B$4:$H$733,4,0)),"",(VLOOKUP(B29,'KAYIT LİSTESİ'!$B$4:$H$733,4,0)))</f>
        <v/>
      </c>
      <c r="E29" s="222" t="str">
        <f>IF(ISERROR(VLOOKUP(B29,'KAYIT LİSTESİ'!$B$4:$H$733,5,0)),"",(VLOOKUP(B29,'KAYIT LİSTESİ'!$B$4:$H$733,5,0)))</f>
        <v/>
      </c>
      <c r="F29" s="222" t="str">
        <f>IF(ISERROR(VLOOKUP(B29,'KAYIT LİSTESİ'!$B$4:$H$733,6,0)),"",(VLOOKUP(B29,'KAYIT LİSTESİ'!$B$4:$H$733,6,0)))</f>
        <v/>
      </c>
      <c r="G29" s="57"/>
      <c r="H29" s="224"/>
      <c r="I29" s="305"/>
      <c r="K29" s="218"/>
      <c r="L29" s="225"/>
      <c r="M29" s="225"/>
      <c r="N29" s="221"/>
      <c r="O29" s="226"/>
      <c r="P29" s="57"/>
      <c r="Q29" s="57"/>
      <c r="R29" s="228"/>
      <c r="S29" s="220" t="str">
        <f>IF(ISTEXT(P29)," ",IFERROR(VLOOKUP(SMALL(PUAN!$L$4:$M$112,COUNTIF(PUAN!$L$4:$M$112,"&lt;"&amp;P29)+1),PUAN!$L$4:$M$112,2,0),"    "))</f>
        <v xml:space="preserve">    </v>
      </c>
    </row>
    <row r="30" spans="1:19" s="13" customFormat="1" ht="42.75" customHeight="1" x14ac:dyDescent="0.2">
      <c r="A30" s="218">
        <v>3</v>
      </c>
      <c r="B30" s="219" t="s">
        <v>512</v>
      </c>
      <c r="C30" s="220" t="str">
        <f>IF(ISERROR(VLOOKUP(B30,'KAYIT LİSTESİ'!$B$4:$H$733,2,0)),"",(VLOOKUP(B30,'KAYIT LİSTESİ'!$B$4:$H$733,2,0)))</f>
        <v/>
      </c>
      <c r="D30" s="221" t="str">
        <f>IF(ISERROR(VLOOKUP(B30,'KAYIT LİSTESİ'!$B$4:$H$733,4,0)),"",(VLOOKUP(B30,'KAYIT LİSTESİ'!$B$4:$H$733,4,0)))</f>
        <v/>
      </c>
      <c r="E30" s="222" t="str">
        <f>IF(ISERROR(VLOOKUP(B30,'KAYIT LİSTESİ'!$B$4:$H$733,5,0)),"",(VLOOKUP(B30,'KAYIT LİSTESİ'!$B$4:$H$733,5,0)))</f>
        <v/>
      </c>
      <c r="F30" s="222" t="str">
        <f>IF(ISERROR(VLOOKUP(B30,'KAYIT LİSTESİ'!$B$4:$H$733,6,0)),"",(VLOOKUP(B30,'KAYIT LİSTESİ'!$B$4:$H$733,6,0)))</f>
        <v/>
      </c>
      <c r="G30" s="57"/>
      <c r="H30" s="224"/>
      <c r="I30" s="305"/>
      <c r="K30" s="218"/>
      <c r="L30" s="225"/>
      <c r="M30" s="225"/>
      <c r="N30" s="221"/>
      <c r="O30" s="226"/>
      <c r="P30" s="57"/>
      <c r="Q30" s="57"/>
      <c r="R30" s="228"/>
      <c r="S30" s="220" t="str">
        <f>IF(ISTEXT(P30)," ",IFERROR(VLOOKUP(SMALL(PUAN!$L$4:$M$112,COUNTIF(PUAN!$L$4:$M$112,"&lt;"&amp;P30)+1),PUAN!$L$4:$M$112,2,0),"    "))</f>
        <v xml:space="preserve">    </v>
      </c>
    </row>
    <row r="31" spans="1:19" s="13" customFormat="1" ht="42.75" customHeight="1" x14ac:dyDescent="0.2">
      <c r="A31" s="218">
        <v>4</v>
      </c>
      <c r="B31" s="219" t="s">
        <v>513</v>
      </c>
      <c r="C31" s="220" t="str">
        <f>IF(ISERROR(VLOOKUP(B31,'KAYIT LİSTESİ'!$B$4:$H$733,2,0)),"",(VLOOKUP(B31,'KAYIT LİSTESİ'!$B$4:$H$733,2,0)))</f>
        <v/>
      </c>
      <c r="D31" s="221" t="str">
        <f>IF(ISERROR(VLOOKUP(B31,'KAYIT LİSTESİ'!$B$4:$H$733,4,0)),"",(VLOOKUP(B31,'KAYIT LİSTESİ'!$B$4:$H$733,4,0)))</f>
        <v/>
      </c>
      <c r="E31" s="222" t="str">
        <f>IF(ISERROR(VLOOKUP(B31,'KAYIT LİSTESİ'!$B$4:$H$733,5,0)),"",(VLOOKUP(B31,'KAYIT LİSTESİ'!$B$4:$H$733,5,0)))</f>
        <v/>
      </c>
      <c r="F31" s="222" t="str">
        <f>IF(ISERROR(VLOOKUP(B31,'KAYIT LİSTESİ'!$B$4:$H$733,6,0)),"",(VLOOKUP(B31,'KAYIT LİSTESİ'!$B$4:$H$733,6,0)))</f>
        <v/>
      </c>
      <c r="G31" s="57"/>
      <c r="H31" s="224"/>
      <c r="I31" s="305"/>
      <c r="K31" s="218"/>
      <c r="L31" s="225"/>
      <c r="M31" s="225"/>
      <c r="N31" s="221"/>
      <c r="O31" s="226"/>
      <c r="P31" s="57"/>
      <c r="Q31" s="57"/>
      <c r="R31" s="228"/>
      <c r="S31" s="220" t="str">
        <f>IF(ISTEXT(P31)," ",IFERROR(VLOOKUP(SMALL(PUAN!$L$4:$M$112,COUNTIF(PUAN!$L$4:$M$112,"&lt;"&amp;P31)+1),PUAN!$L$4:$M$112,2,0),"    "))</f>
        <v xml:space="preserve">    </v>
      </c>
    </row>
    <row r="32" spans="1:19" s="13" customFormat="1" ht="42.75" customHeight="1" x14ac:dyDescent="0.2">
      <c r="A32" s="218">
        <v>5</v>
      </c>
      <c r="B32" s="219" t="s">
        <v>514</v>
      </c>
      <c r="C32" s="220" t="str">
        <f>IF(ISERROR(VLOOKUP(B32,'KAYIT LİSTESİ'!$B$4:$H$733,2,0)),"",(VLOOKUP(B32,'KAYIT LİSTESİ'!$B$4:$H$733,2,0)))</f>
        <v/>
      </c>
      <c r="D32" s="221" t="str">
        <f>IF(ISERROR(VLOOKUP(B32,'KAYIT LİSTESİ'!$B$4:$H$733,4,0)),"",(VLOOKUP(B32,'KAYIT LİSTESİ'!$B$4:$H$733,4,0)))</f>
        <v/>
      </c>
      <c r="E32" s="222" t="str">
        <f>IF(ISERROR(VLOOKUP(B32,'KAYIT LİSTESİ'!$B$4:$H$733,5,0)),"",(VLOOKUP(B32,'KAYIT LİSTESİ'!$B$4:$H$733,5,0)))</f>
        <v/>
      </c>
      <c r="F32" s="222" t="str">
        <f>IF(ISERROR(VLOOKUP(B32,'KAYIT LİSTESİ'!$B$4:$H$733,6,0)),"",(VLOOKUP(B32,'KAYIT LİSTESİ'!$B$4:$H$733,6,0)))</f>
        <v/>
      </c>
      <c r="G32" s="57"/>
      <c r="H32" s="224"/>
      <c r="I32" s="305"/>
      <c r="K32" s="218"/>
      <c r="L32" s="225"/>
      <c r="M32" s="225"/>
      <c r="N32" s="221"/>
      <c r="O32" s="226"/>
      <c r="P32" s="57"/>
      <c r="Q32" s="57"/>
      <c r="R32" s="228"/>
      <c r="S32" s="220" t="str">
        <f>IF(ISTEXT(P32)," ",IFERROR(VLOOKUP(SMALL(PUAN!$L$4:$M$112,COUNTIF(PUAN!$L$4:$M$112,"&lt;"&amp;P32)+1),PUAN!$L$4:$M$112,2,0),"    "))</f>
        <v xml:space="preserve">    </v>
      </c>
    </row>
    <row r="33" spans="1:19" s="13" customFormat="1" ht="42.75" customHeight="1" x14ac:dyDescent="0.2">
      <c r="A33" s="218">
        <v>6</v>
      </c>
      <c r="B33" s="219" t="s">
        <v>515</v>
      </c>
      <c r="C33" s="220" t="str">
        <f>IF(ISERROR(VLOOKUP(B33,'KAYIT LİSTESİ'!$B$4:$H$733,2,0)),"",(VLOOKUP(B33,'KAYIT LİSTESİ'!$B$4:$H$733,2,0)))</f>
        <v/>
      </c>
      <c r="D33" s="221" t="str">
        <f>IF(ISERROR(VLOOKUP(B33,'KAYIT LİSTESİ'!$B$4:$H$733,4,0)),"",(VLOOKUP(B33,'KAYIT LİSTESİ'!$B$4:$H$733,4,0)))</f>
        <v/>
      </c>
      <c r="E33" s="222" t="str">
        <f>IF(ISERROR(VLOOKUP(B33,'KAYIT LİSTESİ'!$B$4:$H$733,5,0)),"",(VLOOKUP(B33,'KAYIT LİSTESİ'!$B$4:$H$733,5,0)))</f>
        <v/>
      </c>
      <c r="F33" s="222" t="str">
        <f>IF(ISERROR(VLOOKUP(B33,'KAYIT LİSTESİ'!$B$4:$H$733,6,0)),"",(VLOOKUP(B33,'KAYIT LİSTESİ'!$B$4:$H$733,6,0)))</f>
        <v/>
      </c>
      <c r="G33" s="57"/>
      <c r="H33" s="224"/>
      <c r="I33" s="305"/>
      <c r="K33" s="218"/>
      <c r="L33" s="225"/>
      <c r="M33" s="225"/>
      <c r="N33" s="221"/>
      <c r="O33" s="226"/>
      <c r="P33" s="57"/>
      <c r="Q33" s="57"/>
      <c r="R33" s="228"/>
      <c r="S33" s="220" t="str">
        <f>IF(ISTEXT(P33)," ",IFERROR(VLOOKUP(SMALL(PUAN!$L$4:$M$112,COUNTIF(PUAN!$L$4:$M$112,"&lt;"&amp;P33)+1),PUAN!$L$4:$M$112,2,0),"    "))</f>
        <v xml:space="preserve">    </v>
      </c>
    </row>
    <row r="34" spans="1:19" s="13" customFormat="1" ht="42.75" customHeight="1" x14ac:dyDescent="0.2">
      <c r="A34" s="218">
        <v>7</v>
      </c>
      <c r="B34" s="219" t="s">
        <v>516</v>
      </c>
      <c r="C34" s="220" t="str">
        <f>IF(ISERROR(VLOOKUP(B34,'KAYIT LİSTESİ'!$B$4:$H$733,2,0)),"",(VLOOKUP(B34,'KAYIT LİSTESİ'!$B$4:$H$733,2,0)))</f>
        <v/>
      </c>
      <c r="D34" s="221" t="str">
        <f>IF(ISERROR(VLOOKUP(B34,'KAYIT LİSTESİ'!$B$4:$H$733,4,0)),"",(VLOOKUP(B34,'KAYIT LİSTESİ'!$B$4:$H$733,4,0)))</f>
        <v/>
      </c>
      <c r="E34" s="222" t="str">
        <f>IF(ISERROR(VLOOKUP(B34,'KAYIT LİSTESİ'!$B$4:$H$733,5,0)),"",(VLOOKUP(B34,'KAYIT LİSTESİ'!$B$4:$H$733,5,0)))</f>
        <v/>
      </c>
      <c r="F34" s="222" t="str">
        <f>IF(ISERROR(VLOOKUP(B34,'KAYIT LİSTESİ'!$B$4:$H$733,6,0)),"",(VLOOKUP(B34,'KAYIT LİSTESİ'!$B$4:$H$733,6,0)))</f>
        <v/>
      </c>
      <c r="G34" s="57"/>
      <c r="H34" s="224"/>
      <c r="I34" s="305"/>
      <c r="K34" s="218"/>
      <c r="L34" s="225"/>
      <c r="M34" s="225"/>
      <c r="N34" s="221"/>
      <c r="O34" s="226"/>
      <c r="P34" s="57"/>
      <c r="Q34" s="57"/>
      <c r="R34" s="228"/>
      <c r="S34" s="220" t="str">
        <f>IF(ISTEXT(P34)," ",IFERROR(VLOOKUP(SMALL(PUAN!$L$4:$M$112,COUNTIF(PUAN!$L$4:$M$112,"&lt;"&amp;P34)+1),PUAN!$L$4:$M$112,2,0),"    "))</f>
        <v xml:space="preserve">    </v>
      </c>
    </row>
    <row r="35" spans="1:19" s="13" customFormat="1" ht="42.75" customHeight="1" x14ac:dyDescent="0.2">
      <c r="A35" s="218">
        <v>8</v>
      </c>
      <c r="B35" s="219" t="s">
        <v>517</v>
      </c>
      <c r="C35" s="220" t="str">
        <f>IF(ISERROR(VLOOKUP(B35,'KAYIT LİSTESİ'!$B$4:$H$733,2,0)),"",(VLOOKUP(B35,'KAYIT LİSTESİ'!$B$4:$H$733,2,0)))</f>
        <v/>
      </c>
      <c r="D35" s="221" t="str">
        <f>IF(ISERROR(VLOOKUP(B35,'KAYIT LİSTESİ'!$B$4:$H$733,4,0)),"",(VLOOKUP(B35,'KAYIT LİSTESİ'!$B$4:$H$733,4,0)))</f>
        <v/>
      </c>
      <c r="E35" s="222" t="str">
        <f>IF(ISERROR(VLOOKUP(B35,'KAYIT LİSTESİ'!$B$4:$H$733,5,0)),"",(VLOOKUP(B35,'KAYIT LİSTESİ'!$B$4:$H$733,5,0)))</f>
        <v/>
      </c>
      <c r="F35" s="222" t="str">
        <f>IF(ISERROR(VLOOKUP(B35,'KAYIT LİSTESİ'!$B$4:$H$733,6,0)),"",(VLOOKUP(B35,'KAYIT LİSTESİ'!$B$4:$H$733,6,0)))</f>
        <v/>
      </c>
      <c r="G35" s="57"/>
      <c r="H35" s="224"/>
      <c r="I35" s="305"/>
      <c r="K35" s="218"/>
      <c r="L35" s="225"/>
      <c r="M35" s="225"/>
      <c r="N35" s="221"/>
      <c r="O35" s="226"/>
      <c r="P35" s="57"/>
      <c r="Q35" s="57"/>
      <c r="R35" s="228"/>
      <c r="S35" s="220" t="str">
        <f>IF(ISTEXT(P35)," ",IFERROR(VLOOKUP(SMALL(PUAN!$L$4:$M$112,COUNTIF(PUAN!$L$4:$M$112,"&lt;"&amp;P35)+1),PUAN!$L$4:$M$112,2,0),"    "))</f>
        <v xml:space="preserve">    </v>
      </c>
    </row>
    <row r="36" spans="1:19" ht="13.5" customHeight="1" x14ac:dyDescent="0.2">
      <c r="A36" s="23"/>
      <c r="B36" s="23"/>
      <c r="C36" s="24"/>
      <c r="D36" s="44"/>
      <c r="E36" s="25"/>
      <c r="F36" s="26"/>
      <c r="G36" s="27"/>
      <c r="H36" s="27"/>
      <c r="I36" s="27"/>
      <c r="J36" s="27"/>
      <c r="L36" s="28"/>
      <c r="M36" s="28"/>
      <c r="N36" s="29"/>
      <c r="O36" s="30"/>
      <c r="P36" s="31"/>
      <c r="Q36" s="40"/>
      <c r="R36" s="40"/>
    </row>
    <row r="37" spans="1:19" ht="14.25" customHeight="1" x14ac:dyDescent="0.2">
      <c r="A37" s="19" t="s">
        <v>18</v>
      </c>
      <c r="B37" s="19"/>
      <c r="C37" s="19"/>
      <c r="D37" s="45"/>
      <c r="E37" s="38" t="s">
        <v>0</v>
      </c>
      <c r="F37" s="33" t="s">
        <v>1</v>
      </c>
      <c r="G37" s="16"/>
      <c r="H37" s="16"/>
      <c r="I37" s="16"/>
      <c r="J37" s="16"/>
      <c r="K37" s="20" t="s">
        <v>2</v>
      </c>
      <c r="L37" s="20"/>
      <c r="M37" s="20"/>
      <c r="N37" s="20"/>
      <c r="O37" s="20"/>
      <c r="Q37" s="41" t="s">
        <v>3</v>
      </c>
      <c r="R37" s="42" t="s">
        <v>3</v>
      </c>
    </row>
  </sheetData>
  <sortState ref="K8:S11">
    <sortCondition ref="P8:P11"/>
  </sortState>
  <mergeCells count="24">
    <mergeCell ref="A1:S1"/>
    <mergeCell ref="A2:S2"/>
    <mergeCell ref="A3:C3"/>
    <mergeCell ref="D3:E3"/>
    <mergeCell ref="F3:G3"/>
    <mergeCell ref="H3:J3"/>
    <mergeCell ref="P3:S3"/>
    <mergeCell ref="A4:C4"/>
    <mergeCell ref="D4:E4"/>
    <mergeCell ref="P4:S4"/>
    <mergeCell ref="A5:H5"/>
    <mergeCell ref="K5:P5"/>
    <mergeCell ref="R5:S5"/>
    <mergeCell ref="Q6:Q7"/>
    <mergeCell ref="R6:R7"/>
    <mergeCell ref="S6:S7"/>
    <mergeCell ref="H16:I16"/>
    <mergeCell ref="H26:I26"/>
    <mergeCell ref="K6:K7"/>
    <mergeCell ref="L6:L7"/>
    <mergeCell ref="M6:M7"/>
    <mergeCell ref="N6:N7"/>
    <mergeCell ref="O6:O7"/>
    <mergeCell ref="P6:P7"/>
  </mergeCells>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39"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W90"/>
  <sheetViews>
    <sheetView view="pageBreakPreview" zoomScale="37" zoomScaleNormal="50" zoomScaleSheetLayoutView="37" workbookViewId="0">
      <selection activeCell="A13" sqref="A13:XFD26"/>
    </sheetView>
  </sheetViews>
  <sheetFormatPr defaultRowHeight="20.25" x14ac:dyDescent="0.2"/>
  <cols>
    <col min="1" max="1" width="8.42578125" style="17" customWidth="1"/>
    <col min="2" max="2" width="20.140625" style="17" hidden="1" customWidth="1"/>
    <col min="3" max="3" width="18" style="17" bestFit="1" customWidth="1"/>
    <col min="4" max="4" width="29.7109375" style="47" bestFit="1" customWidth="1"/>
    <col min="5" max="5" width="48" style="17" bestFit="1" customWidth="1"/>
    <col min="6" max="6" width="64.85546875" style="17" bestFit="1" customWidth="1"/>
    <col min="7" max="7" width="5.5703125" style="46" bestFit="1" customWidth="1"/>
    <col min="8" max="66" width="4.7109375" style="46" customWidth="1"/>
    <col min="67" max="67" width="23" style="48" customWidth="1"/>
    <col min="68" max="68" width="14.85546875" style="49" customWidth="1"/>
    <col min="69" max="69" width="12.42578125" style="17" customWidth="1"/>
    <col min="70" max="73" width="9.140625" style="46"/>
    <col min="74" max="74" width="9.140625" style="186" hidden="1" customWidth="1"/>
    <col min="75" max="75" width="9.140625" style="184" hidden="1" customWidth="1"/>
    <col min="76" max="16384" width="9.140625" style="46"/>
  </cols>
  <sheetData>
    <row r="1" spans="1:75" s="10" customFormat="1" ht="69.75" customHeight="1" x14ac:dyDescent="0.2">
      <c r="A1" s="806" t="str">
        <f>('YARIŞMA BİLGİLERİ'!A2)</f>
        <v>Gençlik ve Spor Bakanlığı
Spor Genel Müdürlüğü
Spor Faaliyetleri Daire Başkanlığı</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V1" s="186">
        <v>60</v>
      </c>
      <c r="BW1" s="184">
        <v>1</v>
      </c>
    </row>
    <row r="2" spans="1:75" s="10" customFormat="1" ht="36.75" customHeight="1" x14ac:dyDescent="0.2">
      <c r="A2" s="807" t="str">
        <f>'YARIŞMA BİLGİLERİ'!F19</f>
        <v>4. TÜRKİYENİN EN HIZLISI İL SEÇMELERİ</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c r="BC2" s="807"/>
      <c r="BD2" s="807"/>
      <c r="BE2" s="807"/>
      <c r="BF2" s="807"/>
      <c r="BG2" s="807"/>
      <c r="BH2" s="807"/>
      <c r="BI2" s="807"/>
      <c r="BJ2" s="807"/>
      <c r="BK2" s="807"/>
      <c r="BL2" s="807"/>
      <c r="BM2" s="807"/>
      <c r="BN2" s="807"/>
      <c r="BO2" s="807"/>
      <c r="BP2" s="807"/>
      <c r="BQ2" s="807"/>
      <c r="BV2" s="186">
        <v>62</v>
      </c>
      <c r="BW2" s="184">
        <v>2</v>
      </c>
    </row>
    <row r="3" spans="1:75" s="247" customFormat="1" ht="23.25" customHeight="1" x14ac:dyDescent="0.2">
      <c r="A3" s="808" t="s">
        <v>78</v>
      </c>
      <c r="B3" s="808"/>
      <c r="C3" s="808"/>
      <c r="D3" s="808"/>
      <c r="E3" s="809" t="str">
        <f>'YARIŞMA PROGRAMI'!C21</f>
        <v>Yüksek Atlama</v>
      </c>
      <c r="F3" s="809"/>
      <c r="G3" s="245"/>
      <c r="H3" s="245"/>
      <c r="I3" s="245"/>
      <c r="J3" s="245"/>
      <c r="K3" s="245"/>
      <c r="L3" s="245"/>
      <c r="M3" s="245"/>
      <c r="N3" s="810" t="s">
        <v>230</v>
      </c>
      <c r="O3" s="810"/>
      <c r="P3" s="810"/>
      <c r="Q3" s="810"/>
      <c r="R3" s="810"/>
      <c r="S3" s="810"/>
      <c r="T3" s="810"/>
      <c r="U3" s="810"/>
      <c r="V3" s="810"/>
      <c r="W3" s="810"/>
      <c r="X3" s="810"/>
      <c r="Y3" s="811">
        <f>'YARIŞMA PROGRAMI'!D21</f>
        <v>150</v>
      </c>
      <c r="Z3" s="811"/>
      <c r="AA3" s="811"/>
      <c r="AB3" s="811"/>
      <c r="AC3" s="811"/>
      <c r="AD3" s="811"/>
      <c r="AE3" s="811"/>
      <c r="AF3" s="812"/>
      <c r="AG3" s="812"/>
      <c r="AH3" s="812"/>
      <c r="AI3" s="812"/>
      <c r="AJ3" s="812"/>
      <c r="AK3" s="245"/>
      <c r="AL3" s="245"/>
      <c r="AM3" s="245"/>
      <c r="AN3" s="245"/>
      <c r="AO3" s="245"/>
      <c r="AP3" s="245"/>
      <c r="AQ3" s="245"/>
      <c r="AR3" s="246"/>
      <c r="AS3" s="246"/>
      <c r="AT3" s="246"/>
      <c r="AU3" s="246"/>
      <c r="AV3" s="246"/>
      <c r="AW3" s="808" t="s">
        <v>195</v>
      </c>
      <c r="AX3" s="808"/>
      <c r="AY3" s="808"/>
      <c r="AZ3" s="808"/>
      <c r="BA3" s="808"/>
      <c r="BB3" s="808"/>
      <c r="BC3" s="813" t="str">
        <f>'YARIŞMA PROGRAMI'!E21</f>
        <v>-</v>
      </c>
      <c r="BD3" s="813"/>
      <c r="BE3" s="813"/>
      <c r="BF3" s="813"/>
      <c r="BG3" s="813"/>
      <c r="BH3" s="813"/>
      <c r="BI3" s="813"/>
      <c r="BJ3" s="813"/>
      <c r="BK3" s="813"/>
      <c r="BL3" s="813"/>
      <c r="BM3" s="813"/>
      <c r="BN3" s="813"/>
      <c r="BO3" s="813"/>
      <c r="BP3" s="813"/>
      <c r="BQ3" s="813"/>
      <c r="BV3" s="248">
        <v>64</v>
      </c>
      <c r="BW3" s="249">
        <v>3</v>
      </c>
    </row>
    <row r="4" spans="1:75" s="247" customFormat="1" ht="23.25" customHeight="1" x14ac:dyDescent="0.2">
      <c r="A4" s="801" t="s">
        <v>80</v>
      </c>
      <c r="B4" s="801"/>
      <c r="C4" s="801"/>
      <c r="D4" s="801"/>
      <c r="E4" s="802" t="str">
        <f>'YARIŞMA BİLGİLERİ'!F21</f>
        <v>KADINLAR                                                             2004-2005-2006-2007-2008</v>
      </c>
      <c r="F4" s="802"/>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801" t="s">
        <v>76</v>
      </c>
      <c r="AX4" s="801"/>
      <c r="AY4" s="801"/>
      <c r="AZ4" s="801"/>
      <c r="BA4" s="801"/>
      <c r="BB4" s="801"/>
      <c r="BC4" s="803">
        <f>'YARIŞMA PROGRAMI'!B21</f>
        <v>43142</v>
      </c>
      <c r="BD4" s="803"/>
      <c r="BE4" s="803"/>
      <c r="BF4" s="803"/>
      <c r="BG4" s="803"/>
      <c r="BH4" s="803"/>
      <c r="BI4" s="803"/>
      <c r="BJ4" s="803"/>
      <c r="BK4" s="803"/>
      <c r="BL4" s="803"/>
      <c r="BM4" s="803"/>
      <c r="BN4" s="803"/>
      <c r="BO4" s="803"/>
      <c r="BP4" s="803"/>
      <c r="BQ4" s="803"/>
      <c r="BV4" s="248">
        <v>66</v>
      </c>
      <c r="BW4" s="249">
        <v>4</v>
      </c>
    </row>
    <row r="5" spans="1:75" s="10" customFormat="1" ht="30" customHeight="1" x14ac:dyDescent="0.2">
      <c r="A5" s="50"/>
      <c r="B5" s="50"/>
      <c r="C5" s="50"/>
      <c r="D5" s="51"/>
      <c r="E5" s="52"/>
      <c r="F5" s="53"/>
      <c r="G5" s="54"/>
      <c r="H5" s="54"/>
      <c r="I5" s="54"/>
      <c r="J5" s="54"/>
      <c r="K5" s="50"/>
      <c r="L5" s="50"/>
      <c r="M5" s="50"/>
      <c r="N5" s="50"/>
      <c r="O5" s="50"/>
      <c r="P5" s="50"/>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804">
        <f ca="1">NOW()</f>
        <v>43249.694233101851</v>
      </c>
      <c r="BP5" s="804"/>
      <c r="BQ5" s="804"/>
      <c r="BV5" s="186">
        <v>68</v>
      </c>
      <c r="BW5" s="184">
        <v>5</v>
      </c>
    </row>
    <row r="6" spans="1:75" ht="22.5" customHeight="1" x14ac:dyDescent="0.2">
      <c r="A6" s="794" t="s">
        <v>6</v>
      </c>
      <c r="B6" s="805"/>
      <c r="C6" s="794" t="s">
        <v>64</v>
      </c>
      <c r="D6" s="794" t="s">
        <v>20</v>
      </c>
      <c r="E6" s="794" t="s">
        <v>7</v>
      </c>
      <c r="F6" s="794" t="s">
        <v>207</v>
      </c>
      <c r="G6" s="796" t="s">
        <v>21</v>
      </c>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c r="AT6" s="796"/>
      <c r="AU6" s="796"/>
      <c r="AV6" s="796"/>
      <c r="AW6" s="796"/>
      <c r="AX6" s="796"/>
      <c r="AY6" s="796"/>
      <c r="AZ6" s="796"/>
      <c r="BA6" s="796"/>
      <c r="BB6" s="796"/>
      <c r="BC6" s="796"/>
      <c r="BD6" s="796"/>
      <c r="BE6" s="796"/>
      <c r="BF6" s="796"/>
      <c r="BG6" s="796"/>
      <c r="BH6" s="796"/>
      <c r="BI6" s="796"/>
      <c r="BJ6" s="796"/>
      <c r="BK6" s="796"/>
      <c r="BL6" s="796"/>
      <c r="BM6" s="796"/>
      <c r="BN6" s="796"/>
      <c r="BO6" s="797" t="s">
        <v>8</v>
      </c>
      <c r="BP6" s="798" t="s">
        <v>111</v>
      </c>
      <c r="BQ6" s="800" t="s">
        <v>9</v>
      </c>
      <c r="BV6" s="186">
        <v>70</v>
      </c>
      <c r="BW6" s="184">
        <v>6</v>
      </c>
    </row>
    <row r="7" spans="1:75" ht="66.75" customHeight="1" x14ac:dyDescent="0.2">
      <c r="A7" s="795"/>
      <c r="B7" s="805"/>
      <c r="C7" s="795"/>
      <c r="D7" s="795"/>
      <c r="E7" s="795"/>
      <c r="F7" s="795"/>
      <c r="G7" s="799">
        <v>125</v>
      </c>
      <c r="H7" s="799"/>
      <c r="I7" s="799"/>
      <c r="J7" s="799">
        <v>130</v>
      </c>
      <c r="K7" s="799"/>
      <c r="L7" s="799"/>
      <c r="M7" s="799">
        <v>135</v>
      </c>
      <c r="N7" s="799"/>
      <c r="O7" s="799"/>
      <c r="P7" s="799">
        <v>140</v>
      </c>
      <c r="Q7" s="799"/>
      <c r="R7" s="799"/>
      <c r="S7" s="799">
        <v>145</v>
      </c>
      <c r="T7" s="799"/>
      <c r="U7" s="799"/>
      <c r="V7" s="799">
        <v>150</v>
      </c>
      <c r="W7" s="799"/>
      <c r="X7" s="799"/>
      <c r="Y7" s="799">
        <v>153</v>
      </c>
      <c r="Z7" s="799"/>
      <c r="AA7" s="799"/>
      <c r="AB7" s="799">
        <v>156</v>
      </c>
      <c r="AC7" s="799"/>
      <c r="AD7" s="799"/>
      <c r="AE7" s="799">
        <v>159</v>
      </c>
      <c r="AF7" s="799"/>
      <c r="AG7" s="799"/>
      <c r="AH7" s="799">
        <v>162</v>
      </c>
      <c r="AI7" s="799"/>
      <c r="AJ7" s="799"/>
      <c r="AK7" s="799">
        <v>165</v>
      </c>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7"/>
      <c r="BP7" s="798"/>
      <c r="BQ7" s="800"/>
      <c r="BV7" s="186">
        <v>72</v>
      </c>
      <c r="BW7" s="184">
        <v>7</v>
      </c>
    </row>
    <row r="8" spans="1:75" s="13" customFormat="1" ht="71.25" hidden="1" customHeight="1" x14ac:dyDescent="0.2">
      <c r="A8" s="212"/>
      <c r="B8" s="213" t="s">
        <v>97</v>
      </c>
      <c r="C8" s="214" t="str">
        <f>IF(ISERROR(VLOOKUP(B8,'KAYIT LİSTESİ'!$B$4:$H$733,2,0)),"",(VLOOKUP(B8,'KAYIT LİSTESİ'!$B$4:$H$733,2,0)))</f>
        <v/>
      </c>
      <c r="D8" s="215" t="str">
        <f>IF(ISERROR(VLOOKUP(B8,'KAYIT LİSTESİ'!$B$4:$H$733,4,0)),"",(VLOOKUP(B8,'KAYIT LİSTESİ'!$B$4:$H$733,4,0)))</f>
        <v/>
      </c>
      <c r="E8" s="216" t="str">
        <f>IF(ISERROR(VLOOKUP(B8,'KAYIT LİSTESİ'!$B$4:$H$733,5,0)),"",(VLOOKUP(B8,'KAYIT LİSTESİ'!$B$4:$H$733,5,0)))</f>
        <v/>
      </c>
      <c r="F8" s="216" t="str">
        <f>IF(ISERROR(VLOOKUP(B8,'KAYIT LİSTESİ'!$B$4:$H$733,6,0)),"",(VLOOKUP(B8,'KAYIT LİSTESİ'!$B$4:$H$733,6,0)))</f>
        <v/>
      </c>
      <c r="G8" s="201"/>
      <c r="H8" s="201"/>
      <c r="I8" s="201"/>
      <c r="J8" s="202"/>
      <c r="K8" s="203"/>
      <c r="L8" s="203"/>
      <c r="M8" s="201"/>
      <c r="N8" s="204"/>
      <c r="O8" s="201"/>
      <c r="P8" s="203"/>
      <c r="Q8" s="203"/>
      <c r="R8" s="203"/>
      <c r="S8" s="201"/>
      <c r="T8" s="201"/>
      <c r="U8" s="201"/>
      <c r="V8" s="203"/>
      <c r="W8" s="203"/>
      <c r="X8" s="203"/>
      <c r="Y8" s="201"/>
      <c r="Z8" s="201"/>
      <c r="AA8" s="201"/>
      <c r="AB8" s="203"/>
      <c r="AC8" s="203"/>
      <c r="AD8" s="203"/>
      <c r="AE8" s="201"/>
      <c r="AF8" s="201"/>
      <c r="AG8" s="201"/>
      <c r="AH8" s="203"/>
      <c r="AI8" s="203"/>
      <c r="AJ8" s="203"/>
      <c r="AK8" s="201"/>
      <c r="AL8" s="201"/>
      <c r="AM8" s="201"/>
      <c r="AN8" s="203"/>
      <c r="AO8" s="203"/>
      <c r="AP8" s="203"/>
      <c r="AQ8" s="201"/>
      <c r="AR8" s="201"/>
      <c r="AS8" s="201"/>
      <c r="AT8" s="203"/>
      <c r="AU8" s="205"/>
      <c r="AV8" s="205"/>
      <c r="AW8" s="206"/>
      <c r="AX8" s="206"/>
      <c r="AY8" s="206"/>
      <c r="AZ8" s="205"/>
      <c r="BA8" s="205"/>
      <c r="BB8" s="205"/>
      <c r="BC8" s="206"/>
      <c r="BD8" s="206"/>
      <c r="BE8" s="206"/>
      <c r="BF8" s="205"/>
      <c r="BG8" s="205"/>
      <c r="BH8" s="205"/>
      <c r="BI8" s="206"/>
      <c r="BJ8" s="206"/>
      <c r="BK8" s="206"/>
      <c r="BL8" s="205"/>
      <c r="BM8" s="205"/>
      <c r="BN8" s="205"/>
      <c r="BO8" s="217"/>
      <c r="BP8" s="479" t="str">
        <f>IF(ISTEXT(BO8)," ",IFERROR(VLOOKUP(SMALL(PUAN!$V$4:$W$112,COUNTIF(PUAN!$V$4:$W$112,"&lt;="&amp;BO8)+0),PUAN!$V$4:$W$112,2,0),"    "))</f>
        <v xml:space="preserve">    </v>
      </c>
      <c r="BQ8" s="237"/>
      <c r="BV8" s="186">
        <v>74</v>
      </c>
      <c r="BW8" s="184">
        <v>8</v>
      </c>
    </row>
    <row r="9" spans="1:75" s="13" customFormat="1" ht="71.25" customHeight="1" x14ac:dyDescent="0.2">
      <c r="A9" s="212">
        <v>1</v>
      </c>
      <c r="B9" s="213" t="s">
        <v>102</v>
      </c>
      <c r="C9" s="214" t="str">
        <f>IF(ISERROR(VLOOKUP(B9,'KAYIT LİSTESİ'!$B$4:$H$733,2,0)),"",(VLOOKUP(B9,'KAYIT LİSTESİ'!$B$4:$H$733,2,0)))</f>
        <v/>
      </c>
      <c r="D9" s="215" t="str">
        <f>IF(ISERROR(VLOOKUP(B9,'KAYIT LİSTESİ'!$B$4:$H$733,4,0)),"",(VLOOKUP(B9,'KAYIT LİSTESİ'!$B$4:$H$733,4,0)))</f>
        <v/>
      </c>
      <c r="E9" s="216" t="str">
        <f>IF(ISERROR(VLOOKUP(B9,'KAYIT LİSTESİ'!$B$4:$H$733,5,0)),"",(VLOOKUP(B9,'KAYIT LİSTESİ'!$B$4:$H$733,5,0)))</f>
        <v/>
      </c>
      <c r="F9" s="216" t="str">
        <f>IF(ISERROR(VLOOKUP(B9,'KAYIT LİSTESİ'!$B$4:$H$733,6,0)),"",(VLOOKUP(B9,'KAYIT LİSTESİ'!$B$4:$H$733,6,0)))</f>
        <v/>
      </c>
      <c r="G9" s="201" t="s">
        <v>212</v>
      </c>
      <c r="H9" s="201"/>
      <c r="I9" s="201"/>
      <c r="J9" s="202" t="s">
        <v>635</v>
      </c>
      <c r="K9" s="203"/>
      <c r="L9" s="203"/>
      <c r="M9" s="201" t="s">
        <v>635</v>
      </c>
      <c r="N9" s="204"/>
      <c r="O9" s="201"/>
      <c r="P9" s="203" t="s">
        <v>635</v>
      </c>
      <c r="Q9" s="203"/>
      <c r="R9" s="203"/>
      <c r="S9" s="201" t="s">
        <v>635</v>
      </c>
      <c r="T9" s="201"/>
      <c r="U9" s="201"/>
      <c r="V9" s="203" t="s">
        <v>636</v>
      </c>
      <c r="W9" s="203" t="s">
        <v>635</v>
      </c>
      <c r="X9" s="203"/>
      <c r="Y9" s="201" t="s">
        <v>636</v>
      </c>
      <c r="Z9" s="201" t="s">
        <v>636</v>
      </c>
      <c r="AA9" s="201" t="s">
        <v>636</v>
      </c>
      <c r="AB9" s="203"/>
      <c r="AC9" s="203"/>
      <c r="AD9" s="203"/>
      <c r="AE9" s="201"/>
      <c r="AF9" s="201"/>
      <c r="AG9" s="201"/>
      <c r="AH9" s="203"/>
      <c r="AI9" s="203"/>
      <c r="AJ9" s="203"/>
      <c r="AK9" s="201"/>
      <c r="AL9" s="201"/>
      <c r="AM9" s="201"/>
      <c r="AN9" s="203"/>
      <c r="AO9" s="203"/>
      <c r="AP9" s="203"/>
      <c r="AQ9" s="201"/>
      <c r="AR9" s="201"/>
      <c r="AS9" s="201"/>
      <c r="AT9" s="203"/>
      <c r="AU9" s="205"/>
      <c r="AV9" s="205"/>
      <c r="AW9" s="206"/>
      <c r="AX9" s="206"/>
      <c r="AY9" s="206"/>
      <c r="AZ9" s="205"/>
      <c r="BA9" s="205"/>
      <c r="BB9" s="205"/>
      <c r="BC9" s="206"/>
      <c r="BD9" s="206"/>
      <c r="BE9" s="206"/>
      <c r="BF9" s="205"/>
      <c r="BG9" s="205"/>
      <c r="BH9" s="205"/>
      <c r="BI9" s="206"/>
      <c r="BJ9" s="206"/>
      <c r="BK9" s="206"/>
      <c r="BL9" s="205"/>
      <c r="BM9" s="205"/>
      <c r="BN9" s="205"/>
      <c r="BO9" s="217">
        <v>150</v>
      </c>
      <c r="BP9" s="479" t="s">
        <v>638</v>
      </c>
      <c r="BQ9" s="237"/>
      <c r="BV9" s="186">
        <v>76</v>
      </c>
      <c r="BW9" s="184">
        <v>9</v>
      </c>
    </row>
    <row r="10" spans="1:75" s="13" customFormat="1" ht="71.25" customHeight="1" x14ac:dyDescent="0.2">
      <c r="A10" s="212">
        <v>2</v>
      </c>
      <c r="B10" s="213" t="s">
        <v>98</v>
      </c>
      <c r="C10" s="214" t="str">
        <f>IF(ISERROR(VLOOKUP(B10,'KAYIT LİSTESİ'!$B$4:$H$733,2,0)),"",(VLOOKUP(B10,'KAYIT LİSTESİ'!$B$4:$H$733,2,0)))</f>
        <v/>
      </c>
      <c r="D10" s="215" t="str">
        <f>IF(ISERROR(VLOOKUP(B10,'KAYIT LİSTESİ'!$B$4:$H$733,4,0)),"",(VLOOKUP(B10,'KAYIT LİSTESİ'!$B$4:$H$733,4,0)))</f>
        <v/>
      </c>
      <c r="E10" s="216" t="str">
        <f>IF(ISERROR(VLOOKUP(B10,'KAYIT LİSTESİ'!$B$4:$H$733,5,0)),"",(VLOOKUP(B10,'KAYIT LİSTESİ'!$B$4:$H$733,5,0)))</f>
        <v/>
      </c>
      <c r="F10" s="216" t="str">
        <f>IF(ISERROR(VLOOKUP(B10,'KAYIT LİSTESİ'!$B$4:$H$733,6,0)),"",(VLOOKUP(B10,'KAYIT LİSTESİ'!$B$4:$H$733,6,0)))</f>
        <v/>
      </c>
      <c r="G10" s="201" t="s">
        <v>636</v>
      </c>
      <c r="H10" s="201" t="s">
        <v>636</v>
      </c>
      <c r="I10" s="201" t="s">
        <v>635</v>
      </c>
      <c r="J10" s="202" t="s">
        <v>636</v>
      </c>
      <c r="K10" s="203" t="s">
        <v>635</v>
      </c>
      <c r="L10" s="203"/>
      <c r="M10" s="201" t="s">
        <v>636</v>
      </c>
      <c r="N10" s="204" t="s">
        <v>636</v>
      </c>
      <c r="O10" s="201" t="s">
        <v>636</v>
      </c>
      <c r="P10" s="203"/>
      <c r="Q10" s="203"/>
      <c r="R10" s="203"/>
      <c r="S10" s="201"/>
      <c r="T10" s="201"/>
      <c r="U10" s="201"/>
      <c r="V10" s="203"/>
      <c r="W10" s="203"/>
      <c r="X10" s="203"/>
      <c r="Y10" s="201"/>
      <c r="Z10" s="201"/>
      <c r="AA10" s="201"/>
      <c r="AB10" s="203"/>
      <c r="AC10" s="203"/>
      <c r="AD10" s="203"/>
      <c r="AE10" s="201"/>
      <c r="AF10" s="201"/>
      <c r="AG10" s="201"/>
      <c r="AH10" s="203"/>
      <c r="AI10" s="203"/>
      <c r="AJ10" s="203"/>
      <c r="AK10" s="201"/>
      <c r="AL10" s="201"/>
      <c r="AM10" s="201"/>
      <c r="AN10" s="203"/>
      <c r="AO10" s="203"/>
      <c r="AP10" s="203"/>
      <c r="AQ10" s="201"/>
      <c r="AR10" s="201"/>
      <c r="AS10" s="201"/>
      <c r="AT10" s="203"/>
      <c r="AU10" s="205"/>
      <c r="AV10" s="205"/>
      <c r="AW10" s="206"/>
      <c r="AX10" s="206"/>
      <c r="AY10" s="206"/>
      <c r="AZ10" s="205"/>
      <c r="BA10" s="205"/>
      <c r="BB10" s="205"/>
      <c r="BC10" s="206"/>
      <c r="BD10" s="206"/>
      <c r="BE10" s="206"/>
      <c r="BF10" s="205"/>
      <c r="BG10" s="205"/>
      <c r="BH10" s="205"/>
      <c r="BI10" s="206"/>
      <c r="BJ10" s="206"/>
      <c r="BK10" s="206"/>
      <c r="BL10" s="205"/>
      <c r="BM10" s="205"/>
      <c r="BN10" s="205"/>
      <c r="BO10" s="217">
        <v>130</v>
      </c>
      <c r="BP10" s="479">
        <f>IF(ISTEXT(BO10)," ",IFERROR(VLOOKUP(SMALL(PUAN!$V$4:$W$112,COUNTIF(PUAN!$V$4:$W$112,"&lt;="&amp;BO10)+0),PUAN!$V$4:$W$112,2,0),"    "))</f>
        <v>40</v>
      </c>
      <c r="BQ10" s="237"/>
      <c r="BV10" s="186">
        <v>78</v>
      </c>
      <c r="BW10" s="184">
        <v>10</v>
      </c>
    </row>
    <row r="11" spans="1:75" s="13" customFormat="1" ht="71.25" customHeight="1" x14ac:dyDescent="0.2">
      <c r="A11" s="212">
        <v>3</v>
      </c>
      <c r="B11" s="213" t="s">
        <v>99</v>
      </c>
      <c r="C11" s="214" t="str">
        <f>IF(ISERROR(VLOOKUP(B11,'KAYIT LİSTESİ'!$B$4:$H$733,2,0)),"",(VLOOKUP(B11,'KAYIT LİSTESİ'!$B$4:$H$733,2,0)))</f>
        <v/>
      </c>
      <c r="D11" s="215" t="str">
        <f>IF(ISERROR(VLOOKUP(B11,'KAYIT LİSTESİ'!$B$4:$H$733,4,0)),"",(VLOOKUP(B11,'KAYIT LİSTESİ'!$B$4:$H$733,4,0)))</f>
        <v/>
      </c>
      <c r="E11" s="216" t="str">
        <f>IF(ISERROR(VLOOKUP(B11,'KAYIT LİSTESİ'!$B$4:$H$733,5,0)),"",(VLOOKUP(B11,'KAYIT LİSTESİ'!$B$4:$H$733,5,0)))</f>
        <v/>
      </c>
      <c r="F11" s="216" t="str">
        <f>IF(ISERROR(VLOOKUP(B11,'KAYIT LİSTESİ'!$B$4:$H$733,6,0)),"",(VLOOKUP(B11,'KAYIT LİSTESİ'!$B$4:$H$733,6,0)))</f>
        <v/>
      </c>
      <c r="G11" s="201" t="s">
        <v>635</v>
      </c>
      <c r="H11" s="201"/>
      <c r="I11" s="201"/>
      <c r="J11" s="202" t="s">
        <v>636</v>
      </c>
      <c r="K11" s="203" t="s">
        <v>636</v>
      </c>
      <c r="L11" s="203" t="s">
        <v>635</v>
      </c>
      <c r="M11" s="201" t="s">
        <v>636</v>
      </c>
      <c r="N11" s="204" t="s">
        <v>636</v>
      </c>
      <c r="O11" s="201" t="s">
        <v>636</v>
      </c>
      <c r="P11" s="203"/>
      <c r="Q11" s="203"/>
      <c r="R11" s="203"/>
      <c r="S11" s="201"/>
      <c r="T11" s="201"/>
      <c r="U11" s="201"/>
      <c r="V11" s="203"/>
      <c r="W11" s="203"/>
      <c r="X11" s="203"/>
      <c r="Y11" s="201"/>
      <c r="Z11" s="201"/>
      <c r="AA11" s="201"/>
      <c r="AB11" s="203"/>
      <c r="AC11" s="203"/>
      <c r="AD11" s="203"/>
      <c r="AE11" s="201"/>
      <c r="AF11" s="201"/>
      <c r="AG11" s="201"/>
      <c r="AH11" s="203"/>
      <c r="AI11" s="203"/>
      <c r="AJ11" s="203"/>
      <c r="AK11" s="201"/>
      <c r="AL11" s="201"/>
      <c r="AM11" s="201"/>
      <c r="AN11" s="203"/>
      <c r="AO11" s="203"/>
      <c r="AP11" s="203"/>
      <c r="AQ11" s="201"/>
      <c r="AR11" s="201"/>
      <c r="AS11" s="201"/>
      <c r="AT11" s="203"/>
      <c r="AU11" s="205"/>
      <c r="AV11" s="205"/>
      <c r="AW11" s="206"/>
      <c r="AX11" s="206"/>
      <c r="AY11" s="206"/>
      <c r="AZ11" s="205"/>
      <c r="BA11" s="205"/>
      <c r="BB11" s="205"/>
      <c r="BC11" s="206"/>
      <c r="BD11" s="206"/>
      <c r="BE11" s="206"/>
      <c r="BF11" s="205"/>
      <c r="BG11" s="205"/>
      <c r="BH11" s="205"/>
      <c r="BI11" s="206"/>
      <c r="BJ11" s="206"/>
      <c r="BK11" s="206"/>
      <c r="BL11" s="205"/>
      <c r="BM11" s="205"/>
      <c r="BN11" s="205"/>
      <c r="BO11" s="217">
        <v>130</v>
      </c>
      <c r="BP11" s="479">
        <f>IF(ISTEXT(BO11)," ",IFERROR(VLOOKUP(SMALL(PUAN!$V$4:$W$112,COUNTIF(PUAN!$V$4:$W$112,"&lt;="&amp;BO11)+0),PUAN!$V$4:$W$112,2,0),"    "))</f>
        <v>40</v>
      </c>
      <c r="BQ11" s="237"/>
      <c r="BV11" s="186">
        <v>80</v>
      </c>
      <c r="BW11" s="184">
        <v>11</v>
      </c>
    </row>
    <row r="12" spans="1:75" s="13" customFormat="1" ht="71.25" customHeight="1" x14ac:dyDescent="0.2">
      <c r="A12" s="212">
        <v>4</v>
      </c>
      <c r="B12" s="213" t="s">
        <v>100</v>
      </c>
      <c r="C12" s="214" t="str">
        <f>IF(ISERROR(VLOOKUP(B12,'KAYIT LİSTESİ'!$B$4:$H$733,2,0)),"",(VLOOKUP(B12,'KAYIT LİSTESİ'!$B$4:$H$733,2,0)))</f>
        <v/>
      </c>
      <c r="D12" s="215" t="str">
        <f>IF(ISERROR(VLOOKUP(B12,'KAYIT LİSTESİ'!$B$4:$H$733,4,0)),"",(VLOOKUP(B12,'KAYIT LİSTESİ'!$B$4:$H$733,4,0)))</f>
        <v/>
      </c>
      <c r="E12" s="216" t="str">
        <f>IF(ISERROR(VLOOKUP(B12,'KAYIT LİSTESİ'!$B$4:$H$733,5,0)),"",(VLOOKUP(B12,'KAYIT LİSTESİ'!$B$4:$H$733,5,0)))</f>
        <v/>
      </c>
      <c r="F12" s="216" t="str">
        <f>IF(ISERROR(VLOOKUP(B12,'KAYIT LİSTESİ'!$B$4:$H$733,6,0)),"",(VLOOKUP(B12,'KAYIT LİSTESİ'!$B$4:$H$733,6,0)))</f>
        <v/>
      </c>
      <c r="G12" s="201" t="s">
        <v>636</v>
      </c>
      <c r="H12" s="201" t="s">
        <v>636</v>
      </c>
      <c r="I12" s="201" t="s">
        <v>635</v>
      </c>
      <c r="J12" s="202" t="s">
        <v>636</v>
      </c>
      <c r="K12" s="203" t="s">
        <v>636</v>
      </c>
      <c r="L12" s="203" t="s">
        <v>636</v>
      </c>
      <c r="M12" s="201"/>
      <c r="N12" s="204"/>
      <c r="O12" s="201"/>
      <c r="P12" s="203"/>
      <c r="Q12" s="203"/>
      <c r="R12" s="203"/>
      <c r="S12" s="201"/>
      <c r="T12" s="201"/>
      <c r="U12" s="201"/>
      <c r="V12" s="203"/>
      <c r="W12" s="203"/>
      <c r="X12" s="203"/>
      <c r="Y12" s="201"/>
      <c r="Z12" s="201"/>
      <c r="AA12" s="201"/>
      <c r="AB12" s="203"/>
      <c r="AC12" s="203"/>
      <c r="AD12" s="203"/>
      <c r="AE12" s="201"/>
      <c r="AF12" s="201"/>
      <c r="AG12" s="201"/>
      <c r="AH12" s="203"/>
      <c r="AI12" s="203"/>
      <c r="AJ12" s="203"/>
      <c r="AK12" s="201"/>
      <c r="AL12" s="201"/>
      <c r="AM12" s="201"/>
      <c r="AN12" s="203"/>
      <c r="AO12" s="203"/>
      <c r="AP12" s="203"/>
      <c r="AQ12" s="201"/>
      <c r="AR12" s="201"/>
      <c r="AS12" s="201"/>
      <c r="AT12" s="203"/>
      <c r="AU12" s="205"/>
      <c r="AV12" s="205"/>
      <c r="AW12" s="206"/>
      <c r="AX12" s="206"/>
      <c r="AY12" s="206"/>
      <c r="AZ12" s="205"/>
      <c r="BA12" s="205"/>
      <c r="BB12" s="205"/>
      <c r="BC12" s="206"/>
      <c r="BD12" s="206"/>
      <c r="BE12" s="206"/>
      <c r="BF12" s="205"/>
      <c r="BG12" s="205"/>
      <c r="BH12" s="205"/>
      <c r="BI12" s="206"/>
      <c r="BJ12" s="206"/>
      <c r="BK12" s="206"/>
      <c r="BL12" s="205"/>
      <c r="BM12" s="205"/>
      <c r="BN12" s="205"/>
      <c r="BO12" s="217">
        <v>125</v>
      </c>
      <c r="BP12" s="479">
        <f>IF(ISTEXT(BO12)," ",IFERROR(VLOOKUP(SMALL(PUAN!$V$4:$W$112,COUNTIF(PUAN!$V$4:$W$112,"&lt;="&amp;BO12)+0),PUAN!$V$4:$W$112,2,0),"    "))</f>
        <v>35</v>
      </c>
      <c r="BQ12" s="237"/>
      <c r="BV12" s="186">
        <v>82</v>
      </c>
      <c r="BW12" s="184">
        <v>12</v>
      </c>
    </row>
    <row r="13" spans="1:75" s="13" customFormat="1" ht="71.25" customHeight="1" x14ac:dyDescent="0.2">
      <c r="A13" s="212" t="s">
        <v>212</v>
      </c>
      <c r="B13" s="213" t="s">
        <v>101</v>
      </c>
      <c r="C13" s="214" t="str">
        <f>IF(ISERROR(VLOOKUP(B13,'KAYIT LİSTESİ'!$B$4:$H$733,2,0)),"",(VLOOKUP(B13,'KAYIT LİSTESİ'!$B$4:$H$733,2,0)))</f>
        <v/>
      </c>
      <c r="D13" s="215" t="str">
        <f>IF(ISERROR(VLOOKUP(B13,'KAYIT LİSTESİ'!$B$4:$H$733,4,0)),"",(VLOOKUP(B13,'KAYIT LİSTESİ'!$B$4:$H$733,4,0)))</f>
        <v/>
      </c>
      <c r="E13" s="216" t="str">
        <f>IF(ISERROR(VLOOKUP(B13,'KAYIT LİSTESİ'!$B$4:$H$733,5,0)),"",(VLOOKUP(B13,'KAYIT LİSTESİ'!$B$4:$H$733,5,0)))</f>
        <v/>
      </c>
      <c r="F13" s="216" t="str">
        <f>IF(ISERROR(VLOOKUP(B13,'KAYIT LİSTESİ'!$B$4:$H$733,6,0)),"",(VLOOKUP(B13,'KAYIT LİSTESİ'!$B$4:$H$733,6,0)))</f>
        <v/>
      </c>
      <c r="G13" s="201"/>
      <c r="H13" s="201"/>
      <c r="I13" s="201"/>
      <c r="J13" s="202"/>
      <c r="K13" s="203"/>
      <c r="L13" s="203"/>
      <c r="M13" s="201"/>
      <c r="N13" s="204"/>
      <c r="O13" s="201"/>
      <c r="P13" s="203"/>
      <c r="Q13" s="203"/>
      <c r="R13" s="203"/>
      <c r="S13" s="201"/>
      <c r="T13" s="201"/>
      <c r="U13" s="201"/>
      <c r="V13" s="203"/>
      <c r="W13" s="203"/>
      <c r="X13" s="203"/>
      <c r="Y13" s="201"/>
      <c r="Z13" s="201"/>
      <c r="AA13" s="201"/>
      <c r="AB13" s="203"/>
      <c r="AC13" s="203"/>
      <c r="AD13" s="203"/>
      <c r="AE13" s="201"/>
      <c r="AF13" s="201"/>
      <c r="AG13" s="201"/>
      <c r="AH13" s="203"/>
      <c r="AI13" s="203"/>
      <c r="AJ13" s="203"/>
      <c r="AK13" s="201"/>
      <c r="AL13" s="201"/>
      <c r="AM13" s="201"/>
      <c r="AN13" s="203"/>
      <c r="AO13" s="203"/>
      <c r="AP13" s="203"/>
      <c r="AQ13" s="201"/>
      <c r="AR13" s="201"/>
      <c r="AS13" s="201"/>
      <c r="AT13" s="203"/>
      <c r="AU13" s="205"/>
      <c r="AV13" s="205"/>
      <c r="AW13" s="206"/>
      <c r="AX13" s="206"/>
      <c r="AY13" s="206"/>
      <c r="AZ13" s="205"/>
      <c r="BA13" s="205"/>
      <c r="BB13" s="205"/>
      <c r="BC13" s="206"/>
      <c r="BD13" s="206"/>
      <c r="BE13" s="206"/>
      <c r="BF13" s="205"/>
      <c r="BG13" s="205"/>
      <c r="BH13" s="205"/>
      <c r="BI13" s="206"/>
      <c r="BJ13" s="206"/>
      <c r="BK13" s="206"/>
      <c r="BL13" s="205"/>
      <c r="BM13" s="205"/>
      <c r="BN13" s="205"/>
      <c r="BO13" s="217" t="s">
        <v>447</v>
      </c>
      <c r="BP13" s="479" t="s">
        <v>638</v>
      </c>
      <c r="BQ13" s="237"/>
      <c r="BV13" s="186">
        <v>84</v>
      </c>
      <c r="BW13" s="184">
        <v>13</v>
      </c>
    </row>
    <row r="14" spans="1:75" s="13" customFormat="1" ht="71.25" customHeight="1" x14ac:dyDescent="0.2">
      <c r="A14" s="212"/>
      <c r="B14" s="213" t="s">
        <v>103</v>
      </c>
      <c r="C14" s="214" t="str">
        <f>IF(ISERROR(VLOOKUP(B14,'KAYIT LİSTESİ'!$B$4:$H$733,2,0)),"",(VLOOKUP(B14,'KAYIT LİSTESİ'!$B$4:$H$733,2,0)))</f>
        <v/>
      </c>
      <c r="D14" s="215" t="str">
        <f>IF(ISERROR(VLOOKUP(B14,'KAYIT LİSTESİ'!$B$4:$H$733,4,0)),"",(VLOOKUP(B14,'KAYIT LİSTESİ'!$B$4:$H$733,4,0)))</f>
        <v/>
      </c>
      <c r="E14" s="216" t="str">
        <f>IF(ISERROR(VLOOKUP(B14,'KAYIT LİSTESİ'!$B$4:$H$733,5,0)),"",(VLOOKUP(B14,'KAYIT LİSTESİ'!$B$4:$H$733,5,0)))</f>
        <v/>
      </c>
      <c r="F14" s="216" t="str">
        <f>IF(ISERROR(VLOOKUP(B14,'KAYIT LİSTESİ'!$B$4:$H$733,6,0)),"",(VLOOKUP(B14,'KAYIT LİSTESİ'!$B$4:$H$733,6,0)))</f>
        <v/>
      </c>
      <c r="G14" s="201"/>
      <c r="H14" s="201"/>
      <c r="I14" s="201"/>
      <c r="J14" s="202"/>
      <c r="K14" s="203"/>
      <c r="L14" s="203"/>
      <c r="M14" s="201"/>
      <c r="N14" s="204"/>
      <c r="O14" s="201"/>
      <c r="P14" s="203"/>
      <c r="Q14" s="203"/>
      <c r="R14" s="203"/>
      <c r="S14" s="201"/>
      <c r="T14" s="201"/>
      <c r="U14" s="201"/>
      <c r="V14" s="203"/>
      <c r="W14" s="203"/>
      <c r="X14" s="203"/>
      <c r="Y14" s="201"/>
      <c r="Z14" s="201"/>
      <c r="AA14" s="201"/>
      <c r="AB14" s="203"/>
      <c r="AC14" s="203"/>
      <c r="AD14" s="203"/>
      <c r="AE14" s="201"/>
      <c r="AF14" s="201"/>
      <c r="AG14" s="201"/>
      <c r="AH14" s="203"/>
      <c r="AI14" s="203"/>
      <c r="AJ14" s="203"/>
      <c r="AK14" s="201"/>
      <c r="AL14" s="201"/>
      <c r="AM14" s="201"/>
      <c r="AN14" s="203"/>
      <c r="AO14" s="203"/>
      <c r="AP14" s="203"/>
      <c r="AQ14" s="201"/>
      <c r="AR14" s="201"/>
      <c r="AS14" s="201"/>
      <c r="AT14" s="203"/>
      <c r="AU14" s="205"/>
      <c r="AV14" s="205"/>
      <c r="AW14" s="206"/>
      <c r="AX14" s="206"/>
      <c r="AY14" s="206"/>
      <c r="AZ14" s="205"/>
      <c r="BA14" s="205"/>
      <c r="BB14" s="205"/>
      <c r="BC14" s="206"/>
      <c r="BD14" s="206"/>
      <c r="BE14" s="206"/>
      <c r="BF14" s="205"/>
      <c r="BG14" s="205"/>
      <c r="BH14" s="205"/>
      <c r="BI14" s="206"/>
      <c r="BJ14" s="206"/>
      <c r="BK14" s="206"/>
      <c r="BL14" s="205"/>
      <c r="BM14" s="205"/>
      <c r="BN14" s="205"/>
      <c r="BO14" s="217"/>
      <c r="BP14" s="479" t="str">
        <f>IF(ISTEXT(BO14)," ",IFERROR(VLOOKUP(SMALL(PUAN!$V$4:$W$112,COUNTIF(PUAN!$V$4:$W$112,"&lt;="&amp;BO14)+0),PUAN!$V$4:$W$112,2,0),"    "))</f>
        <v xml:space="preserve">    </v>
      </c>
      <c r="BQ14" s="237"/>
      <c r="BV14" s="186"/>
      <c r="BW14" s="184"/>
    </row>
    <row r="15" spans="1:75" s="13" customFormat="1" ht="71.25" customHeight="1" x14ac:dyDescent="0.2">
      <c r="A15" s="212"/>
      <c r="B15" s="213" t="s">
        <v>104</v>
      </c>
      <c r="C15" s="214" t="str">
        <f>IF(ISERROR(VLOOKUP(B15,'KAYIT LİSTESİ'!$B$4:$H$733,2,0)),"",(VLOOKUP(B15,'KAYIT LİSTESİ'!$B$4:$H$733,2,0)))</f>
        <v/>
      </c>
      <c r="D15" s="215" t="str">
        <f>IF(ISERROR(VLOOKUP(B15,'KAYIT LİSTESİ'!$B$4:$H$733,4,0)),"",(VLOOKUP(B15,'KAYIT LİSTESİ'!$B$4:$H$733,4,0)))</f>
        <v/>
      </c>
      <c r="E15" s="216" t="str">
        <f>IF(ISERROR(VLOOKUP(B15,'KAYIT LİSTESİ'!$B$4:$H$733,5,0)),"",(VLOOKUP(B15,'KAYIT LİSTESİ'!$B$4:$H$733,5,0)))</f>
        <v/>
      </c>
      <c r="F15" s="216" t="str">
        <f>IF(ISERROR(VLOOKUP(B15,'KAYIT LİSTESİ'!$B$4:$H$733,6,0)),"",(VLOOKUP(B15,'KAYIT LİSTESİ'!$B$4:$H$733,6,0)))</f>
        <v/>
      </c>
      <c r="G15" s="201"/>
      <c r="H15" s="201"/>
      <c r="I15" s="201"/>
      <c r="J15" s="202"/>
      <c r="K15" s="203"/>
      <c r="L15" s="203"/>
      <c r="M15" s="201"/>
      <c r="N15" s="204"/>
      <c r="O15" s="201"/>
      <c r="P15" s="203"/>
      <c r="Q15" s="203"/>
      <c r="R15" s="203"/>
      <c r="S15" s="201"/>
      <c r="T15" s="201"/>
      <c r="U15" s="201"/>
      <c r="V15" s="203"/>
      <c r="W15" s="203"/>
      <c r="X15" s="203"/>
      <c r="Y15" s="201"/>
      <c r="Z15" s="201"/>
      <c r="AA15" s="201"/>
      <c r="AB15" s="203"/>
      <c r="AC15" s="203"/>
      <c r="AD15" s="203"/>
      <c r="AE15" s="201"/>
      <c r="AF15" s="201"/>
      <c r="AG15" s="201"/>
      <c r="AH15" s="203"/>
      <c r="AI15" s="203"/>
      <c r="AJ15" s="203"/>
      <c r="AK15" s="201"/>
      <c r="AL15" s="201"/>
      <c r="AM15" s="201"/>
      <c r="AN15" s="203"/>
      <c r="AO15" s="203"/>
      <c r="AP15" s="203"/>
      <c r="AQ15" s="201"/>
      <c r="AR15" s="201"/>
      <c r="AS15" s="201"/>
      <c r="AT15" s="203"/>
      <c r="AU15" s="205"/>
      <c r="AV15" s="205"/>
      <c r="AW15" s="206"/>
      <c r="AX15" s="206"/>
      <c r="AY15" s="206"/>
      <c r="AZ15" s="205"/>
      <c r="BA15" s="205"/>
      <c r="BB15" s="205"/>
      <c r="BC15" s="206"/>
      <c r="BD15" s="206"/>
      <c r="BE15" s="206"/>
      <c r="BF15" s="205"/>
      <c r="BG15" s="205"/>
      <c r="BH15" s="205"/>
      <c r="BI15" s="206"/>
      <c r="BJ15" s="206"/>
      <c r="BK15" s="206"/>
      <c r="BL15" s="205"/>
      <c r="BM15" s="205"/>
      <c r="BN15" s="205"/>
      <c r="BO15" s="217"/>
      <c r="BP15" s="479" t="str">
        <f>IF(ISTEXT(BO15)," ",IFERROR(VLOOKUP(SMALL(PUAN!$V$4:$W$112,COUNTIF(PUAN!$V$4:$W$112,"&lt;="&amp;BO15)+0),PUAN!$V$4:$W$112,2,0),"    "))</f>
        <v xml:space="preserve">    </v>
      </c>
      <c r="BQ15" s="237"/>
      <c r="BV15" s="186"/>
      <c r="BW15" s="184"/>
    </row>
    <row r="16" spans="1:75" s="13" customFormat="1" ht="71.25" hidden="1" customHeight="1" x14ac:dyDescent="0.2">
      <c r="A16" s="212"/>
      <c r="B16" s="213" t="s">
        <v>242</v>
      </c>
      <c r="C16" s="214" t="str">
        <f>IF(ISERROR(VLOOKUP(B16,'KAYIT LİSTESİ'!$B$4:$H$733,2,0)),"",(VLOOKUP(B16,'KAYIT LİSTESİ'!$B$4:$H$733,2,0)))</f>
        <v/>
      </c>
      <c r="D16" s="215" t="str">
        <f>IF(ISERROR(VLOOKUP(B16,'KAYIT LİSTESİ'!$B$4:$H$733,4,0)),"",(VLOOKUP(B16,'KAYIT LİSTESİ'!$B$4:$H$733,4,0)))</f>
        <v/>
      </c>
      <c r="E16" s="216" t="str">
        <f>IF(ISERROR(VLOOKUP(B16,'KAYIT LİSTESİ'!$B$4:$H$733,5,0)),"",(VLOOKUP(B16,'KAYIT LİSTESİ'!$B$4:$H$733,5,0)))</f>
        <v/>
      </c>
      <c r="F16" s="216" t="str">
        <f>IF(ISERROR(VLOOKUP(B16,'KAYIT LİSTESİ'!$B$4:$H$733,6,0)),"",(VLOOKUP(B16,'KAYIT LİSTESİ'!$B$4:$H$733,6,0)))</f>
        <v/>
      </c>
      <c r="G16" s="201"/>
      <c r="H16" s="201"/>
      <c r="I16" s="201"/>
      <c r="J16" s="202"/>
      <c r="K16" s="203"/>
      <c r="L16" s="203"/>
      <c r="M16" s="201"/>
      <c r="N16" s="204"/>
      <c r="O16" s="201"/>
      <c r="P16" s="203"/>
      <c r="Q16" s="203"/>
      <c r="R16" s="203"/>
      <c r="S16" s="201"/>
      <c r="T16" s="201"/>
      <c r="U16" s="201"/>
      <c r="V16" s="203"/>
      <c r="W16" s="203"/>
      <c r="X16" s="203"/>
      <c r="Y16" s="201"/>
      <c r="Z16" s="201"/>
      <c r="AA16" s="201"/>
      <c r="AB16" s="203"/>
      <c r="AC16" s="203"/>
      <c r="AD16" s="203"/>
      <c r="AE16" s="201"/>
      <c r="AF16" s="201"/>
      <c r="AG16" s="201"/>
      <c r="AH16" s="203"/>
      <c r="AI16" s="203"/>
      <c r="AJ16" s="203"/>
      <c r="AK16" s="201"/>
      <c r="AL16" s="201"/>
      <c r="AM16" s="201"/>
      <c r="AN16" s="203"/>
      <c r="AO16" s="203"/>
      <c r="AP16" s="203"/>
      <c r="AQ16" s="201"/>
      <c r="AR16" s="201"/>
      <c r="AS16" s="201"/>
      <c r="AT16" s="203"/>
      <c r="AU16" s="205"/>
      <c r="AV16" s="205"/>
      <c r="AW16" s="206"/>
      <c r="AX16" s="206"/>
      <c r="AY16" s="206"/>
      <c r="AZ16" s="205"/>
      <c r="BA16" s="205"/>
      <c r="BB16" s="205"/>
      <c r="BC16" s="206"/>
      <c r="BD16" s="206"/>
      <c r="BE16" s="206"/>
      <c r="BF16" s="205"/>
      <c r="BG16" s="205"/>
      <c r="BH16" s="205"/>
      <c r="BI16" s="206"/>
      <c r="BJ16" s="206"/>
      <c r="BK16" s="206"/>
      <c r="BL16" s="205"/>
      <c r="BM16" s="205"/>
      <c r="BN16" s="205"/>
      <c r="BO16" s="217"/>
      <c r="BP16" s="479" t="str">
        <f>IF(ISTEXT(BO16)," ",IFERROR(VLOOKUP(SMALL(PUAN!$V$4:$W$112,COUNTIF(PUAN!$V$4:$W$112,"&lt;="&amp;BO16)+0),PUAN!$V$4:$W$112,2,0),"    "))</f>
        <v xml:space="preserve">    </v>
      </c>
      <c r="BQ16" s="237"/>
      <c r="BV16" s="186"/>
      <c r="BW16" s="184"/>
    </row>
    <row r="17" spans="1:75" s="13" customFormat="1" ht="71.25" hidden="1" customHeight="1" x14ac:dyDescent="0.2">
      <c r="A17" s="212"/>
      <c r="B17" s="213" t="s">
        <v>243</v>
      </c>
      <c r="C17" s="214" t="str">
        <f>IF(ISERROR(VLOOKUP(B17,'KAYIT LİSTESİ'!$B$4:$H$733,2,0)),"",(VLOOKUP(B17,'KAYIT LİSTESİ'!$B$4:$H$733,2,0)))</f>
        <v/>
      </c>
      <c r="D17" s="215" t="str">
        <f>IF(ISERROR(VLOOKUP(B17,'KAYIT LİSTESİ'!$B$4:$H$733,4,0)),"",(VLOOKUP(B17,'KAYIT LİSTESİ'!$B$4:$H$733,4,0)))</f>
        <v/>
      </c>
      <c r="E17" s="216" t="str">
        <f>IF(ISERROR(VLOOKUP(B17,'KAYIT LİSTESİ'!$B$4:$H$733,5,0)),"",(VLOOKUP(B17,'KAYIT LİSTESİ'!$B$4:$H$733,5,0)))</f>
        <v/>
      </c>
      <c r="F17" s="216" t="str">
        <f>IF(ISERROR(VLOOKUP(B17,'KAYIT LİSTESİ'!$B$4:$H$733,6,0)),"",(VLOOKUP(B17,'KAYIT LİSTESİ'!$B$4:$H$733,6,0)))</f>
        <v/>
      </c>
      <c r="G17" s="201"/>
      <c r="H17" s="201"/>
      <c r="I17" s="201"/>
      <c r="J17" s="202"/>
      <c r="K17" s="203"/>
      <c r="L17" s="203"/>
      <c r="M17" s="201"/>
      <c r="N17" s="204"/>
      <c r="O17" s="201"/>
      <c r="P17" s="203"/>
      <c r="Q17" s="203"/>
      <c r="R17" s="203"/>
      <c r="S17" s="201"/>
      <c r="T17" s="201"/>
      <c r="U17" s="201"/>
      <c r="V17" s="203"/>
      <c r="W17" s="203"/>
      <c r="X17" s="203"/>
      <c r="Y17" s="201"/>
      <c r="Z17" s="201"/>
      <c r="AA17" s="201"/>
      <c r="AB17" s="203"/>
      <c r="AC17" s="203"/>
      <c r="AD17" s="203"/>
      <c r="AE17" s="201"/>
      <c r="AF17" s="201"/>
      <c r="AG17" s="201"/>
      <c r="AH17" s="203"/>
      <c r="AI17" s="203"/>
      <c r="AJ17" s="203"/>
      <c r="AK17" s="201"/>
      <c r="AL17" s="201"/>
      <c r="AM17" s="201"/>
      <c r="AN17" s="203"/>
      <c r="AO17" s="203"/>
      <c r="AP17" s="203"/>
      <c r="AQ17" s="201"/>
      <c r="AR17" s="201"/>
      <c r="AS17" s="201"/>
      <c r="AT17" s="203"/>
      <c r="AU17" s="205"/>
      <c r="AV17" s="205"/>
      <c r="AW17" s="206"/>
      <c r="AX17" s="206"/>
      <c r="AY17" s="206"/>
      <c r="AZ17" s="205"/>
      <c r="BA17" s="205"/>
      <c r="BB17" s="205"/>
      <c r="BC17" s="206"/>
      <c r="BD17" s="206"/>
      <c r="BE17" s="206"/>
      <c r="BF17" s="205"/>
      <c r="BG17" s="205"/>
      <c r="BH17" s="205"/>
      <c r="BI17" s="206"/>
      <c r="BJ17" s="206"/>
      <c r="BK17" s="206"/>
      <c r="BL17" s="205"/>
      <c r="BM17" s="205"/>
      <c r="BN17" s="205"/>
      <c r="BO17" s="217"/>
      <c r="BP17" s="479" t="str">
        <f>IF(ISTEXT(BO17)," ",IFERROR(VLOOKUP(SMALL(PUAN!$V$4:$W$112,COUNTIF(PUAN!$V$4:$W$112,"&lt;="&amp;BO17)+0),PUAN!$V$4:$W$112,2,0),"    "))</f>
        <v xml:space="preserve">    </v>
      </c>
      <c r="BQ17" s="237"/>
      <c r="BV17" s="186"/>
      <c r="BW17" s="184"/>
    </row>
    <row r="18" spans="1:75" s="13" customFormat="1" ht="71.25" hidden="1" customHeight="1" x14ac:dyDescent="0.2">
      <c r="A18" s="212"/>
      <c r="B18" s="213" t="s">
        <v>244</v>
      </c>
      <c r="C18" s="214" t="str">
        <f>IF(ISERROR(VLOOKUP(B18,'KAYIT LİSTESİ'!$B$4:$H$733,2,0)),"",(VLOOKUP(B18,'KAYIT LİSTESİ'!$B$4:$H$733,2,0)))</f>
        <v/>
      </c>
      <c r="D18" s="215" t="str">
        <f>IF(ISERROR(VLOOKUP(B18,'KAYIT LİSTESİ'!$B$4:$H$733,4,0)),"",(VLOOKUP(B18,'KAYIT LİSTESİ'!$B$4:$H$733,4,0)))</f>
        <v/>
      </c>
      <c r="E18" s="216" t="str">
        <f>IF(ISERROR(VLOOKUP(B18,'KAYIT LİSTESİ'!$B$4:$H$733,5,0)),"",(VLOOKUP(B18,'KAYIT LİSTESİ'!$B$4:$H$733,5,0)))</f>
        <v/>
      </c>
      <c r="F18" s="216" t="str">
        <f>IF(ISERROR(VLOOKUP(B18,'KAYIT LİSTESİ'!$B$4:$H$733,6,0)),"",(VLOOKUP(B18,'KAYIT LİSTESİ'!$B$4:$H$733,6,0)))</f>
        <v/>
      </c>
      <c r="G18" s="201"/>
      <c r="H18" s="201"/>
      <c r="I18" s="201"/>
      <c r="J18" s="202"/>
      <c r="K18" s="203"/>
      <c r="L18" s="203"/>
      <c r="M18" s="201"/>
      <c r="N18" s="204"/>
      <c r="O18" s="201"/>
      <c r="P18" s="203"/>
      <c r="Q18" s="203"/>
      <c r="R18" s="203"/>
      <c r="S18" s="201"/>
      <c r="T18" s="201"/>
      <c r="U18" s="201"/>
      <c r="V18" s="203"/>
      <c r="W18" s="203"/>
      <c r="X18" s="203"/>
      <c r="Y18" s="201"/>
      <c r="Z18" s="201"/>
      <c r="AA18" s="201"/>
      <c r="AB18" s="203"/>
      <c r="AC18" s="203"/>
      <c r="AD18" s="203"/>
      <c r="AE18" s="201"/>
      <c r="AF18" s="201"/>
      <c r="AG18" s="201"/>
      <c r="AH18" s="203"/>
      <c r="AI18" s="203"/>
      <c r="AJ18" s="203"/>
      <c r="AK18" s="201"/>
      <c r="AL18" s="201"/>
      <c r="AM18" s="201"/>
      <c r="AN18" s="203"/>
      <c r="AO18" s="203"/>
      <c r="AP18" s="203"/>
      <c r="AQ18" s="201"/>
      <c r="AR18" s="201"/>
      <c r="AS18" s="201"/>
      <c r="AT18" s="203"/>
      <c r="AU18" s="205"/>
      <c r="AV18" s="205"/>
      <c r="AW18" s="206"/>
      <c r="AX18" s="206"/>
      <c r="AY18" s="206"/>
      <c r="AZ18" s="205"/>
      <c r="BA18" s="205"/>
      <c r="BB18" s="205"/>
      <c r="BC18" s="206"/>
      <c r="BD18" s="206"/>
      <c r="BE18" s="206"/>
      <c r="BF18" s="205"/>
      <c r="BG18" s="205"/>
      <c r="BH18" s="205"/>
      <c r="BI18" s="206"/>
      <c r="BJ18" s="206"/>
      <c r="BK18" s="206"/>
      <c r="BL18" s="205"/>
      <c r="BM18" s="205"/>
      <c r="BN18" s="205"/>
      <c r="BO18" s="217"/>
      <c r="BP18" s="479" t="str">
        <f>IF(ISTEXT(BO18)," ",IFERROR(VLOOKUP(SMALL(PUAN!$V$4:$W$112,COUNTIF(PUAN!$V$4:$W$112,"&lt;="&amp;BO18)+0),PUAN!$V$4:$W$112,2,0),"    "))</f>
        <v xml:space="preserve">    </v>
      </c>
      <c r="BQ18" s="237"/>
      <c r="BV18" s="186"/>
      <c r="BW18" s="184"/>
    </row>
    <row r="19" spans="1:75" s="13" customFormat="1" ht="71.25" hidden="1" customHeight="1" x14ac:dyDescent="0.2">
      <c r="A19" s="212"/>
      <c r="B19" s="213" t="s">
        <v>336</v>
      </c>
      <c r="C19" s="214" t="str">
        <f>IF(ISERROR(VLOOKUP(B19,'KAYIT LİSTESİ'!$B$4:$H$733,2,0)),"",(VLOOKUP(B19,'KAYIT LİSTESİ'!$B$4:$H$733,2,0)))</f>
        <v/>
      </c>
      <c r="D19" s="215" t="str">
        <f>IF(ISERROR(VLOOKUP(B19,'KAYIT LİSTESİ'!$B$4:$H$733,4,0)),"",(VLOOKUP(B19,'KAYIT LİSTESİ'!$B$4:$H$733,4,0)))</f>
        <v/>
      </c>
      <c r="E19" s="216" t="str">
        <f>IF(ISERROR(VLOOKUP(B19,'KAYIT LİSTESİ'!$B$4:$H$733,5,0)),"",(VLOOKUP(B19,'KAYIT LİSTESİ'!$B$4:$H$733,5,0)))</f>
        <v/>
      </c>
      <c r="F19" s="216" t="str">
        <f>IF(ISERROR(VLOOKUP(B19,'KAYIT LİSTESİ'!$B$4:$H$733,6,0)),"",(VLOOKUP(B19,'KAYIT LİSTESİ'!$B$4:$H$733,6,0)))</f>
        <v/>
      </c>
      <c r="G19" s="201"/>
      <c r="H19" s="201"/>
      <c r="I19" s="201"/>
      <c r="J19" s="202"/>
      <c r="K19" s="203"/>
      <c r="L19" s="203"/>
      <c r="M19" s="201"/>
      <c r="N19" s="204"/>
      <c r="O19" s="201"/>
      <c r="P19" s="203"/>
      <c r="Q19" s="203"/>
      <c r="R19" s="203"/>
      <c r="S19" s="201"/>
      <c r="T19" s="201"/>
      <c r="U19" s="201"/>
      <c r="V19" s="203"/>
      <c r="W19" s="203"/>
      <c r="X19" s="203"/>
      <c r="Y19" s="201"/>
      <c r="Z19" s="201"/>
      <c r="AA19" s="201"/>
      <c r="AB19" s="203"/>
      <c r="AC19" s="203"/>
      <c r="AD19" s="203"/>
      <c r="AE19" s="201"/>
      <c r="AF19" s="201"/>
      <c r="AG19" s="201"/>
      <c r="AH19" s="203"/>
      <c r="AI19" s="203"/>
      <c r="AJ19" s="203"/>
      <c r="AK19" s="201"/>
      <c r="AL19" s="201"/>
      <c r="AM19" s="201"/>
      <c r="AN19" s="203"/>
      <c r="AO19" s="203"/>
      <c r="AP19" s="203"/>
      <c r="AQ19" s="201"/>
      <c r="AR19" s="201"/>
      <c r="AS19" s="201"/>
      <c r="AT19" s="203"/>
      <c r="AU19" s="205"/>
      <c r="AV19" s="205"/>
      <c r="AW19" s="206"/>
      <c r="AX19" s="206"/>
      <c r="AY19" s="206"/>
      <c r="AZ19" s="205"/>
      <c r="BA19" s="205"/>
      <c r="BB19" s="205"/>
      <c r="BC19" s="206"/>
      <c r="BD19" s="206"/>
      <c r="BE19" s="206"/>
      <c r="BF19" s="205"/>
      <c r="BG19" s="205"/>
      <c r="BH19" s="205"/>
      <c r="BI19" s="206"/>
      <c r="BJ19" s="206"/>
      <c r="BK19" s="206"/>
      <c r="BL19" s="205"/>
      <c r="BM19" s="205"/>
      <c r="BN19" s="205"/>
      <c r="BO19" s="217"/>
      <c r="BP19" s="479" t="str">
        <f>IF(ISTEXT(BO19)," ",IFERROR(VLOOKUP(SMALL(PUAN!$V$4:$W$112,COUNTIF(PUAN!$V$4:$W$112,"&lt;="&amp;BO19)+0),PUAN!$V$4:$W$112,2,0),"    "))</f>
        <v xml:space="preserve">    </v>
      </c>
      <c r="BQ19" s="237"/>
      <c r="BV19" s="186">
        <v>86</v>
      </c>
      <c r="BW19" s="184">
        <v>14</v>
      </c>
    </row>
    <row r="20" spans="1:75" s="13" customFormat="1" ht="71.25" hidden="1" customHeight="1" x14ac:dyDescent="0.2">
      <c r="A20" s="212"/>
      <c r="B20" s="213" t="s">
        <v>337</v>
      </c>
      <c r="C20" s="214" t="str">
        <f>IF(ISERROR(VLOOKUP(B20,'KAYIT LİSTESİ'!$B$4:$H$733,2,0)),"",(VLOOKUP(B20,'KAYIT LİSTESİ'!$B$4:$H$733,2,0)))</f>
        <v/>
      </c>
      <c r="D20" s="215" t="str">
        <f>IF(ISERROR(VLOOKUP(B20,'KAYIT LİSTESİ'!$B$4:$H$733,4,0)),"",(VLOOKUP(B20,'KAYIT LİSTESİ'!$B$4:$H$733,4,0)))</f>
        <v/>
      </c>
      <c r="E20" s="216" t="str">
        <f>IF(ISERROR(VLOOKUP(B20,'KAYIT LİSTESİ'!$B$4:$H$733,5,0)),"",(VLOOKUP(B20,'KAYIT LİSTESİ'!$B$4:$H$733,5,0)))</f>
        <v/>
      </c>
      <c r="F20" s="216" t="str">
        <f>IF(ISERROR(VLOOKUP(B20,'KAYIT LİSTESİ'!$B$4:$H$733,6,0)),"",(VLOOKUP(B20,'KAYIT LİSTESİ'!$B$4:$H$733,6,0)))</f>
        <v/>
      </c>
      <c r="G20" s="201"/>
      <c r="H20" s="201"/>
      <c r="I20" s="201"/>
      <c r="J20" s="202"/>
      <c r="K20" s="203"/>
      <c r="L20" s="203"/>
      <c r="M20" s="201"/>
      <c r="N20" s="204"/>
      <c r="O20" s="201"/>
      <c r="P20" s="203"/>
      <c r="Q20" s="203"/>
      <c r="R20" s="203"/>
      <c r="S20" s="201"/>
      <c r="T20" s="201"/>
      <c r="U20" s="201"/>
      <c r="V20" s="203"/>
      <c r="W20" s="203"/>
      <c r="X20" s="203"/>
      <c r="Y20" s="201"/>
      <c r="Z20" s="201"/>
      <c r="AA20" s="201"/>
      <c r="AB20" s="203"/>
      <c r="AC20" s="203"/>
      <c r="AD20" s="203"/>
      <c r="AE20" s="201"/>
      <c r="AF20" s="201"/>
      <c r="AG20" s="201"/>
      <c r="AH20" s="203"/>
      <c r="AI20" s="203"/>
      <c r="AJ20" s="203"/>
      <c r="AK20" s="201"/>
      <c r="AL20" s="201"/>
      <c r="AM20" s="201"/>
      <c r="AN20" s="203"/>
      <c r="AO20" s="203"/>
      <c r="AP20" s="203"/>
      <c r="AQ20" s="201"/>
      <c r="AR20" s="201"/>
      <c r="AS20" s="201"/>
      <c r="AT20" s="203"/>
      <c r="AU20" s="205"/>
      <c r="AV20" s="205"/>
      <c r="AW20" s="206"/>
      <c r="AX20" s="206"/>
      <c r="AY20" s="206"/>
      <c r="AZ20" s="205"/>
      <c r="BA20" s="205"/>
      <c r="BB20" s="205"/>
      <c r="BC20" s="206"/>
      <c r="BD20" s="206"/>
      <c r="BE20" s="206"/>
      <c r="BF20" s="205"/>
      <c r="BG20" s="205"/>
      <c r="BH20" s="205"/>
      <c r="BI20" s="206"/>
      <c r="BJ20" s="206"/>
      <c r="BK20" s="206"/>
      <c r="BL20" s="205"/>
      <c r="BM20" s="205"/>
      <c r="BN20" s="205"/>
      <c r="BO20" s="217"/>
      <c r="BP20" s="479" t="str">
        <f>IF(ISTEXT(BO20)," ",IFERROR(VLOOKUP(SMALL(PUAN!$V$4:$W$112,COUNTIF(PUAN!$V$4:$W$112,"&lt;="&amp;BO20)+0),PUAN!$V$4:$W$112,2,0),"    "))</f>
        <v xml:space="preserve">    </v>
      </c>
      <c r="BQ20" s="237"/>
      <c r="BV20" s="186">
        <v>88</v>
      </c>
      <c r="BW20" s="184">
        <v>15</v>
      </c>
    </row>
    <row r="21" spans="1:75" s="13" customFormat="1" ht="71.25" hidden="1" customHeight="1" x14ac:dyDescent="0.2">
      <c r="A21" s="212"/>
      <c r="B21" s="213" t="s">
        <v>338</v>
      </c>
      <c r="C21" s="214" t="str">
        <f>IF(ISERROR(VLOOKUP(B21,'KAYIT LİSTESİ'!$B$4:$H$733,2,0)),"",(VLOOKUP(B21,'KAYIT LİSTESİ'!$B$4:$H$733,2,0)))</f>
        <v/>
      </c>
      <c r="D21" s="215" t="str">
        <f>IF(ISERROR(VLOOKUP(B21,'KAYIT LİSTESİ'!$B$4:$H$733,4,0)),"",(VLOOKUP(B21,'KAYIT LİSTESİ'!$B$4:$H$733,4,0)))</f>
        <v/>
      </c>
      <c r="E21" s="216" t="str">
        <f>IF(ISERROR(VLOOKUP(B21,'KAYIT LİSTESİ'!$B$4:$H$733,5,0)),"",(VLOOKUP(B21,'KAYIT LİSTESİ'!$B$4:$H$733,5,0)))</f>
        <v/>
      </c>
      <c r="F21" s="216" t="str">
        <f>IF(ISERROR(VLOOKUP(B21,'KAYIT LİSTESİ'!$B$4:$H$733,6,0)),"",(VLOOKUP(B21,'KAYIT LİSTESİ'!$B$4:$H$733,6,0)))</f>
        <v/>
      </c>
      <c r="G21" s="201"/>
      <c r="H21" s="201"/>
      <c r="I21" s="201"/>
      <c r="J21" s="202"/>
      <c r="K21" s="203"/>
      <c r="L21" s="203"/>
      <c r="M21" s="201"/>
      <c r="N21" s="204"/>
      <c r="O21" s="201"/>
      <c r="P21" s="203"/>
      <c r="Q21" s="203"/>
      <c r="R21" s="203"/>
      <c r="S21" s="201"/>
      <c r="T21" s="201"/>
      <c r="U21" s="201"/>
      <c r="V21" s="203"/>
      <c r="W21" s="203"/>
      <c r="X21" s="203"/>
      <c r="Y21" s="201"/>
      <c r="Z21" s="201"/>
      <c r="AA21" s="201"/>
      <c r="AB21" s="203"/>
      <c r="AC21" s="203"/>
      <c r="AD21" s="203"/>
      <c r="AE21" s="201"/>
      <c r="AF21" s="201"/>
      <c r="AG21" s="201"/>
      <c r="AH21" s="203"/>
      <c r="AI21" s="203"/>
      <c r="AJ21" s="203"/>
      <c r="AK21" s="201"/>
      <c r="AL21" s="201"/>
      <c r="AM21" s="201"/>
      <c r="AN21" s="203"/>
      <c r="AO21" s="203"/>
      <c r="AP21" s="203"/>
      <c r="AQ21" s="201"/>
      <c r="AR21" s="201"/>
      <c r="AS21" s="201"/>
      <c r="AT21" s="203"/>
      <c r="AU21" s="205"/>
      <c r="AV21" s="205"/>
      <c r="AW21" s="206"/>
      <c r="AX21" s="206"/>
      <c r="AY21" s="206"/>
      <c r="AZ21" s="205"/>
      <c r="BA21" s="205"/>
      <c r="BB21" s="205"/>
      <c r="BC21" s="206"/>
      <c r="BD21" s="206"/>
      <c r="BE21" s="206"/>
      <c r="BF21" s="205"/>
      <c r="BG21" s="205"/>
      <c r="BH21" s="205"/>
      <c r="BI21" s="206"/>
      <c r="BJ21" s="206"/>
      <c r="BK21" s="206"/>
      <c r="BL21" s="205"/>
      <c r="BM21" s="205"/>
      <c r="BN21" s="205"/>
      <c r="BO21" s="217"/>
      <c r="BP21" s="479" t="str">
        <f>IF(ISTEXT(BO21)," ",IFERROR(VLOOKUP(SMALL(PUAN!$V$4:$W$112,COUNTIF(PUAN!$V$4:$W$112,"&lt;="&amp;BO21)+0),PUAN!$V$4:$W$112,2,0),"    "))</f>
        <v xml:space="preserve">    </v>
      </c>
      <c r="BQ21" s="237"/>
      <c r="BV21" s="186"/>
      <c r="BW21" s="184"/>
    </row>
    <row r="22" spans="1:75" s="13" customFormat="1" ht="71.25" hidden="1" customHeight="1" x14ac:dyDescent="0.2">
      <c r="A22" s="212"/>
      <c r="B22" s="213" t="s">
        <v>339</v>
      </c>
      <c r="C22" s="214" t="str">
        <f>IF(ISERROR(VLOOKUP(B22,'KAYIT LİSTESİ'!$B$4:$H$733,2,0)),"",(VLOOKUP(B22,'KAYIT LİSTESİ'!$B$4:$H$733,2,0)))</f>
        <v/>
      </c>
      <c r="D22" s="215" t="str">
        <f>IF(ISERROR(VLOOKUP(B22,'KAYIT LİSTESİ'!$B$4:$H$733,4,0)),"",(VLOOKUP(B22,'KAYIT LİSTESİ'!$B$4:$H$733,4,0)))</f>
        <v/>
      </c>
      <c r="E22" s="216" t="str">
        <f>IF(ISERROR(VLOOKUP(B22,'KAYIT LİSTESİ'!$B$4:$H$733,5,0)),"",(VLOOKUP(B22,'KAYIT LİSTESİ'!$B$4:$H$733,5,0)))</f>
        <v/>
      </c>
      <c r="F22" s="216" t="str">
        <f>IF(ISERROR(VLOOKUP(B22,'KAYIT LİSTESİ'!$B$4:$H$733,6,0)),"",(VLOOKUP(B22,'KAYIT LİSTESİ'!$B$4:$H$733,6,0)))</f>
        <v/>
      </c>
      <c r="G22" s="201"/>
      <c r="H22" s="201"/>
      <c r="I22" s="201"/>
      <c r="J22" s="202"/>
      <c r="K22" s="203"/>
      <c r="L22" s="203"/>
      <c r="M22" s="201"/>
      <c r="N22" s="204"/>
      <c r="O22" s="201"/>
      <c r="P22" s="203"/>
      <c r="Q22" s="203"/>
      <c r="R22" s="203"/>
      <c r="S22" s="201"/>
      <c r="T22" s="201"/>
      <c r="U22" s="201"/>
      <c r="V22" s="203"/>
      <c r="W22" s="203"/>
      <c r="X22" s="203"/>
      <c r="Y22" s="201"/>
      <c r="Z22" s="201"/>
      <c r="AA22" s="201"/>
      <c r="AB22" s="203"/>
      <c r="AC22" s="203"/>
      <c r="AD22" s="203"/>
      <c r="AE22" s="201"/>
      <c r="AF22" s="201"/>
      <c r="AG22" s="201"/>
      <c r="AH22" s="203"/>
      <c r="AI22" s="203"/>
      <c r="AJ22" s="203"/>
      <c r="AK22" s="201"/>
      <c r="AL22" s="201"/>
      <c r="AM22" s="201"/>
      <c r="AN22" s="203"/>
      <c r="AO22" s="203"/>
      <c r="AP22" s="203"/>
      <c r="AQ22" s="201"/>
      <c r="AR22" s="201"/>
      <c r="AS22" s="201"/>
      <c r="AT22" s="203"/>
      <c r="AU22" s="205"/>
      <c r="AV22" s="205"/>
      <c r="AW22" s="206"/>
      <c r="AX22" s="206"/>
      <c r="AY22" s="206"/>
      <c r="AZ22" s="205"/>
      <c r="BA22" s="205"/>
      <c r="BB22" s="205"/>
      <c r="BC22" s="206"/>
      <c r="BD22" s="206"/>
      <c r="BE22" s="206"/>
      <c r="BF22" s="205"/>
      <c r="BG22" s="205"/>
      <c r="BH22" s="205"/>
      <c r="BI22" s="206"/>
      <c r="BJ22" s="206"/>
      <c r="BK22" s="206"/>
      <c r="BL22" s="205"/>
      <c r="BM22" s="205"/>
      <c r="BN22" s="205"/>
      <c r="BO22" s="217"/>
      <c r="BP22" s="479" t="str">
        <f>IF(ISTEXT(BO22)," ",IFERROR(VLOOKUP(SMALL(PUAN!$V$4:$W$112,COUNTIF(PUAN!$V$4:$W$112,"&lt;="&amp;BO22)+0),PUAN!$V$4:$W$112,2,0),"    "))</f>
        <v xml:space="preserve">    </v>
      </c>
      <c r="BQ22" s="237"/>
      <c r="BV22" s="186"/>
      <c r="BW22" s="184"/>
    </row>
    <row r="23" spans="1:75" s="13" customFormat="1" ht="71.25" customHeight="1" x14ac:dyDescent="0.2">
      <c r="A23" s="212"/>
      <c r="B23" s="213" t="s">
        <v>340</v>
      </c>
      <c r="C23" s="214" t="str">
        <f>IF(ISERROR(VLOOKUP(B23,'KAYIT LİSTESİ'!$B$4:$H$733,2,0)),"",(VLOOKUP(B23,'KAYIT LİSTESİ'!$B$4:$H$733,2,0)))</f>
        <v/>
      </c>
      <c r="D23" s="215" t="str">
        <f>IF(ISERROR(VLOOKUP(B23,'KAYIT LİSTESİ'!$B$4:$H$733,4,0)),"",(VLOOKUP(B23,'KAYIT LİSTESİ'!$B$4:$H$733,4,0)))</f>
        <v/>
      </c>
      <c r="E23" s="216" t="str">
        <f>IF(ISERROR(VLOOKUP(B23,'KAYIT LİSTESİ'!$B$4:$H$733,5,0)),"",(VLOOKUP(B23,'KAYIT LİSTESİ'!$B$4:$H$733,5,0)))</f>
        <v/>
      </c>
      <c r="F23" s="216" t="str">
        <f>IF(ISERROR(VLOOKUP(B23,'KAYIT LİSTESİ'!$B$4:$H$733,6,0)),"",(VLOOKUP(B23,'KAYIT LİSTESİ'!$B$4:$H$733,6,0)))</f>
        <v/>
      </c>
      <c r="G23" s="201"/>
      <c r="H23" s="201"/>
      <c r="I23" s="201"/>
      <c r="J23" s="202"/>
      <c r="K23" s="203"/>
      <c r="L23" s="203"/>
      <c r="M23" s="201"/>
      <c r="N23" s="204"/>
      <c r="O23" s="201"/>
      <c r="P23" s="203"/>
      <c r="Q23" s="203"/>
      <c r="R23" s="203"/>
      <c r="S23" s="201"/>
      <c r="T23" s="201"/>
      <c r="U23" s="201"/>
      <c r="V23" s="203"/>
      <c r="W23" s="203"/>
      <c r="X23" s="203"/>
      <c r="Y23" s="201"/>
      <c r="Z23" s="201"/>
      <c r="AA23" s="201"/>
      <c r="AB23" s="203"/>
      <c r="AC23" s="203"/>
      <c r="AD23" s="203"/>
      <c r="AE23" s="201"/>
      <c r="AF23" s="201"/>
      <c r="AG23" s="201"/>
      <c r="AH23" s="203"/>
      <c r="AI23" s="203"/>
      <c r="AJ23" s="203"/>
      <c r="AK23" s="201"/>
      <c r="AL23" s="201"/>
      <c r="AM23" s="201"/>
      <c r="AN23" s="203"/>
      <c r="AO23" s="203"/>
      <c r="AP23" s="203"/>
      <c r="AQ23" s="201"/>
      <c r="AR23" s="201"/>
      <c r="AS23" s="201"/>
      <c r="AT23" s="203"/>
      <c r="AU23" s="205"/>
      <c r="AV23" s="205"/>
      <c r="AW23" s="206"/>
      <c r="AX23" s="206"/>
      <c r="AY23" s="206"/>
      <c r="AZ23" s="205"/>
      <c r="BA23" s="205"/>
      <c r="BB23" s="205"/>
      <c r="BC23" s="206"/>
      <c r="BD23" s="206"/>
      <c r="BE23" s="206"/>
      <c r="BF23" s="205"/>
      <c r="BG23" s="205"/>
      <c r="BH23" s="205"/>
      <c r="BI23" s="206"/>
      <c r="BJ23" s="206"/>
      <c r="BK23" s="206"/>
      <c r="BL23" s="205"/>
      <c r="BM23" s="205"/>
      <c r="BN23" s="205"/>
      <c r="BO23" s="217"/>
      <c r="BP23" s="479" t="str">
        <f>IF(ISTEXT(BO23)," ",IFERROR(VLOOKUP(SMALL(PUAN!$V$4:$W$112,COUNTIF(PUAN!$V$4:$W$112,"&lt;="&amp;BO23)+0),PUAN!$V$4:$W$112,2,0),"    "))</f>
        <v xml:space="preserve">    </v>
      </c>
      <c r="BQ23" s="237"/>
      <c r="BV23" s="186"/>
      <c r="BW23" s="184"/>
    </row>
    <row r="24" spans="1:75" s="62" customFormat="1" ht="59.25" customHeight="1" x14ac:dyDescent="0.25">
      <c r="A24" s="58" t="s">
        <v>22</v>
      </c>
      <c r="B24" s="58"/>
      <c r="C24" s="58"/>
      <c r="D24" s="59"/>
      <c r="E24" s="60"/>
      <c r="F24" s="61" t="s">
        <v>0</v>
      </c>
      <c r="J24" s="62" t="s">
        <v>1</v>
      </c>
      <c r="S24" s="62" t="s">
        <v>2</v>
      </c>
      <c r="AA24" s="62" t="s">
        <v>3</v>
      </c>
      <c r="AL24" s="62" t="s">
        <v>3</v>
      </c>
      <c r="BO24" s="63" t="s">
        <v>3</v>
      </c>
      <c r="BP24" s="61"/>
      <c r="BQ24" s="61"/>
      <c r="BV24" s="186">
        <v>124</v>
      </c>
      <c r="BW24" s="184">
        <v>34</v>
      </c>
    </row>
    <row r="25" spans="1:75" ht="81.75" customHeight="1" x14ac:dyDescent="0.2">
      <c r="E25" s="44"/>
      <c r="BV25" s="186">
        <v>125</v>
      </c>
      <c r="BW25" s="184">
        <v>35</v>
      </c>
    </row>
    <row r="26" spans="1:75" ht="81.75" customHeight="1" x14ac:dyDescent="0.2">
      <c r="E26" s="44"/>
      <c r="BV26" s="186">
        <v>126</v>
      </c>
      <c r="BW26" s="184">
        <v>36</v>
      </c>
    </row>
    <row r="27" spans="1:75" x14ac:dyDescent="0.2">
      <c r="E27" s="44"/>
      <c r="BV27" s="186">
        <v>127</v>
      </c>
      <c r="BW27" s="184">
        <v>37</v>
      </c>
    </row>
    <row r="28" spans="1:75" x14ac:dyDescent="0.2">
      <c r="BV28" s="186">
        <v>128</v>
      </c>
      <c r="BW28" s="184">
        <v>38</v>
      </c>
    </row>
    <row r="29" spans="1:75" x14ac:dyDescent="0.2">
      <c r="BV29" s="186">
        <v>129</v>
      </c>
      <c r="BW29" s="184">
        <v>39</v>
      </c>
    </row>
    <row r="30" spans="1:75" x14ac:dyDescent="0.2">
      <c r="BV30" s="186">
        <v>130</v>
      </c>
      <c r="BW30" s="184">
        <v>40</v>
      </c>
    </row>
    <row r="31" spans="1:75" x14ac:dyDescent="0.2">
      <c r="BV31" s="186">
        <v>131</v>
      </c>
      <c r="BW31" s="184">
        <v>41</v>
      </c>
    </row>
    <row r="32" spans="1:75" x14ac:dyDescent="0.2">
      <c r="BV32" s="186">
        <v>132</v>
      </c>
      <c r="BW32" s="184">
        <v>42</v>
      </c>
    </row>
    <row r="33" spans="74:75" x14ac:dyDescent="0.2">
      <c r="BV33" s="186">
        <v>133</v>
      </c>
      <c r="BW33" s="184">
        <v>43</v>
      </c>
    </row>
    <row r="34" spans="74:75" x14ac:dyDescent="0.2">
      <c r="BV34" s="186">
        <v>134</v>
      </c>
      <c r="BW34" s="184">
        <v>44</v>
      </c>
    </row>
    <row r="35" spans="74:75" x14ac:dyDescent="0.2">
      <c r="BV35" s="186">
        <v>135</v>
      </c>
      <c r="BW35" s="184">
        <v>45</v>
      </c>
    </row>
    <row r="36" spans="74:75" x14ac:dyDescent="0.2">
      <c r="BV36" s="186">
        <v>136</v>
      </c>
      <c r="BW36" s="184">
        <v>46</v>
      </c>
    </row>
    <row r="37" spans="74:75" x14ac:dyDescent="0.2">
      <c r="BV37" s="186">
        <v>137</v>
      </c>
      <c r="BW37" s="184">
        <v>47</v>
      </c>
    </row>
    <row r="38" spans="74:75" x14ac:dyDescent="0.2">
      <c r="BV38" s="186">
        <v>138</v>
      </c>
      <c r="BW38" s="184">
        <v>48</v>
      </c>
    </row>
    <row r="39" spans="74:75" x14ac:dyDescent="0.2">
      <c r="BV39" s="186">
        <v>139</v>
      </c>
      <c r="BW39" s="184">
        <v>49</v>
      </c>
    </row>
    <row r="40" spans="74:75" x14ac:dyDescent="0.2">
      <c r="BV40" s="186">
        <v>140</v>
      </c>
      <c r="BW40" s="184">
        <v>50</v>
      </c>
    </row>
    <row r="41" spans="74:75" x14ac:dyDescent="0.2">
      <c r="BV41" s="186">
        <v>141</v>
      </c>
      <c r="BW41" s="184">
        <v>51</v>
      </c>
    </row>
    <row r="42" spans="74:75" x14ac:dyDescent="0.2">
      <c r="BV42" s="186">
        <v>142</v>
      </c>
      <c r="BW42" s="184">
        <v>52</v>
      </c>
    </row>
    <row r="43" spans="74:75" x14ac:dyDescent="0.2">
      <c r="BV43" s="186">
        <v>143</v>
      </c>
      <c r="BW43" s="184">
        <v>53</v>
      </c>
    </row>
    <row r="44" spans="74:75" x14ac:dyDescent="0.2">
      <c r="BV44" s="186">
        <v>144</v>
      </c>
      <c r="BW44" s="184">
        <v>54</v>
      </c>
    </row>
    <row r="45" spans="74:75" x14ac:dyDescent="0.2">
      <c r="BV45" s="186">
        <v>145</v>
      </c>
      <c r="BW45" s="184">
        <v>55</v>
      </c>
    </row>
    <row r="46" spans="74:75" x14ac:dyDescent="0.2">
      <c r="BV46" s="186">
        <v>146</v>
      </c>
      <c r="BW46" s="184">
        <v>56</v>
      </c>
    </row>
    <row r="47" spans="74:75" x14ac:dyDescent="0.2">
      <c r="BV47" s="186">
        <v>147</v>
      </c>
      <c r="BW47" s="184">
        <v>57</v>
      </c>
    </row>
    <row r="48" spans="74:75" x14ac:dyDescent="0.2">
      <c r="BV48" s="186">
        <v>148</v>
      </c>
      <c r="BW48" s="184">
        <v>58</v>
      </c>
    </row>
    <row r="49" spans="74:75" x14ac:dyDescent="0.2">
      <c r="BV49" s="186">
        <v>149</v>
      </c>
      <c r="BW49" s="184">
        <v>59</v>
      </c>
    </row>
    <row r="50" spans="74:75" x14ac:dyDescent="0.2">
      <c r="BV50" s="186">
        <v>150</v>
      </c>
      <c r="BW50" s="184">
        <v>60</v>
      </c>
    </row>
    <row r="51" spans="74:75" x14ac:dyDescent="0.2">
      <c r="BV51" s="186">
        <v>151</v>
      </c>
      <c r="BW51" s="184">
        <v>61</v>
      </c>
    </row>
    <row r="52" spans="74:75" x14ac:dyDescent="0.2">
      <c r="BV52" s="186">
        <v>152</v>
      </c>
      <c r="BW52" s="184">
        <v>62</v>
      </c>
    </row>
    <row r="53" spans="74:75" x14ac:dyDescent="0.2">
      <c r="BV53" s="186">
        <v>153</v>
      </c>
      <c r="BW53" s="184">
        <v>63</v>
      </c>
    </row>
    <row r="54" spans="74:75" x14ac:dyDescent="0.2">
      <c r="BV54" s="186">
        <v>154</v>
      </c>
      <c r="BW54" s="184">
        <v>64</v>
      </c>
    </row>
    <row r="55" spans="74:75" x14ac:dyDescent="0.2">
      <c r="BV55" s="186">
        <v>155</v>
      </c>
      <c r="BW55" s="184">
        <v>65</v>
      </c>
    </row>
    <row r="56" spans="74:75" x14ac:dyDescent="0.2">
      <c r="BV56" s="186">
        <v>156</v>
      </c>
      <c r="BW56" s="184">
        <v>66</v>
      </c>
    </row>
    <row r="57" spans="74:75" x14ac:dyDescent="0.2">
      <c r="BV57" s="186">
        <v>157</v>
      </c>
      <c r="BW57" s="184">
        <v>67</v>
      </c>
    </row>
    <row r="58" spans="74:75" x14ac:dyDescent="0.2">
      <c r="BV58" s="186">
        <v>158</v>
      </c>
      <c r="BW58" s="184">
        <v>68</v>
      </c>
    </row>
    <row r="59" spans="74:75" x14ac:dyDescent="0.2">
      <c r="BV59" s="186">
        <v>159</v>
      </c>
      <c r="BW59" s="184">
        <v>69</v>
      </c>
    </row>
    <row r="60" spans="74:75" x14ac:dyDescent="0.2">
      <c r="BV60" s="186">
        <v>160</v>
      </c>
      <c r="BW60" s="184">
        <v>70</v>
      </c>
    </row>
    <row r="61" spans="74:75" x14ac:dyDescent="0.2">
      <c r="BV61" s="186">
        <v>161</v>
      </c>
      <c r="BW61" s="184">
        <v>71</v>
      </c>
    </row>
    <row r="62" spans="74:75" x14ac:dyDescent="0.2">
      <c r="BV62" s="186">
        <v>162</v>
      </c>
      <c r="BW62" s="184">
        <v>72</v>
      </c>
    </row>
    <row r="63" spans="74:75" x14ac:dyDescent="0.2">
      <c r="BV63" s="186">
        <v>163</v>
      </c>
      <c r="BW63" s="184">
        <v>73</v>
      </c>
    </row>
    <row r="64" spans="74:75" x14ac:dyDescent="0.2">
      <c r="BV64" s="186">
        <v>164</v>
      </c>
      <c r="BW64" s="184">
        <v>74</v>
      </c>
    </row>
    <row r="65" spans="74:75" x14ac:dyDescent="0.2">
      <c r="BV65" s="186">
        <v>165</v>
      </c>
      <c r="BW65" s="184">
        <v>75</v>
      </c>
    </row>
    <row r="66" spans="74:75" x14ac:dyDescent="0.2">
      <c r="BV66" s="186">
        <v>166</v>
      </c>
      <c r="BW66" s="184">
        <v>76</v>
      </c>
    </row>
    <row r="67" spans="74:75" x14ac:dyDescent="0.2">
      <c r="BV67" s="186">
        <v>167</v>
      </c>
      <c r="BW67" s="184">
        <v>77</v>
      </c>
    </row>
    <row r="68" spans="74:75" x14ac:dyDescent="0.2">
      <c r="BV68" s="186">
        <v>168</v>
      </c>
      <c r="BW68" s="184">
        <v>78</v>
      </c>
    </row>
    <row r="69" spans="74:75" x14ac:dyDescent="0.2">
      <c r="BV69" s="186">
        <v>169</v>
      </c>
      <c r="BW69" s="184">
        <v>79</v>
      </c>
    </row>
    <row r="70" spans="74:75" x14ac:dyDescent="0.2">
      <c r="BV70" s="186">
        <v>170</v>
      </c>
      <c r="BW70" s="184">
        <v>80</v>
      </c>
    </row>
    <row r="71" spans="74:75" x14ac:dyDescent="0.2">
      <c r="BV71" s="186">
        <v>171</v>
      </c>
      <c r="BW71" s="184">
        <v>81</v>
      </c>
    </row>
    <row r="72" spans="74:75" x14ac:dyDescent="0.2">
      <c r="BV72" s="186">
        <v>172</v>
      </c>
      <c r="BW72" s="184">
        <v>82</v>
      </c>
    </row>
    <row r="73" spans="74:75" x14ac:dyDescent="0.2">
      <c r="BV73" s="186">
        <v>173</v>
      </c>
      <c r="BW73" s="184">
        <v>83</v>
      </c>
    </row>
    <row r="74" spans="74:75" x14ac:dyDescent="0.2">
      <c r="BV74" s="186">
        <v>174</v>
      </c>
      <c r="BW74" s="184">
        <v>84</v>
      </c>
    </row>
    <row r="75" spans="74:75" x14ac:dyDescent="0.2">
      <c r="BV75" s="186">
        <v>175</v>
      </c>
      <c r="BW75" s="184">
        <v>85</v>
      </c>
    </row>
    <row r="76" spans="74:75" x14ac:dyDescent="0.2">
      <c r="BV76" s="186">
        <v>176</v>
      </c>
      <c r="BW76" s="184">
        <v>86</v>
      </c>
    </row>
    <row r="77" spans="74:75" x14ac:dyDescent="0.2">
      <c r="BV77" s="186">
        <v>177</v>
      </c>
      <c r="BW77" s="184">
        <v>87</v>
      </c>
    </row>
    <row r="78" spans="74:75" x14ac:dyDescent="0.2">
      <c r="BV78" s="186">
        <v>178</v>
      </c>
      <c r="BW78" s="184">
        <v>88</v>
      </c>
    </row>
    <row r="79" spans="74:75" x14ac:dyDescent="0.2">
      <c r="BV79" s="186">
        <v>179</v>
      </c>
      <c r="BW79" s="184">
        <v>89</v>
      </c>
    </row>
    <row r="80" spans="74:75" x14ac:dyDescent="0.2">
      <c r="BV80" s="186">
        <v>180</v>
      </c>
      <c r="BW80" s="184">
        <v>90</v>
      </c>
    </row>
    <row r="81" spans="74:75" x14ac:dyDescent="0.2">
      <c r="BW81" s="184">
        <v>91</v>
      </c>
    </row>
    <row r="82" spans="74:75" x14ac:dyDescent="0.2">
      <c r="BV82" s="186">
        <v>181</v>
      </c>
      <c r="BW82" s="184">
        <v>92</v>
      </c>
    </row>
    <row r="83" spans="74:75" x14ac:dyDescent="0.2">
      <c r="BW83" s="184">
        <v>93</v>
      </c>
    </row>
    <row r="84" spans="74:75" x14ac:dyDescent="0.2">
      <c r="BV84" s="186">
        <v>182</v>
      </c>
      <c r="BW84" s="184">
        <v>94</v>
      </c>
    </row>
    <row r="85" spans="74:75" x14ac:dyDescent="0.2">
      <c r="BW85" s="184">
        <v>95</v>
      </c>
    </row>
    <row r="86" spans="74:75" x14ac:dyDescent="0.2">
      <c r="BV86" s="185">
        <v>183</v>
      </c>
      <c r="BW86" s="183">
        <v>96</v>
      </c>
    </row>
    <row r="87" spans="74:75" x14ac:dyDescent="0.2">
      <c r="BV87" s="185"/>
      <c r="BW87" s="183">
        <v>97</v>
      </c>
    </row>
    <row r="88" spans="74:75" x14ac:dyDescent="0.2">
      <c r="BV88" s="185">
        <v>184</v>
      </c>
      <c r="BW88" s="183">
        <v>98</v>
      </c>
    </row>
    <row r="89" spans="74:75" x14ac:dyDescent="0.2">
      <c r="BV89" s="185"/>
      <c r="BW89" s="183">
        <v>99</v>
      </c>
    </row>
    <row r="90" spans="74:75" x14ac:dyDescent="0.2">
      <c r="BV90" s="185">
        <v>185</v>
      </c>
      <c r="BW90" s="183">
        <v>100</v>
      </c>
    </row>
  </sheetData>
  <sortState ref="A9:BP13">
    <sortCondition ref="A9:A13"/>
  </sortState>
  <mergeCells count="44">
    <mergeCell ref="E6:E7"/>
    <mergeCell ref="F6:F7"/>
    <mergeCell ref="G7:I7"/>
    <mergeCell ref="AQ7:AS7"/>
    <mergeCell ref="AT7:AV7"/>
    <mergeCell ref="P7:R7"/>
    <mergeCell ref="M7:O7"/>
    <mergeCell ref="BC4:BQ4"/>
    <mergeCell ref="BQ6:BQ7"/>
    <mergeCell ref="AW7:AY7"/>
    <mergeCell ref="AZ7:BB7"/>
    <mergeCell ref="BF7:BH7"/>
    <mergeCell ref="BO6:BO7"/>
    <mergeCell ref="BC7:BE7"/>
    <mergeCell ref="A1:BQ1"/>
    <mergeCell ref="A2:BQ2"/>
    <mergeCell ref="A3:D3"/>
    <mergeCell ref="E3:F3"/>
    <mergeCell ref="AF3:AJ3"/>
    <mergeCell ref="AW3:BB3"/>
    <mergeCell ref="BC3:BQ3"/>
    <mergeCell ref="N3:X3"/>
    <mergeCell ref="Y3:AE3"/>
    <mergeCell ref="E4:F4"/>
    <mergeCell ref="BO5:BQ5"/>
    <mergeCell ref="BI7:BK7"/>
    <mergeCell ref="BL7:BN7"/>
    <mergeCell ref="BP6:BP7"/>
    <mergeCell ref="AH7:AJ7"/>
    <mergeCell ref="AK7:AM7"/>
    <mergeCell ref="AN7:AP7"/>
    <mergeCell ref="J7:L7"/>
    <mergeCell ref="G6:BN6"/>
    <mergeCell ref="AB7:AD7"/>
    <mergeCell ref="AE7:AG7"/>
    <mergeCell ref="S7:U7"/>
    <mergeCell ref="V7:X7"/>
    <mergeCell ref="Y7:AA7"/>
    <mergeCell ref="AW4:BB4"/>
    <mergeCell ref="A4:D4"/>
    <mergeCell ref="A6:A7"/>
    <mergeCell ref="B6:B7"/>
    <mergeCell ref="C6:C7"/>
    <mergeCell ref="D6:D7"/>
  </mergeCells>
  <conditionalFormatting sqref="G8:BN23">
    <cfRule type="containsText" dxfId="5" priority="1" stopIfTrue="1" operator="containsText" text="O">
      <formula>NOT(ISERROR(SEARCH("O",G8)))</formula>
    </cfRule>
    <cfRule type="containsText" dxfId="4" priority="2" stopIfTrue="1" operator="containsText" text="X">
      <formula>NOT(ISERROR(SEARCH("X",G8)))</formula>
    </cfRule>
  </conditionalFormatting>
  <hyperlinks>
    <hyperlink ref="E3" location="'YARIŞMA PROGRAMI'!C13" display="Sırıkla Atlama"/>
    <hyperlink ref="E3:F3" location="'YARIŞMA PROGRAMI'!C8" display="'YARIŞMA PROGRAMI'!C8"/>
  </hyperlinks>
  <printOptions horizontalCentered="1"/>
  <pageMargins left="0.17" right="0.15748031496062992" top="0.55118110236220474" bottom="0.27559055118110237" header="0.19685039370078741" footer="0.19685039370078741"/>
  <pageSetup paperSize="9" scale="29" fitToHeight="0" orientation="landscape" r:id="rId1"/>
  <headerFooter scaleWithDoc="0" alignWithMargins="0"/>
  <ignoredErrors>
    <ignoredError sqref="E4 A2 BO5"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rgb="FF0070C0"/>
  </sheetPr>
  <dimension ref="A1:M46"/>
  <sheetViews>
    <sheetView view="pageBreakPreview" topLeftCell="A7" zoomScale="70" zoomScaleNormal="78" zoomScaleSheetLayoutView="70" workbookViewId="0">
      <selection activeCell="B16" sqref="B16:E16"/>
    </sheetView>
  </sheetViews>
  <sheetFormatPr defaultRowHeight="15.75" x14ac:dyDescent="0.2"/>
  <cols>
    <col min="1" max="1" width="8.42578125" style="79" customWidth="1"/>
    <col min="2" max="2" width="26.140625" style="96" bestFit="1" customWidth="1"/>
    <col min="3" max="3" width="31.85546875" style="79" customWidth="1"/>
    <col min="4" max="4" width="27" style="79" customWidth="1"/>
    <col min="5" max="5" width="41.140625" style="79" customWidth="1"/>
    <col min="6" max="6" width="4.42578125" style="79" customWidth="1"/>
    <col min="7" max="7" width="7.5703125" style="79" customWidth="1"/>
    <col min="8" max="8" width="119.85546875" style="79" customWidth="1"/>
    <col min="9" max="16384" width="9.140625" style="79"/>
  </cols>
  <sheetData>
    <row r="1" spans="1:13" ht="12" customHeight="1" x14ac:dyDescent="0.2">
      <c r="A1" s="77"/>
      <c r="B1" s="78"/>
      <c r="C1" s="77"/>
      <c r="D1" s="77"/>
      <c r="E1" s="77"/>
      <c r="F1" s="77"/>
      <c r="G1" s="75"/>
      <c r="H1" s="690" t="s">
        <v>94</v>
      </c>
    </row>
    <row r="2" spans="1:13" ht="51" customHeight="1" x14ac:dyDescent="0.2">
      <c r="A2" s="77"/>
      <c r="B2" s="699" t="str">
        <f>'YARIŞMA BİLGİLERİ'!F19</f>
        <v>4. TÜRKİYENİN EN HIZLISI İL SEÇMELERİ</v>
      </c>
      <c r="C2" s="700"/>
      <c r="D2" s="700"/>
      <c r="E2" s="701"/>
      <c r="F2" s="77"/>
      <c r="H2" s="691"/>
      <c r="I2" s="76"/>
      <c r="J2" s="76"/>
      <c r="K2" s="76"/>
      <c r="L2" s="76"/>
      <c r="M2" s="80"/>
    </row>
    <row r="3" spans="1:13" ht="20.25" customHeight="1" x14ac:dyDescent="0.2">
      <c r="A3" s="77"/>
      <c r="B3" s="696" t="s">
        <v>19</v>
      </c>
      <c r="C3" s="697"/>
      <c r="D3" s="697"/>
      <c r="E3" s="698"/>
      <c r="F3" s="77"/>
      <c r="H3" s="691"/>
      <c r="I3" s="81"/>
      <c r="J3" s="81"/>
      <c r="K3" s="81"/>
      <c r="L3" s="81"/>
    </row>
    <row r="4" spans="1:13" ht="48" x14ac:dyDescent="0.2">
      <c r="A4" s="77"/>
      <c r="B4" s="702" t="s">
        <v>95</v>
      </c>
      <c r="C4" s="703"/>
      <c r="D4" s="703"/>
      <c r="E4" s="704"/>
      <c r="F4" s="77"/>
      <c r="H4" s="82" t="s">
        <v>82</v>
      </c>
      <c r="I4" s="83"/>
      <c r="J4" s="83"/>
      <c r="K4" s="83"/>
      <c r="L4" s="83"/>
    </row>
    <row r="5" spans="1:13" ht="45" customHeight="1" x14ac:dyDescent="0.2">
      <c r="A5" s="77"/>
      <c r="B5" s="692" t="str">
        <f>'YARIŞMA BİLGİLERİ'!F21</f>
        <v>KADINLAR                                                             2004-2005-2006-2007-2008</v>
      </c>
      <c r="C5" s="693"/>
      <c r="D5" s="694"/>
      <c r="E5" s="695"/>
      <c r="F5" s="77"/>
      <c r="H5" s="82" t="s">
        <v>83</v>
      </c>
      <c r="I5" s="83"/>
      <c r="J5" s="83"/>
      <c r="K5" s="83"/>
      <c r="L5" s="83"/>
    </row>
    <row r="6" spans="1:13" ht="39.75" customHeight="1" x14ac:dyDescent="0.2">
      <c r="A6" s="77"/>
      <c r="B6" s="687" t="s">
        <v>322</v>
      </c>
      <c r="C6" s="688"/>
      <c r="D6" s="688"/>
      <c r="E6" s="689"/>
      <c r="F6" s="77"/>
      <c r="H6" s="82" t="s">
        <v>84</v>
      </c>
      <c r="I6" s="83"/>
      <c r="J6" s="83"/>
      <c r="K6" s="83"/>
      <c r="L6" s="83"/>
    </row>
    <row r="7" spans="1:13" s="87" customFormat="1" ht="41.25" customHeight="1" x14ac:dyDescent="0.2">
      <c r="A7" s="257"/>
      <c r="B7" s="112" t="s">
        <v>10</v>
      </c>
      <c r="C7" s="112" t="s">
        <v>11</v>
      </c>
      <c r="D7" s="112" t="s">
        <v>43</v>
      </c>
      <c r="E7" s="112" t="s">
        <v>67</v>
      </c>
      <c r="F7" s="84"/>
      <c r="H7" s="82" t="s">
        <v>85</v>
      </c>
      <c r="I7" s="83"/>
      <c r="J7" s="83"/>
      <c r="K7" s="83"/>
      <c r="L7" s="83"/>
    </row>
    <row r="8" spans="1:13" s="87" customFormat="1" ht="41.25" customHeight="1" x14ac:dyDescent="0.2">
      <c r="A8" s="257"/>
      <c r="B8" s="85">
        <v>43144.541666666664</v>
      </c>
      <c r="C8" s="110" t="s">
        <v>112</v>
      </c>
      <c r="D8" s="160">
        <v>1344</v>
      </c>
      <c r="E8" s="86" t="s">
        <v>212</v>
      </c>
      <c r="F8" s="84"/>
      <c r="H8" s="82" t="s">
        <v>86</v>
      </c>
      <c r="I8" s="83"/>
      <c r="J8" s="83"/>
      <c r="K8" s="83"/>
      <c r="L8" s="83"/>
    </row>
    <row r="9" spans="1:13" s="87" customFormat="1" ht="41.25" customHeight="1" x14ac:dyDescent="0.2">
      <c r="A9" s="257"/>
      <c r="B9" s="85">
        <v>43144.583333333336</v>
      </c>
      <c r="C9" s="110" t="s">
        <v>476</v>
      </c>
      <c r="D9" s="287">
        <v>10404</v>
      </c>
      <c r="E9" s="86" t="s">
        <v>212</v>
      </c>
      <c r="F9" s="84"/>
      <c r="H9" s="82" t="s">
        <v>87</v>
      </c>
      <c r="I9" s="83"/>
      <c r="J9" s="83"/>
      <c r="K9" s="83"/>
      <c r="L9" s="83"/>
    </row>
    <row r="10" spans="1:13" s="87" customFormat="1" ht="41.25" customHeight="1" x14ac:dyDescent="0.2">
      <c r="A10" s="257"/>
      <c r="B10" s="85">
        <v>43144.645833333336</v>
      </c>
      <c r="C10" s="110" t="s">
        <v>396</v>
      </c>
      <c r="D10" s="287">
        <v>50364</v>
      </c>
      <c r="E10" s="86" t="s">
        <v>212</v>
      </c>
      <c r="F10" s="84"/>
      <c r="H10" s="82" t="s">
        <v>88</v>
      </c>
      <c r="I10" s="83"/>
      <c r="J10" s="83"/>
      <c r="K10" s="83"/>
      <c r="L10" s="83"/>
    </row>
    <row r="11" spans="1:13" s="87" customFormat="1" ht="41.25" customHeight="1" x14ac:dyDescent="0.2">
      <c r="A11" s="257"/>
      <c r="B11" s="85">
        <v>43144.5</v>
      </c>
      <c r="C11" s="110" t="s">
        <v>324</v>
      </c>
      <c r="D11" s="160">
        <v>1814</v>
      </c>
      <c r="E11" s="86" t="s">
        <v>212</v>
      </c>
      <c r="F11" s="84"/>
      <c r="H11" s="82" t="s">
        <v>89</v>
      </c>
      <c r="I11" s="83"/>
      <c r="J11" s="83"/>
      <c r="K11" s="83"/>
      <c r="L11" s="83"/>
    </row>
    <row r="12" spans="1:13" s="87" customFormat="1" ht="41.25" customHeight="1" x14ac:dyDescent="0.2">
      <c r="A12" s="257"/>
      <c r="B12" s="85">
        <v>43144.5</v>
      </c>
      <c r="C12" s="110" t="s">
        <v>572</v>
      </c>
      <c r="D12" s="160">
        <v>220</v>
      </c>
      <c r="E12" s="86" t="s">
        <v>212</v>
      </c>
      <c r="F12" s="84"/>
      <c r="H12" s="82" t="s">
        <v>90</v>
      </c>
      <c r="I12" s="83"/>
      <c r="J12" s="83"/>
      <c r="K12" s="83"/>
      <c r="L12" s="83"/>
    </row>
    <row r="13" spans="1:13" s="87" customFormat="1" ht="41.25" customHeight="1" x14ac:dyDescent="0.2">
      <c r="A13" s="257"/>
      <c r="B13" s="85">
        <v>43144.583333333336</v>
      </c>
      <c r="C13" s="111" t="s">
        <v>574</v>
      </c>
      <c r="D13" s="160">
        <v>2900</v>
      </c>
      <c r="E13" s="86" t="s">
        <v>212</v>
      </c>
      <c r="F13" s="84"/>
      <c r="H13" s="82" t="s">
        <v>91</v>
      </c>
      <c r="I13" s="83"/>
      <c r="J13" s="83"/>
      <c r="K13" s="83"/>
      <c r="L13" s="83"/>
    </row>
    <row r="14" spans="1:13" s="87" customFormat="1" ht="42" customHeight="1" x14ac:dyDescent="0.2">
      <c r="A14" s="257"/>
      <c r="B14" s="85">
        <v>43144.5</v>
      </c>
      <c r="C14" s="110" t="s">
        <v>573</v>
      </c>
      <c r="D14" s="160">
        <v>1020</v>
      </c>
      <c r="E14" s="86" t="s">
        <v>212</v>
      </c>
      <c r="F14" s="84"/>
      <c r="H14" s="82" t="s">
        <v>92</v>
      </c>
      <c r="I14" s="83"/>
      <c r="J14" s="83"/>
      <c r="K14" s="83"/>
      <c r="L14" s="83"/>
    </row>
    <row r="15" spans="1:13" s="87" customFormat="1" ht="43.5" customHeight="1" x14ac:dyDescent="0.2">
      <c r="A15" s="257"/>
      <c r="B15" s="85">
        <v>43144.666666666664</v>
      </c>
      <c r="C15" s="110" t="s">
        <v>592</v>
      </c>
      <c r="D15" s="160">
        <v>3700</v>
      </c>
      <c r="E15" s="86" t="s">
        <v>212</v>
      </c>
      <c r="F15" s="84"/>
      <c r="H15" s="82" t="s">
        <v>93</v>
      </c>
      <c r="I15" s="88"/>
      <c r="J15" s="88"/>
      <c r="K15" s="88"/>
      <c r="L15" s="88"/>
    </row>
    <row r="16" spans="1:13" s="87" customFormat="1" ht="43.5" customHeight="1" x14ac:dyDescent="0.2">
      <c r="A16" s="257"/>
      <c r="B16" s="687" t="s">
        <v>323</v>
      </c>
      <c r="C16" s="688"/>
      <c r="D16" s="688"/>
      <c r="E16" s="689"/>
      <c r="F16" s="84"/>
      <c r="H16" s="99" t="s">
        <v>40</v>
      </c>
      <c r="I16" s="88"/>
      <c r="J16" s="88"/>
      <c r="K16" s="88"/>
      <c r="L16" s="88"/>
    </row>
    <row r="17" spans="1:12" s="87" customFormat="1" ht="43.5" customHeight="1" x14ac:dyDescent="0.2">
      <c r="A17" s="257"/>
      <c r="B17" s="85">
        <v>43142</v>
      </c>
      <c r="C17" s="110" t="s">
        <v>477</v>
      </c>
      <c r="D17" s="160">
        <v>2774</v>
      </c>
      <c r="E17" s="86" t="s">
        <v>212</v>
      </c>
      <c r="F17" s="84"/>
      <c r="H17" s="98" t="s">
        <v>36</v>
      </c>
      <c r="I17" s="88"/>
      <c r="J17" s="88"/>
      <c r="K17" s="88"/>
      <c r="L17" s="88"/>
    </row>
    <row r="18" spans="1:12" s="87" customFormat="1" ht="43.5" customHeight="1" x14ac:dyDescent="0.2">
      <c r="A18" s="257"/>
      <c r="B18" s="85">
        <v>43142</v>
      </c>
      <c r="C18" s="110" t="s">
        <v>113</v>
      </c>
      <c r="D18" s="287">
        <v>22804</v>
      </c>
      <c r="E18" s="86" t="s">
        <v>212</v>
      </c>
      <c r="F18" s="84"/>
      <c r="H18" s="98" t="s">
        <v>37</v>
      </c>
      <c r="I18" s="88"/>
      <c r="J18" s="88"/>
      <c r="K18" s="88"/>
      <c r="L18" s="88"/>
    </row>
    <row r="19" spans="1:12" s="87" customFormat="1" ht="43.5" customHeight="1" x14ac:dyDescent="0.2">
      <c r="A19" s="257"/>
      <c r="B19" s="85">
        <v>43142</v>
      </c>
      <c r="C19" s="110" t="s">
        <v>575</v>
      </c>
      <c r="D19" s="160">
        <v>5204</v>
      </c>
      <c r="E19" s="86" t="s">
        <v>212</v>
      </c>
      <c r="F19" s="84"/>
      <c r="H19" s="98" t="s">
        <v>38</v>
      </c>
      <c r="I19" s="90"/>
      <c r="J19" s="89"/>
      <c r="K19" s="89"/>
      <c r="L19" s="89"/>
    </row>
    <row r="20" spans="1:12" s="87" customFormat="1" ht="42" customHeight="1" x14ac:dyDescent="0.2">
      <c r="A20" s="257"/>
      <c r="B20" s="85">
        <v>43142</v>
      </c>
      <c r="C20" s="110" t="s">
        <v>325</v>
      </c>
      <c r="D20" s="160">
        <v>465</v>
      </c>
      <c r="E20" s="86" t="s">
        <v>212</v>
      </c>
      <c r="F20" s="84"/>
      <c r="H20" s="98" t="s">
        <v>39</v>
      </c>
      <c r="I20" s="90"/>
      <c r="J20" s="89"/>
      <c r="K20" s="89"/>
      <c r="L20" s="89"/>
    </row>
    <row r="21" spans="1:12" s="87" customFormat="1" ht="42.75" customHeight="1" x14ac:dyDescent="0.2">
      <c r="A21" s="257"/>
      <c r="B21" s="85">
        <v>43142</v>
      </c>
      <c r="C21" s="110" t="s">
        <v>191</v>
      </c>
      <c r="D21" s="160">
        <v>150</v>
      </c>
      <c r="E21" s="86" t="s">
        <v>212</v>
      </c>
      <c r="F21" s="84"/>
      <c r="G21" s="80"/>
      <c r="H21" s="99" t="s">
        <v>42</v>
      </c>
      <c r="J21" s="91"/>
      <c r="K21" s="91"/>
      <c r="L21" s="91"/>
    </row>
    <row r="22" spans="1:12" s="87" customFormat="1" ht="46.5" customHeight="1" x14ac:dyDescent="0.2">
      <c r="A22" s="257"/>
      <c r="B22" s="85">
        <v>43142</v>
      </c>
      <c r="C22" s="111" t="s">
        <v>326</v>
      </c>
      <c r="D22" s="160">
        <v>1000</v>
      </c>
      <c r="E22" s="86" t="s">
        <v>212</v>
      </c>
      <c r="F22" s="84"/>
      <c r="H22" s="97" t="s">
        <v>41</v>
      </c>
    </row>
    <row r="23" spans="1:12" s="87" customFormat="1" ht="32.25" customHeight="1" x14ac:dyDescent="0.2">
      <c r="A23" s="257"/>
      <c r="B23" s="85">
        <v>43144.5</v>
      </c>
      <c r="C23" s="110" t="s">
        <v>321</v>
      </c>
      <c r="D23" s="160">
        <v>3000</v>
      </c>
      <c r="E23" s="86" t="s">
        <v>212</v>
      </c>
      <c r="F23" s="84"/>
      <c r="H23" s="97" t="s">
        <v>272</v>
      </c>
    </row>
    <row r="24" spans="1:12" s="87" customFormat="1" ht="42" customHeight="1" x14ac:dyDescent="0.2">
      <c r="A24" s="257"/>
      <c r="B24" s="85">
        <v>43142</v>
      </c>
      <c r="C24" s="110" t="s">
        <v>576</v>
      </c>
      <c r="D24" s="287" t="s">
        <v>212</v>
      </c>
      <c r="E24" s="86" t="s">
        <v>212</v>
      </c>
      <c r="F24" s="84"/>
      <c r="H24" s="97" t="s">
        <v>273</v>
      </c>
      <c r="I24" s="92"/>
      <c r="J24" s="92"/>
      <c r="K24" s="92"/>
      <c r="L24" s="92"/>
    </row>
    <row r="25" spans="1:12" s="92" customFormat="1" ht="44.25" customHeight="1" x14ac:dyDescent="0.2">
      <c r="A25" s="94"/>
      <c r="B25" s="77"/>
      <c r="C25" s="77"/>
      <c r="D25" s="77"/>
      <c r="E25" s="77"/>
      <c r="F25" s="93"/>
    </row>
    <row r="26" spans="1:12" s="92" customFormat="1" ht="38.25" customHeight="1" x14ac:dyDescent="0.2">
      <c r="A26" s="94"/>
      <c r="B26" s="87"/>
      <c r="C26" s="87"/>
      <c r="D26" s="87"/>
      <c r="F26" s="95"/>
    </row>
    <row r="27" spans="1:12" s="92" customFormat="1" ht="52.5" customHeight="1" x14ac:dyDescent="0.2">
      <c r="A27" s="94"/>
      <c r="B27" s="87"/>
      <c r="C27" s="87"/>
      <c r="D27" s="87"/>
      <c r="F27" s="95"/>
      <c r="H27" s="94"/>
      <c r="I27" s="94"/>
      <c r="J27" s="94"/>
      <c r="K27" s="94"/>
      <c r="L27" s="94"/>
    </row>
    <row r="28" spans="1:12" s="94" customFormat="1" ht="94.5" customHeight="1" x14ac:dyDescent="0.2">
      <c r="B28" s="92"/>
      <c r="C28" s="92"/>
      <c r="D28" s="92"/>
      <c r="E28" s="92"/>
    </row>
    <row r="29" spans="1:12" s="94" customFormat="1" ht="34.5" customHeight="1" x14ac:dyDescent="0.2">
      <c r="A29" s="79"/>
      <c r="B29" s="92"/>
      <c r="C29" s="92"/>
      <c r="D29" s="92"/>
    </row>
    <row r="30" spans="1:12" s="94" customFormat="1" ht="47.25" customHeight="1" x14ac:dyDescent="0.2">
      <c r="A30" s="79"/>
      <c r="B30" s="92"/>
      <c r="C30" s="92"/>
      <c r="D30" s="92"/>
    </row>
    <row r="31" spans="1:12" s="94" customFormat="1" ht="36.75" customHeight="1" x14ac:dyDescent="0.2">
      <c r="A31" s="79"/>
      <c r="B31" s="92"/>
      <c r="C31" s="92"/>
      <c r="D31" s="92"/>
    </row>
    <row r="32" spans="1:12" s="94" customFormat="1" ht="47.25" customHeight="1" x14ac:dyDescent="0.2">
      <c r="A32" s="79"/>
    </row>
    <row r="33" spans="1:12" s="94" customFormat="1" ht="51" customHeight="1" x14ac:dyDescent="0.2">
      <c r="A33" s="79"/>
    </row>
    <row r="34" spans="1:12" s="94" customFormat="1" ht="56.25" customHeight="1" x14ac:dyDescent="0.2">
      <c r="A34" s="79"/>
      <c r="F34" s="79"/>
    </row>
    <row r="35" spans="1:12" s="94" customFormat="1" ht="49.5" customHeight="1" x14ac:dyDescent="0.2">
      <c r="A35" s="79"/>
      <c r="F35" s="79"/>
      <c r="H35" s="79"/>
      <c r="I35" s="79"/>
      <c r="J35" s="79"/>
      <c r="K35" s="79"/>
      <c r="L35" s="79"/>
    </row>
    <row r="36" spans="1:12" ht="34.5" customHeight="1" x14ac:dyDescent="0.2">
      <c r="B36" s="94"/>
      <c r="C36" s="94"/>
      <c r="D36" s="94"/>
      <c r="E36" s="94"/>
    </row>
    <row r="37" spans="1:12" ht="34.5" customHeight="1" x14ac:dyDescent="0.2">
      <c r="B37" s="94"/>
      <c r="C37" s="94"/>
      <c r="D37" s="94"/>
    </row>
    <row r="38" spans="1:12" ht="34.5" customHeight="1" x14ac:dyDescent="0.2">
      <c r="B38" s="94"/>
      <c r="C38" s="94"/>
      <c r="D38" s="94"/>
    </row>
    <row r="39" spans="1:12" ht="34.5" customHeight="1" x14ac:dyDescent="0.2">
      <c r="B39" s="94"/>
      <c r="C39" s="94"/>
      <c r="D39" s="94"/>
    </row>
    <row r="40" spans="1:12" ht="34.5" customHeight="1" x14ac:dyDescent="0.2"/>
    <row r="41" spans="1:12" ht="34.5" customHeight="1" x14ac:dyDescent="0.2"/>
    <row r="42" spans="1:12" ht="34.5" customHeight="1" x14ac:dyDescent="0.2"/>
    <row r="43" spans="1:12" ht="34.5" customHeight="1" x14ac:dyDescent="0.2"/>
    <row r="44" spans="1:12" ht="34.5" customHeight="1" x14ac:dyDescent="0.2"/>
    <row r="45" spans="1:12" ht="34.5" customHeight="1" x14ac:dyDescent="0.2"/>
    <row r="46" spans="1:12" ht="34.5" customHeight="1" x14ac:dyDescent="0.2"/>
  </sheetData>
  <mergeCells count="8">
    <mergeCell ref="B16:E16"/>
    <mergeCell ref="B6:E6"/>
    <mergeCell ref="H1:H3"/>
    <mergeCell ref="B5:C5"/>
    <mergeCell ref="D5:E5"/>
    <mergeCell ref="B3:E3"/>
    <mergeCell ref="B2:E2"/>
    <mergeCell ref="B4:E4"/>
  </mergeCells>
  <phoneticPr fontId="1" type="noConversion"/>
  <hyperlinks>
    <hyperlink ref="C8" location="'100m.'!C3" display="100 Metre"/>
    <hyperlink ref="C18" location="'800m.'!A1" display="800 Metre"/>
    <hyperlink ref="C22" location="FırlatmaTopu!A1" display="Fırlatma Topu"/>
    <hyperlink ref="C20" location="UZUN!A1" display="Uzun Atlama"/>
    <hyperlink ref="C21" location="Yüksek!D3" display="Yüksek  Atlama"/>
    <hyperlink ref="C23" location="'100m.'!C3" display="100 Metre"/>
    <hyperlink ref="C12" location="Yüksek!D3" display="Yüksek  Atlama"/>
    <hyperlink ref="C14" location="UZUN!A1" display="Uzun Atlama"/>
    <hyperlink ref="C13" location="FırlatmaTopu!A1" display="Fırlatma Topu"/>
    <hyperlink ref="C15" location="UZUN!A1" display="Uzun Atlama"/>
  </hyperlinks>
  <printOptions horizontalCentered="1" verticalCentered="1"/>
  <pageMargins left="0.59055118110236227" right="0.15748031496062992" top="0.59055118110236227" bottom="0.43307086614173229" header="0.35433070866141736" footer="0.27559055118110237"/>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24"/>
  <sheetViews>
    <sheetView view="pageBreakPreview" topLeftCell="A9" zoomScale="80" zoomScaleNormal="100" zoomScaleSheetLayoutView="80" workbookViewId="0">
      <selection activeCell="A13" sqref="A13:XFD26"/>
    </sheetView>
  </sheetViews>
  <sheetFormatPr defaultRowHeight="12.75" x14ac:dyDescent="0.2"/>
  <cols>
    <col min="1" max="1" width="6" style="70" customWidth="1"/>
    <col min="2" max="2" width="10.5703125" style="70" hidden="1" customWidth="1"/>
    <col min="3" max="3" width="8.42578125" style="70" customWidth="1"/>
    <col min="4" max="4" width="13.5703125" style="71" customWidth="1"/>
    <col min="5" max="5" width="19.85546875" style="70" bestFit="1" customWidth="1"/>
    <col min="6" max="6" width="37.42578125" style="3" customWidth="1"/>
    <col min="7" max="13" width="11.42578125" style="3" customWidth="1"/>
    <col min="14" max="14" width="15" style="72" customWidth="1"/>
    <col min="15" max="15" width="9.140625" style="70" customWidth="1"/>
    <col min="16" max="16" width="9.5703125" style="70" customWidth="1"/>
    <col min="17" max="16384" width="9.140625" style="3"/>
  </cols>
  <sheetData>
    <row r="1" spans="1:16" ht="48.75" customHeight="1" x14ac:dyDescent="0.2">
      <c r="A1" s="781" t="str">
        <f>'YARIŞMA BİLGİLERİ'!A2:K2</f>
        <v>Gençlik ve Spor Bakanlığı
Spor Genel Müdürlüğü
Spor Faaliyetleri Daire Başkanlığı</v>
      </c>
      <c r="B1" s="781"/>
      <c r="C1" s="781"/>
      <c r="D1" s="781"/>
      <c r="E1" s="781"/>
      <c r="F1" s="781"/>
      <c r="G1" s="781"/>
      <c r="H1" s="781"/>
      <c r="I1" s="781"/>
      <c r="J1" s="781"/>
      <c r="K1" s="781"/>
      <c r="L1" s="781"/>
      <c r="M1" s="781"/>
      <c r="N1" s="781"/>
      <c r="O1" s="781"/>
      <c r="P1" s="781"/>
    </row>
    <row r="2" spans="1:16" ht="25.5" customHeight="1" x14ac:dyDescent="0.2">
      <c r="A2" s="784" t="str">
        <f>'YARIŞMA BİLGİLERİ'!A14:K14</f>
        <v>4. TÜRKİYENİN EN HIZLISI İL SEÇMELERİ</v>
      </c>
      <c r="B2" s="784"/>
      <c r="C2" s="784"/>
      <c r="D2" s="784"/>
      <c r="E2" s="784"/>
      <c r="F2" s="784"/>
      <c r="G2" s="784"/>
      <c r="H2" s="784"/>
      <c r="I2" s="784"/>
      <c r="J2" s="784"/>
      <c r="K2" s="784"/>
      <c r="L2" s="784"/>
      <c r="M2" s="784"/>
      <c r="N2" s="784"/>
      <c r="O2" s="784"/>
      <c r="P2" s="784"/>
    </row>
    <row r="3" spans="1:16" s="4" customFormat="1" ht="27" customHeight="1" x14ac:dyDescent="0.2">
      <c r="A3" s="782" t="s">
        <v>78</v>
      </c>
      <c r="B3" s="782"/>
      <c r="C3" s="782"/>
      <c r="D3" s="783" t="str">
        <f>'YARIŞMA PROGRAMI'!C20</f>
        <v>Uzun Atlama</v>
      </c>
      <c r="E3" s="783"/>
      <c r="F3" s="154" t="s">
        <v>230</v>
      </c>
      <c r="G3" s="788">
        <f>'YARIŞMA PROGRAMI'!D20</f>
        <v>465</v>
      </c>
      <c r="H3" s="788"/>
      <c r="I3" s="788"/>
      <c r="J3" s="154"/>
      <c r="K3" s="154"/>
      <c r="L3" s="154" t="s">
        <v>195</v>
      </c>
      <c r="M3" s="785" t="str">
        <f>'YARIŞMA PROGRAMI'!E20</f>
        <v>-</v>
      </c>
      <c r="N3" s="785"/>
      <c r="O3" s="785"/>
      <c r="P3" s="785"/>
    </row>
    <row r="4" spans="1:16" s="4" customFormat="1" ht="17.25" customHeight="1" x14ac:dyDescent="0.2">
      <c r="A4" s="779" t="s">
        <v>79</v>
      </c>
      <c r="B4" s="779"/>
      <c r="C4" s="779"/>
      <c r="D4" s="787" t="str">
        <f>'YARIŞMA BİLGİLERİ'!F21</f>
        <v>KADINLAR                                                             2004-2005-2006-2007-2008</v>
      </c>
      <c r="E4" s="787"/>
      <c r="F4" s="73"/>
      <c r="G4" s="168"/>
      <c r="H4" s="168"/>
      <c r="I4" s="155"/>
      <c r="J4" s="155"/>
      <c r="K4" s="780" t="s">
        <v>77</v>
      </c>
      <c r="L4" s="780"/>
      <c r="M4" s="774">
        <f>'YARIŞMA PROGRAMI'!B20</f>
        <v>43142</v>
      </c>
      <c r="N4" s="774"/>
      <c r="O4" s="774"/>
      <c r="P4" s="188"/>
    </row>
    <row r="5" spans="1:16" ht="21" customHeight="1" x14ac:dyDescent="0.2">
      <c r="A5" s="5"/>
      <c r="B5" s="5"/>
      <c r="C5" s="5"/>
      <c r="D5" s="9"/>
      <c r="E5" s="6"/>
      <c r="F5" s="7"/>
      <c r="G5" s="8"/>
      <c r="H5" s="8"/>
      <c r="I5" s="8"/>
      <c r="J5" s="8"/>
      <c r="K5" s="8"/>
      <c r="L5" s="8"/>
      <c r="M5" s="8"/>
      <c r="N5" s="777">
        <f ca="1">NOW()</f>
        <v>43249.694233101851</v>
      </c>
      <c r="O5" s="777"/>
      <c r="P5" s="192"/>
    </row>
    <row r="6" spans="1:16" ht="15.75" x14ac:dyDescent="0.2">
      <c r="A6" s="772" t="s">
        <v>6</v>
      </c>
      <c r="B6" s="772"/>
      <c r="C6" s="773" t="s">
        <v>64</v>
      </c>
      <c r="D6" s="773" t="s">
        <v>81</v>
      </c>
      <c r="E6" s="772" t="s">
        <v>7</v>
      </c>
      <c r="F6" s="772" t="s">
        <v>207</v>
      </c>
      <c r="G6" s="778" t="s">
        <v>35</v>
      </c>
      <c r="H6" s="778"/>
      <c r="I6" s="778"/>
      <c r="J6" s="778"/>
      <c r="K6" s="778"/>
      <c r="L6" s="778"/>
      <c r="M6" s="778"/>
      <c r="N6" s="771" t="s">
        <v>8</v>
      </c>
      <c r="O6" s="771" t="s">
        <v>111</v>
      </c>
      <c r="P6" s="771" t="s">
        <v>586</v>
      </c>
    </row>
    <row r="7" spans="1:16" ht="24.75" customHeight="1" x14ac:dyDescent="0.2">
      <c r="A7" s="772"/>
      <c r="B7" s="772"/>
      <c r="C7" s="773"/>
      <c r="D7" s="773"/>
      <c r="E7" s="772"/>
      <c r="F7" s="772"/>
      <c r="G7" s="74">
        <v>1</v>
      </c>
      <c r="H7" s="74">
        <v>2</v>
      </c>
      <c r="I7" s="74">
        <v>3</v>
      </c>
      <c r="J7" s="497" t="s">
        <v>585</v>
      </c>
      <c r="K7" s="498">
        <v>4</v>
      </c>
      <c r="L7" s="498">
        <v>5</v>
      </c>
      <c r="M7" s="498">
        <v>6</v>
      </c>
      <c r="N7" s="771"/>
      <c r="O7" s="771"/>
      <c r="P7" s="771"/>
    </row>
    <row r="8" spans="1:16" s="65" customFormat="1" ht="67.5" customHeight="1" thickBot="1" x14ac:dyDescent="0.25">
      <c r="A8" s="229">
        <v>1</v>
      </c>
      <c r="B8" s="307" t="s">
        <v>132</v>
      </c>
      <c r="C8" s="230" t="str">
        <f>IF(ISERROR(VLOOKUP(B8,'KAYIT LİSTESİ'!$B$4:$H$733,2,0)),"",(VLOOKUP(B8,'KAYIT LİSTESİ'!$B$4:$H$733,2,0)))</f>
        <v/>
      </c>
      <c r="D8" s="231" t="str">
        <f>IF(ISERROR(VLOOKUP(B8,'KAYIT LİSTESİ'!$B$4:$H$733,4,0)),"",(VLOOKUP(B8,'KAYIT LİSTESİ'!$B$4:$H$733,4,0)))</f>
        <v/>
      </c>
      <c r="E8" s="232" t="str">
        <f>IF(ISERROR(VLOOKUP(B8,'KAYIT LİSTESİ'!$B$4:$H$733,5,0)),"",(VLOOKUP(B8,'KAYIT LİSTESİ'!$B$4:$H$733,5,0)))</f>
        <v/>
      </c>
      <c r="F8" s="232" t="str">
        <f>IF(ISERROR(VLOOKUP(B8,'KAYIT LİSTESİ'!$B$4:$H$733,6,0)),"",(VLOOKUP(B8,'KAYIT LİSTESİ'!$B$4:$H$733,6,0)))</f>
        <v/>
      </c>
      <c r="G8" s="235">
        <v>539</v>
      </c>
      <c r="H8" s="235">
        <v>535</v>
      </c>
      <c r="I8" s="235" t="s">
        <v>636</v>
      </c>
      <c r="J8" s="303">
        <f t="shared" ref="J8:J16" si="0">MAX(G8:I8)</f>
        <v>539</v>
      </c>
      <c r="K8" s="235" t="s">
        <v>637</v>
      </c>
      <c r="L8" s="235"/>
      <c r="M8" s="235"/>
      <c r="N8" s="303">
        <f t="shared" ref="N8:N15" si="1">MAX(G8:M8)</f>
        <v>539</v>
      </c>
      <c r="O8" s="275">
        <f>IF(ISTEXT(N8)," ",IFERROR(VLOOKUP(SMALL(PUAN!$X$4:$Y$112,COUNTIF(PUAN!$X$4:$Y$112,"&lt;="&amp;N8)+0),PUAN!$X$4:$Y$112,2,0),"    "))</f>
        <v>68</v>
      </c>
      <c r="P8" s="195"/>
    </row>
    <row r="9" spans="1:16" s="65" customFormat="1" ht="67.5" customHeight="1" thickTop="1" thickBot="1" x14ac:dyDescent="0.25">
      <c r="A9" s="229">
        <v>2</v>
      </c>
      <c r="B9" s="307" t="s">
        <v>136</v>
      </c>
      <c r="C9" s="230" t="str">
        <f>IF(ISERROR(VLOOKUP(B9,'KAYIT LİSTESİ'!$B$4:$H$733,2,0)),"",(VLOOKUP(B9,'KAYIT LİSTESİ'!$B$4:$H$733,2,0)))</f>
        <v/>
      </c>
      <c r="D9" s="231" t="str">
        <f>IF(ISERROR(VLOOKUP(B9,'KAYIT LİSTESİ'!$B$4:$H$733,4,0)),"",(VLOOKUP(B9,'KAYIT LİSTESİ'!$B$4:$H$733,4,0)))</f>
        <v/>
      </c>
      <c r="E9" s="232" t="str">
        <f>IF(ISERROR(VLOOKUP(B9,'KAYIT LİSTESİ'!$B$4:$H$733,5,0)),"",(VLOOKUP(B9,'KAYIT LİSTESİ'!$B$4:$H$733,5,0)))</f>
        <v/>
      </c>
      <c r="F9" s="232" t="str">
        <f>IF(ISERROR(VLOOKUP(B9,'KAYIT LİSTESİ'!$B$4:$H$733,6,0)),"",(VLOOKUP(B9,'KAYIT LİSTESİ'!$B$4:$H$733,6,0)))</f>
        <v/>
      </c>
      <c r="G9" s="235">
        <v>503</v>
      </c>
      <c r="H9" s="235" t="s">
        <v>636</v>
      </c>
      <c r="I9" s="235">
        <v>465</v>
      </c>
      <c r="J9" s="303">
        <f t="shared" si="0"/>
        <v>503</v>
      </c>
      <c r="K9" s="235">
        <v>466</v>
      </c>
      <c r="L9" s="235">
        <v>480</v>
      </c>
      <c r="M9" s="235">
        <v>471</v>
      </c>
      <c r="N9" s="303">
        <f t="shared" si="1"/>
        <v>503</v>
      </c>
      <c r="O9" s="275" t="s">
        <v>638</v>
      </c>
      <c r="P9" s="195"/>
    </row>
    <row r="10" spans="1:16" s="65" customFormat="1" ht="67.5" customHeight="1" thickTop="1" thickBot="1" x14ac:dyDescent="0.25">
      <c r="A10" s="229">
        <v>3</v>
      </c>
      <c r="B10" s="307" t="s">
        <v>138</v>
      </c>
      <c r="C10" s="230" t="str">
        <f>IF(ISERROR(VLOOKUP(B10,'KAYIT LİSTESİ'!$B$4:$H$733,2,0)),"",(VLOOKUP(B10,'KAYIT LİSTESİ'!$B$4:$H$733,2,0)))</f>
        <v/>
      </c>
      <c r="D10" s="231" t="str">
        <f>IF(ISERROR(VLOOKUP(B10,'KAYIT LİSTESİ'!$B$4:$H$733,4,0)),"",(VLOOKUP(B10,'KAYIT LİSTESİ'!$B$4:$H$733,4,0)))</f>
        <v/>
      </c>
      <c r="E10" s="232" t="str">
        <f>IF(ISERROR(VLOOKUP(B10,'KAYIT LİSTESİ'!$B$4:$H$733,5,0)),"",(VLOOKUP(B10,'KAYIT LİSTESİ'!$B$4:$H$733,5,0)))</f>
        <v/>
      </c>
      <c r="F10" s="232" t="str">
        <f>IF(ISERROR(VLOOKUP(B10,'KAYIT LİSTESİ'!$B$4:$H$733,6,0)),"",(VLOOKUP(B10,'KAYIT LİSTESİ'!$B$4:$H$733,6,0)))</f>
        <v/>
      </c>
      <c r="G10" s="235">
        <v>448</v>
      </c>
      <c r="H10" s="235">
        <v>455</v>
      </c>
      <c r="I10" s="235">
        <v>468</v>
      </c>
      <c r="J10" s="303">
        <f t="shared" si="0"/>
        <v>468</v>
      </c>
      <c r="K10" s="235" t="s">
        <v>636</v>
      </c>
      <c r="L10" s="235">
        <v>474</v>
      </c>
      <c r="M10" s="235">
        <v>474</v>
      </c>
      <c r="N10" s="303">
        <f t="shared" si="1"/>
        <v>474</v>
      </c>
      <c r="O10" s="275" t="s">
        <v>638</v>
      </c>
      <c r="P10" s="195"/>
    </row>
    <row r="11" spans="1:16" s="65" customFormat="1" ht="67.5" customHeight="1" thickTop="1" thickBot="1" x14ac:dyDescent="0.25">
      <c r="A11" s="229">
        <v>4</v>
      </c>
      <c r="B11" s="307" t="s">
        <v>135</v>
      </c>
      <c r="C11" s="230" t="str">
        <f>IF(ISERROR(VLOOKUP(B11,'KAYIT LİSTESİ'!$B$4:$H$733,2,0)),"",(VLOOKUP(B11,'KAYIT LİSTESİ'!$B$4:$H$733,2,0)))</f>
        <v/>
      </c>
      <c r="D11" s="231" t="str">
        <f>IF(ISERROR(VLOOKUP(B11,'KAYIT LİSTESİ'!$B$4:$H$733,4,0)),"",(VLOOKUP(B11,'KAYIT LİSTESİ'!$B$4:$H$733,4,0)))</f>
        <v/>
      </c>
      <c r="E11" s="232" t="str">
        <f>IF(ISERROR(VLOOKUP(B11,'KAYIT LİSTESİ'!$B$4:$H$733,5,0)),"",(VLOOKUP(B11,'KAYIT LİSTESİ'!$B$4:$H$733,5,0)))</f>
        <v/>
      </c>
      <c r="F11" s="232" t="str">
        <f>IF(ISERROR(VLOOKUP(B11,'KAYIT LİSTESİ'!$B$4:$H$733,6,0)),"",(VLOOKUP(B11,'KAYIT LİSTESİ'!$B$4:$H$733,6,0)))</f>
        <v/>
      </c>
      <c r="G11" s="235" t="s">
        <v>636</v>
      </c>
      <c r="H11" s="235">
        <v>462</v>
      </c>
      <c r="I11" s="235">
        <v>472</v>
      </c>
      <c r="J11" s="303">
        <f t="shared" si="0"/>
        <v>472</v>
      </c>
      <c r="K11" s="235">
        <v>421</v>
      </c>
      <c r="L11" s="235" t="s">
        <v>636</v>
      </c>
      <c r="M11" s="235">
        <v>461</v>
      </c>
      <c r="N11" s="303">
        <f t="shared" si="1"/>
        <v>472</v>
      </c>
      <c r="O11" s="275" t="s">
        <v>638</v>
      </c>
      <c r="P11" s="195"/>
    </row>
    <row r="12" spans="1:16" s="65" customFormat="1" ht="67.5" customHeight="1" thickTop="1" thickBot="1" x14ac:dyDescent="0.25">
      <c r="A12" s="229">
        <v>5</v>
      </c>
      <c r="B12" s="307" t="s">
        <v>133</v>
      </c>
      <c r="C12" s="230" t="str">
        <f>IF(ISERROR(VLOOKUP(B12,'KAYIT LİSTESİ'!$B$4:$H$733,2,0)),"",(VLOOKUP(B12,'KAYIT LİSTESİ'!$B$4:$H$733,2,0)))</f>
        <v/>
      </c>
      <c r="D12" s="231" t="str">
        <f>IF(ISERROR(VLOOKUP(B12,'KAYIT LİSTESİ'!$B$4:$H$733,4,0)),"",(VLOOKUP(B12,'KAYIT LİSTESİ'!$B$4:$H$733,4,0)))</f>
        <v/>
      </c>
      <c r="E12" s="232" t="str">
        <f>IF(ISERROR(VLOOKUP(B12,'KAYIT LİSTESİ'!$B$4:$H$733,5,0)),"",(VLOOKUP(B12,'KAYIT LİSTESİ'!$B$4:$H$733,5,0)))</f>
        <v/>
      </c>
      <c r="F12" s="232" t="str">
        <f>IF(ISERROR(VLOOKUP(B12,'KAYIT LİSTESİ'!$B$4:$H$733,6,0)),"",(VLOOKUP(B12,'KAYIT LİSTESİ'!$B$4:$H$733,6,0)))</f>
        <v/>
      </c>
      <c r="G12" s="235">
        <v>349</v>
      </c>
      <c r="H12" s="235">
        <v>351</v>
      </c>
      <c r="I12" s="235">
        <v>369</v>
      </c>
      <c r="J12" s="303">
        <f t="shared" si="0"/>
        <v>369</v>
      </c>
      <c r="K12" s="235">
        <v>398</v>
      </c>
      <c r="L12" s="235" t="s">
        <v>636</v>
      </c>
      <c r="M12" s="235">
        <v>390</v>
      </c>
      <c r="N12" s="303">
        <f t="shared" si="1"/>
        <v>398</v>
      </c>
      <c r="O12" s="275">
        <f>IF(ISTEXT(N12)," ",IFERROR(VLOOKUP(SMALL(PUAN!$X$4:$Y$112,COUNTIF(PUAN!$X$4:$Y$112,"&lt;="&amp;N12)+0),PUAN!$X$4:$Y$112,2,0),"    "))</f>
        <v>36</v>
      </c>
      <c r="P12" s="195"/>
    </row>
    <row r="13" spans="1:16" s="65" customFormat="1" ht="67.5" customHeight="1" thickTop="1" thickBot="1" x14ac:dyDescent="0.25">
      <c r="A13" s="229">
        <v>6</v>
      </c>
      <c r="B13" s="307" t="s">
        <v>130</v>
      </c>
      <c r="C13" s="230" t="str">
        <f>IF(ISERROR(VLOOKUP(B13,'KAYIT LİSTESİ'!$B$4:$H$733,2,0)),"",(VLOOKUP(B13,'KAYIT LİSTESİ'!$B$4:$H$733,2,0)))</f>
        <v/>
      </c>
      <c r="D13" s="231" t="str">
        <f>IF(ISERROR(VLOOKUP(B13,'KAYIT LİSTESİ'!$B$4:$H$733,4,0)),"",(VLOOKUP(B13,'KAYIT LİSTESİ'!$B$4:$H$733,4,0)))</f>
        <v/>
      </c>
      <c r="E13" s="232" t="str">
        <f>IF(ISERROR(VLOOKUP(B13,'KAYIT LİSTESİ'!$B$4:$H$733,5,0)),"",(VLOOKUP(B13,'KAYIT LİSTESİ'!$B$4:$H$733,5,0)))</f>
        <v/>
      </c>
      <c r="F13" s="232" t="str">
        <f>IF(ISERROR(VLOOKUP(B13,'KAYIT LİSTESİ'!$B$4:$H$733,6,0)),"",(VLOOKUP(B13,'KAYIT LİSTESİ'!$B$4:$H$733,6,0)))</f>
        <v/>
      </c>
      <c r="G13" s="235" t="s">
        <v>636</v>
      </c>
      <c r="H13" s="235">
        <v>345</v>
      </c>
      <c r="I13" s="235">
        <v>335</v>
      </c>
      <c r="J13" s="303">
        <f t="shared" si="0"/>
        <v>345</v>
      </c>
      <c r="K13" s="235">
        <v>365</v>
      </c>
      <c r="L13" s="235">
        <v>346</v>
      </c>
      <c r="M13" s="235">
        <v>361</v>
      </c>
      <c r="N13" s="303">
        <f t="shared" si="1"/>
        <v>365</v>
      </c>
      <c r="O13" s="275">
        <f>IF(ISTEXT(N13)," ",IFERROR(VLOOKUP(SMALL(PUAN!$X$4:$Y$112,COUNTIF(PUAN!$X$4:$Y$112,"&lt;="&amp;N13)+0),PUAN!$X$4:$Y$112,2,0),"    "))</f>
        <v>30</v>
      </c>
      <c r="P13" s="195"/>
    </row>
    <row r="14" spans="1:16" s="65" customFormat="1" ht="67.5" customHeight="1" thickTop="1" thickBot="1" x14ac:dyDescent="0.25">
      <c r="A14" s="229">
        <v>7</v>
      </c>
      <c r="B14" s="307" t="s">
        <v>131</v>
      </c>
      <c r="C14" s="230" t="str">
        <f>IF(ISERROR(VLOOKUP(B14,'KAYIT LİSTESİ'!$B$4:$H$733,2,0)),"",(VLOOKUP(B14,'KAYIT LİSTESİ'!$B$4:$H$733,2,0)))</f>
        <v/>
      </c>
      <c r="D14" s="231" t="str">
        <f>IF(ISERROR(VLOOKUP(B14,'KAYIT LİSTESİ'!$B$4:$H$733,4,0)),"",(VLOOKUP(B14,'KAYIT LİSTESİ'!$B$4:$H$733,4,0)))</f>
        <v/>
      </c>
      <c r="E14" s="232" t="str">
        <f>IF(ISERROR(VLOOKUP(B14,'KAYIT LİSTESİ'!$B$4:$H$733,5,0)),"",(VLOOKUP(B14,'KAYIT LİSTESİ'!$B$4:$H$733,5,0)))</f>
        <v/>
      </c>
      <c r="F14" s="232" t="str">
        <f>IF(ISERROR(VLOOKUP(B14,'KAYIT LİSTESİ'!$B$4:$H$733,6,0)),"",(VLOOKUP(B14,'KAYIT LİSTESİ'!$B$4:$H$733,6,0)))</f>
        <v/>
      </c>
      <c r="G14" s="235" t="s">
        <v>636</v>
      </c>
      <c r="H14" s="235">
        <v>335</v>
      </c>
      <c r="I14" s="235">
        <v>319</v>
      </c>
      <c r="J14" s="303">
        <f t="shared" si="0"/>
        <v>335</v>
      </c>
      <c r="K14" s="235">
        <v>286</v>
      </c>
      <c r="L14" s="235">
        <v>299</v>
      </c>
      <c r="M14" s="235">
        <v>298</v>
      </c>
      <c r="N14" s="303">
        <f t="shared" si="1"/>
        <v>335</v>
      </c>
      <c r="O14" s="275">
        <f>IF(ISTEXT(N14)," ",IFERROR(VLOOKUP(SMALL(PUAN!$X$4:$Y$112,COUNTIF(PUAN!$X$4:$Y$112,"&lt;="&amp;N14)+0),PUAN!$X$4:$Y$112,2,0),"    "))</f>
        <v>25</v>
      </c>
      <c r="P14" s="195"/>
    </row>
    <row r="15" spans="1:16" s="65" customFormat="1" ht="67.5" customHeight="1" thickTop="1" thickBot="1" x14ac:dyDescent="0.25">
      <c r="A15" s="229">
        <v>8</v>
      </c>
      <c r="B15" s="307" t="s">
        <v>137</v>
      </c>
      <c r="C15" s="230" t="str">
        <f>IF(ISERROR(VLOOKUP(B15,'KAYIT LİSTESİ'!$B$4:$H$733,2,0)),"",(VLOOKUP(B15,'KAYIT LİSTESİ'!$B$4:$H$733,2,0)))</f>
        <v/>
      </c>
      <c r="D15" s="231" t="str">
        <f>IF(ISERROR(VLOOKUP(B15,'KAYIT LİSTESİ'!$B$4:$H$733,4,0)),"",(VLOOKUP(B15,'KAYIT LİSTESİ'!$B$4:$H$733,4,0)))</f>
        <v/>
      </c>
      <c r="E15" s="232" t="str">
        <f>IF(ISERROR(VLOOKUP(B15,'KAYIT LİSTESİ'!$B$4:$H$733,5,0)),"",(VLOOKUP(B15,'KAYIT LİSTESİ'!$B$4:$H$733,5,0)))</f>
        <v/>
      </c>
      <c r="F15" s="232" t="str">
        <f>IF(ISERROR(VLOOKUP(B15,'KAYIT LİSTESİ'!$B$4:$H$733,6,0)),"",(VLOOKUP(B15,'KAYIT LİSTESİ'!$B$4:$H$733,6,0)))</f>
        <v/>
      </c>
      <c r="G15" s="235" t="s">
        <v>636</v>
      </c>
      <c r="H15" s="235" t="s">
        <v>636</v>
      </c>
      <c r="I15" s="235" t="s">
        <v>636</v>
      </c>
      <c r="J15" s="303">
        <f t="shared" si="0"/>
        <v>0</v>
      </c>
      <c r="K15" s="235">
        <v>299</v>
      </c>
      <c r="L15" s="235">
        <v>306</v>
      </c>
      <c r="M15" s="235">
        <v>251</v>
      </c>
      <c r="N15" s="303">
        <f t="shared" si="1"/>
        <v>306</v>
      </c>
      <c r="O15" s="275" t="s">
        <v>638</v>
      </c>
      <c r="P15" s="195"/>
    </row>
    <row r="16" spans="1:16" s="65" customFormat="1" ht="67.5" customHeight="1" thickTop="1" thickBot="1" x14ac:dyDescent="0.25">
      <c r="A16" s="229" t="s">
        <v>212</v>
      </c>
      <c r="B16" s="307" t="s">
        <v>134</v>
      </c>
      <c r="C16" s="230" t="str">
        <f>IF(ISERROR(VLOOKUP(B16,'KAYIT LİSTESİ'!$B$4:$H$733,2,0)),"",(VLOOKUP(B16,'KAYIT LİSTESİ'!$B$4:$H$733,2,0)))</f>
        <v/>
      </c>
      <c r="D16" s="231" t="str">
        <f>IF(ISERROR(VLOOKUP(B16,'KAYIT LİSTESİ'!$B$4:$H$733,4,0)),"",(VLOOKUP(B16,'KAYIT LİSTESİ'!$B$4:$H$733,4,0)))</f>
        <v/>
      </c>
      <c r="E16" s="232" t="str">
        <f>IF(ISERROR(VLOOKUP(B16,'KAYIT LİSTESİ'!$B$4:$H$733,5,0)),"",(VLOOKUP(B16,'KAYIT LİSTESİ'!$B$4:$H$733,5,0)))</f>
        <v/>
      </c>
      <c r="F16" s="232" t="str">
        <f>IF(ISERROR(VLOOKUP(B16,'KAYIT LİSTESİ'!$B$4:$H$733,6,0)),"",(VLOOKUP(B16,'KAYIT LİSTESİ'!$B$4:$H$733,6,0)))</f>
        <v/>
      </c>
      <c r="G16" s="235"/>
      <c r="H16" s="235"/>
      <c r="I16" s="235"/>
      <c r="J16" s="303">
        <f t="shared" si="0"/>
        <v>0</v>
      </c>
      <c r="K16" s="235"/>
      <c r="L16" s="235"/>
      <c r="M16" s="235"/>
      <c r="N16" s="303" t="s">
        <v>447</v>
      </c>
      <c r="O16" s="275" t="s">
        <v>638</v>
      </c>
      <c r="P16" s="195"/>
    </row>
    <row r="17" spans="1:16" s="65" customFormat="1" ht="67.5" customHeight="1" thickTop="1" thickBot="1" x14ac:dyDescent="0.25">
      <c r="A17" s="229"/>
      <c r="B17" s="307" t="s">
        <v>139</v>
      </c>
      <c r="C17" s="230" t="str">
        <f>IF(ISERROR(VLOOKUP(B17,'KAYIT LİSTESİ'!$B$4:$H$733,2,0)),"",(VLOOKUP(B17,'KAYIT LİSTESİ'!$B$4:$H$733,2,0)))</f>
        <v/>
      </c>
      <c r="D17" s="231" t="str">
        <f>IF(ISERROR(VLOOKUP(B17,'KAYIT LİSTESİ'!$B$4:$H$733,4,0)),"",(VLOOKUP(B17,'KAYIT LİSTESİ'!$B$4:$H$733,4,0)))</f>
        <v/>
      </c>
      <c r="E17" s="232" t="str">
        <f>IF(ISERROR(VLOOKUP(B17,'KAYIT LİSTESİ'!$B$4:$H$733,5,0)),"",(VLOOKUP(B17,'KAYIT LİSTESİ'!$B$4:$H$733,5,0)))</f>
        <v/>
      </c>
      <c r="F17" s="232" t="str">
        <f>IF(ISERROR(VLOOKUP(B17,'KAYIT LİSTESİ'!$B$4:$H$733,6,0)),"",(VLOOKUP(B17,'KAYIT LİSTESİ'!$B$4:$H$733,6,0)))</f>
        <v/>
      </c>
      <c r="G17" s="235"/>
      <c r="H17" s="235"/>
      <c r="I17" s="235"/>
      <c r="J17" s="303">
        <f t="shared" ref="J17" si="2">MAX(G17:I17)</f>
        <v>0</v>
      </c>
      <c r="K17" s="235"/>
      <c r="L17" s="235"/>
      <c r="M17" s="235"/>
      <c r="N17" s="303">
        <f t="shared" ref="N17" si="3">MAX(G17:M17)</f>
        <v>0</v>
      </c>
      <c r="O17" s="275" t="str">
        <f>IF(ISTEXT(N17)," ",IFERROR(VLOOKUP(SMALL(PUAN!$X$4:$Y$112,COUNTIF(PUAN!$X$4:$Y$112,"&lt;="&amp;N17)+0),PUAN!$X$4:$Y$112,2,0),"    "))</f>
        <v xml:space="preserve">    </v>
      </c>
      <c r="P17" s="195"/>
    </row>
    <row r="18" spans="1:16" s="65" customFormat="1" ht="67.5" customHeight="1" thickTop="1" thickBot="1" x14ac:dyDescent="0.25">
      <c r="A18" s="229"/>
      <c r="B18" s="307" t="s">
        <v>140</v>
      </c>
      <c r="C18" s="230" t="str">
        <f>IF(ISERROR(VLOOKUP(B18,'KAYIT LİSTESİ'!$B$4:$H$733,2,0)),"",(VLOOKUP(B18,'KAYIT LİSTESİ'!$B$4:$H$733,2,0)))</f>
        <v/>
      </c>
      <c r="D18" s="231" t="str">
        <f>IF(ISERROR(VLOOKUP(B18,'KAYIT LİSTESİ'!$B$4:$H$733,4,0)),"",(VLOOKUP(B18,'KAYIT LİSTESİ'!$B$4:$H$733,4,0)))</f>
        <v/>
      </c>
      <c r="E18" s="232" t="str">
        <f>IF(ISERROR(VLOOKUP(B18,'KAYIT LİSTESİ'!$B$4:$H$733,5,0)),"",(VLOOKUP(B18,'KAYIT LİSTESİ'!$B$4:$H$733,5,0)))</f>
        <v/>
      </c>
      <c r="F18" s="232" t="str">
        <f>IF(ISERROR(VLOOKUP(B18,'KAYIT LİSTESİ'!$B$4:$H$733,6,0)),"",(VLOOKUP(B18,'KAYIT LİSTESİ'!$B$4:$H$733,6,0)))</f>
        <v/>
      </c>
      <c r="G18" s="235"/>
      <c r="H18" s="235"/>
      <c r="I18" s="235"/>
      <c r="J18" s="303">
        <f t="shared" ref="J18:J23" si="4">MAX(G18:I18)</f>
        <v>0</v>
      </c>
      <c r="K18" s="235"/>
      <c r="L18" s="235"/>
      <c r="M18" s="235"/>
      <c r="N18" s="303">
        <f t="shared" ref="N18:N23" si="5">MAX(G18:M18)</f>
        <v>0</v>
      </c>
      <c r="O18" s="275" t="str">
        <f>IF(ISTEXT(N18)," ",IFERROR(VLOOKUP(SMALL(PUAN!$X$4:$Y$112,COUNTIF(PUAN!$X$4:$Y$112,"&lt;="&amp;N18)+0),PUAN!$X$4:$Y$112,2,0),"    "))</f>
        <v xml:space="preserve">    </v>
      </c>
      <c r="P18" s="195"/>
    </row>
    <row r="19" spans="1:16" s="65" customFormat="1" ht="67.5" customHeight="1" thickTop="1" thickBot="1" x14ac:dyDescent="0.25">
      <c r="A19" s="229"/>
      <c r="B19" s="307" t="s">
        <v>141</v>
      </c>
      <c r="C19" s="230" t="str">
        <f>IF(ISERROR(VLOOKUP(B19,'KAYIT LİSTESİ'!$B$4:$H$733,2,0)),"",(VLOOKUP(B19,'KAYIT LİSTESİ'!$B$4:$H$733,2,0)))</f>
        <v/>
      </c>
      <c r="D19" s="231" t="str">
        <f>IF(ISERROR(VLOOKUP(B19,'KAYIT LİSTESİ'!$B$4:$H$733,4,0)),"",(VLOOKUP(B19,'KAYIT LİSTESİ'!$B$4:$H$733,4,0)))</f>
        <v/>
      </c>
      <c r="E19" s="232" t="str">
        <f>IF(ISERROR(VLOOKUP(B19,'KAYIT LİSTESİ'!$B$4:$H$733,5,0)),"",(VLOOKUP(B19,'KAYIT LİSTESİ'!$B$4:$H$733,5,0)))</f>
        <v/>
      </c>
      <c r="F19" s="232" t="str">
        <f>IF(ISERROR(VLOOKUP(B19,'KAYIT LİSTESİ'!$B$4:$H$733,6,0)),"",(VLOOKUP(B19,'KAYIT LİSTESİ'!$B$4:$H$733,6,0)))</f>
        <v/>
      </c>
      <c r="G19" s="235"/>
      <c r="H19" s="235"/>
      <c r="I19" s="235"/>
      <c r="J19" s="303">
        <f t="shared" si="4"/>
        <v>0</v>
      </c>
      <c r="K19" s="235"/>
      <c r="L19" s="235"/>
      <c r="M19" s="235"/>
      <c r="N19" s="303">
        <f t="shared" si="5"/>
        <v>0</v>
      </c>
      <c r="O19" s="275" t="str">
        <f>IF(ISTEXT(N19)," ",IFERROR(VLOOKUP(SMALL(PUAN!$X$4:$Y$112,COUNTIF(PUAN!$X$4:$Y$112,"&lt;="&amp;N19)+0),PUAN!$X$4:$Y$112,2,0),"    "))</f>
        <v xml:space="preserve">    </v>
      </c>
      <c r="P19" s="195"/>
    </row>
    <row r="20" spans="1:16" s="65" customFormat="1" ht="67.5" customHeight="1" thickTop="1" thickBot="1" x14ac:dyDescent="0.25">
      <c r="A20" s="229"/>
      <c r="B20" s="307" t="s">
        <v>142</v>
      </c>
      <c r="C20" s="230" t="str">
        <f>IF(ISERROR(VLOOKUP(B20,'KAYIT LİSTESİ'!$B$4:$H$733,2,0)),"",(VLOOKUP(B20,'KAYIT LİSTESİ'!$B$4:$H$733,2,0)))</f>
        <v/>
      </c>
      <c r="D20" s="231" t="str">
        <f>IF(ISERROR(VLOOKUP(B20,'KAYIT LİSTESİ'!$B$4:$H$733,4,0)),"",(VLOOKUP(B20,'KAYIT LİSTESİ'!$B$4:$H$733,4,0)))</f>
        <v/>
      </c>
      <c r="E20" s="232" t="str">
        <f>IF(ISERROR(VLOOKUP(B20,'KAYIT LİSTESİ'!$B$4:$H$733,5,0)),"",(VLOOKUP(B20,'KAYIT LİSTESİ'!$B$4:$H$733,5,0)))</f>
        <v/>
      </c>
      <c r="F20" s="232" t="str">
        <f>IF(ISERROR(VLOOKUP(B20,'KAYIT LİSTESİ'!$B$4:$H$733,6,0)),"",(VLOOKUP(B20,'KAYIT LİSTESİ'!$B$4:$H$733,6,0)))</f>
        <v/>
      </c>
      <c r="G20" s="235"/>
      <c r="H20" s="235"/>
      <c r="I20" s="235"/>
      <c r="J20" s="303">
        <f t="shared" si="4"/>
        <v>0</v>
      </c>
      <c r="K20" s="235"/>
      <c r="L20" s="235"/>
      <c r="M20" s="235"/>
      <c r="N20" s="303">
        <f t="shared" si="5"/>
        <v>0</v>
      </c>
      <c r="O20" s="275" t="str">
        <f>IF(ISTEXT(N20)," ",IFERROR(VLOOKUP(SMALL(PUAN!$X$4:$Y$112,COUNTIF(PUAN!$X$4:$Y$112,"&lt;="&amp;N20)+0),PUAN!$X$4:$Y$112,2,0),"    "))</f>
        <v xml:space="preserve">    </v>
      </c>
      <c r="P20" s="195"/>
    </row>
    <row r="21" spans="1:16" s="65" customFormat="1" ht="67.5" customHeight="1" thickTop="1" thickBot="1" x14ac:dyDescent="0.25">
      <c r="A21" s="229"/>
      <c r="B21" s="307" t="s">
        <v>245</v>
      </c>
      <c r="C21" s="230" t="str">
        <f>IF(ISERROR(VLOOKUP(B21,'KAYIT LİSTESİ'!$B$4:$H$733,2,0)),"",(VLOOKUP(B21,'KAYIT LİSTESİ'!$B$4:$H$733,2,0)))</f>
        <v/>
      </c>
      <c r="D21" s="231" t="str">
        <f>IF(ISERROR(VLOOKUP(B21,'KAYIT LİSTESİ'!$B$4:$H$733,4,0)),"",(VLOOKUP(B21,'KAYIT LİSTESİ'!$B$4:$H$733,4,0)))</f>
        <v/>
      </c>
      <c r="E21" s="232" t="str">
        <f>IF(ISERROR(VLOOKUP(B21,'KAYIT LİSTESİ'!$B$4:$H$733,5,0)),"",(VLOOKUP(B21,'KAYIT LİSTESİ'!$B$4:$H$733,5,0)))</f>
        <v/>
      </c>
      <c r="F21" s="232" t="str">
        <f>IF(ISERROR(VLOOKUP(B21,'KAYIT LİSTESİ'!$B$4:$H$733,6,0)),"",(VLOOKUP(B21,'KAYIT LİSTESİ'!$B$4:$H$733,6,0)))</f>
        <v/>
      </c>
      <c r="G21" s="235"/>
      <c r="H21" s="235"/>
      <c r="I21" s="235"/>
      <c r="J21" s="303">
        <f t="shared" si="4"/>
        <v>0</v>
      </c>
      <c r="K21" s="235"/>
      <c r="L21" s="235"/>
      <c r="M21" s="235"/>
      <c r="N21" s="303">
        <f t="shared" si="5"/>
        <v>0</v>
      </c>
      <c r="O21" s="275" t="str">
        <f>IF(ISTEXT(N21)," ",IFERROR(VLOOKUP(SMALL(PUAN!$X$4:$Y$112,COUNTIF(PUAN!$X$4:$Y$112,"&lt;="&amp;N21)+0),PUAN!$X$4:$Y$112,2,0),"    "))</f>
        <v xml:space="preserve">    </v>
      </c>
      <c r="P21" s="195"/>
    </row>
    <row r="22" spans="1:16" s="65" customFormat="1" ht="67.5" customHeight="1" thickTop="1" thickBot="1" x14ac:dyDescent="0.25">
      <c r="A22" s="229"/>
      <c r="B22" s="307" t="s">
        <v>246</v>
      </c>
      <c r="C22" s="230" t="str">
        <f>IF(ISERROR(VLOOKUP(B22,'KAYIT LİSTESİ'!$B$4:$H$733,2,0)),"",(VLOOKUP(B22,'KAYIT LİSTESİ'!$B$4:$H$733,2,0)))</f>
        <v/>
      </c>
      <c r="D22" s="231" t="str">
        <f>IF(ISERROR(VLOOKUP(B22,'KAYIT LİSTESİ'!$B$4:$H$733,4,0)),"",(VLOOKUP(B22,'KAYIT LİSTESİ'!$B$4:$H$733,4,0)))</f>
        <v/>
      </c>
      <c r="E22" s="232" t="str">
        <f>IF(ISERROR(VLOOKUP(B22,'KAYIT LİSTESİ'!$B$4:$H$733,5,0)),"",(VLOOKUP(B22,'KAYIT LİSTESİ'!$B$4:$H$733,5,0)))</f>
        <v/>
      </c>
      <c r="F22" s="232" t="str">
        <f>IF(ISERROR(VLOOKUP(B22,'KAYIT LİSTESİ'!$B$4:$H$733,6,0)),"",(VLOOKUP(B22,'KAYIT LİSTESİ'!$B$4:$H$733,6,0)))</f>
        <v/>
      </c>
      <c r="G22" s="235"/>
      <c r="H22" s="235"/>
      <c r="I22" s="235"/>
      <c r="J22" s="303">
        <f t="shared" si="4"/>
        <v>0</v>
      </c>
      <c r="K22" s="235"/>
      <c r="L22" s="235"/>
      <c r="M22" s="235"/>
      <c r="N22" s="303">
        <f t="shared" si="5"/>
        <v>0</v>
      </c>
      <c r="O22" s="275" t="str">
        <f>IF(ISTEXT(N22)," ",IFERROR(VLOOKUP(SMALL(PUAN!$X$4:$Y$112,COUNTIF(PUAN!$X$4:$Y$112,"&lt;="&amp;N22)+0),PUAN!$X$4:$Y$112,2,0),"    "))</f>
        <v xml:space="preserve">    </v>
      </c>
      <c r="P22" s="195"/>
    </row>
    <row r="23" spans="1:16" s="65" customFormat="1" ht="67.5" customHeight="1" thickTop="1" thickBot="1" x14ac:dyDescent="0.25">
      <c r="A23" s="229"/>
      <c r="B23" s="307" t="s">
        <v>247</v>
      </c>
      <c r="C23" s="230" t="str">
        <f>IF(ISERROR(VLOOKUP(B23,'KAYIT LİSTESİ'!$B$4:$H$733,2,0)),"",(VLOOKUP(B23,'KAYIT LİSTESİ'!$B$4:$H$733,2,0)))</f>
        <v/>
      </c>
      <c r="D23" s="231" t="str">
        <f>IF(ISERROR(VLOOKUP(B23,'KAYIT LİSTESİ'!$B$4:$H$733,4,0)),"",(VLOOKUP(B23,'KAYIT LİSTESİ'!$B$4:$H$733,4,0)))</f>
        <v/>
      </c>
      <c r="E23" s="232" t="str">
        <f>IF(ISERROR(VLOOKUP(B23,'KAYIT LİSTESİ'!$B$4:$H$733,5,0)),"",(VLOOKUP(B23,'KAYIT LİSTESİ'!$B$4:$H$733,5,0)))</f>
        <v/>
      </c>
      <c r="F23" s="232" t="str">
        <f>IF(ISERROR(VLOOKUP(B23,'KAYIT LİSTESİ'!$B$4:$H$733,6,0)),"",(VLOOKUP(B23,'KAYIT LİSTESİ'!$B$4:$H$733,6,0)))</f>
        <v/>
      </c>
      <c r="G23" s="235"/>
      <c r="H23" s="235"/>
      <c r="I23" s="235"/>
      <c r="J23" s="303">
        <f t="shared" si="4"/>
        <v>0</v>
      </c>
      <c r="K23" s="235"/>
      <c r="L23" s="235"/>
      <c r="M23" s="235"/>
      <c r="N23" s="303">
        <f t="shared" si="5"/>
        <v>0</v>
      </c>
      <c r="O23" s="275" t="str">
        <f>IF(ISTEXT(N23)," ",IFERROR(VLOOKUP(SMALL(PUAN!$X$4:$Y$112,COUNTIF(PUAN!$X$4:$Y$112,"&lt;="&amp;N23)+0),PUAN!$X$4:$Y$112,2,0),"    "))</f>
        <v xml:space="preserve">    </v>
      </c>
      <c r="P23" s="195"/>
    </row>
    <row r="24" spans="1:16" s="67" customFormat="1" ht="30.75" customHeight="1" thickTop="1" x14ac:dyDescent="0.2">
      <c r="A24" s="775" t="s">
        <v>4</v>
      </c>
      <c r="B24" s="775"/>
      <c r="C24" s="775"/>
      <c r="D24" s="775"/>
      <c r="E24" s="69" t="s">
        <v>0</v>
      </c>
      <c r="F24" s="69" t="s">
        <v>1</v>
      </c>
      <c r="G24" s="776" t="s">
        <v>2</v>
      </c>
      <c r="H24" s="776"/>
      <c r="I24" s="776"/>
      <c r="J24" s="776"/>
      <c r="K24" s="776"/>
      <c r="L24" s="776"/>
      <c r="M24" s="776"/>
      <c r="N24" s="776" t="s">
        <v>3</v>
      </c>
      <c r="O24" s="776"/>
      <c r="P24" s="69"/>
    </row>
  </sheetData>
  <sortState ref="A8:O15">
    <sortCondition descending="1" ref="N8:N15"/>
  </sortState>
  <mergeCells count="24">
    <mergeCell ref="A24:D24"/>
    <mergeCell ref="G24:M24"/>
    <mergeCell ref="N24:O24"/>
    <mergeCell ref="K4:L4"/>
    <mergeCell ref="A4:C4"/>
    <mergeCell ref="D6:D7"/>
    <mergeCell ref="M4:O4"/>
    <mergeCell ref="E6:E7"/>
    <mergeCell ref="F6:F7"/>
    <mergeCell ref="O6:O7"/>
    <mergeCell ref="A6:A7"/>
    <mergeCell ref="D4:E4"/>
    <mergeCell ref="B6:B7"/>
    <mergeCell ref="A1:P1"/>
    <mergeCell ref="A2:P2"/>
    <mergeCell ref="N5:O5"/>
    <mergeCell ref="G6:M6"/>
    <mergeCell ref="N6:N7"/>
    <mergeCell ref="D3:E3"/>
    <mergeCell ref="C6:C7"/>
    <mergeCell ref="A3:C3"/>
    <mergeCell ref="M3:P3"/>
    <mergeCell ref="P6:P7"/>
    <mergeCell ref="G3:I3"/>
  </mergeCells>
  <conditionalFormatting sqref="N8:N23">
    <cfRule type="cellIs" dxfId="3" priority="2" operator="equal">
      <formula>0</formula>
    </cfRule>
  </conditionalFormatting>
  <conditionalFormatting sqref="J8:J23">
    <cfRule type="cellIs" dxfId="2" priority="1" operator="equal">
      <formula>0</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0" fitToHeight="0" orientation="portrait" r:id="rId1"/>
  <headerFooter alignWithMargins="0"/>
  <ignoredErrors>
    <ignoredError sqref="D4 C18:F23"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29"/>
  <sheetViews>
    <sheetView view="pageBreakPreview" topLeftCell="A4" zoomScale="70" zoomScaleNormal="100" zoomScaleSheetLayoutView="70" workbookViewId="0">
      <selection activeCell="A13" sqref="A13:XFD26"/>
    </sheetView>
  </sheetViews>
  <sheetFormatPr defaultRowHeight="12.75" x14ac:dyDescent="0.2"/>
  <cols>
    <col min="1" max="1" width="6" style="70" customWidth="1"/>
    <col min="2" max="2" width="9" style="70" hidden="1" customWidth="1"/>
    <col min="3" max="3" width="8.5703125" style="70" customWidth="1"/>
    <col min="4" max="4" width="15.140625" style="71" customWidth="1"/>
    <col min="5" max="5" width="26.42578125" style="70" bestFit="1" customWidth="1"/>
    <col min="6" max="6" width="27.28515625" style="3" customWidth="1"/>
    <col min="7" max="13" width="13.140625" style="3" customWidth="1"/>
    <col min="14" max="14" width="13" style="72" customWidth="1"/>
    <col min="15" max="15" width="8.85546875" style="70" customWidth="1"/>
    <col min="16" max="16" width="10" style="187" customWidth="1"/>
    <col min="17" max="16384" width="9.140625" style="3"/>
  </cols>
  <sheetData>
    <row r="1" spans="1:16" ht="48.75" customHeight="1" x14ac:dyDescent="0.2">
      <c r="A1" s="781" t="str">
        <f>'YARIŞMA BİLGİLERİ'!A2:K2</f>
        <v>Gençlik ve Spor Bakanlığı
Spor Genel Müdürlüğü
Spor Faaliyetleri Daire Başkanlığı</v>
      </c>
      <c r="B1" s="781"/>
      <c r="C1" s="781"/>
      <c r="D1" s="781"/>
      <c r="E1" s="781"/>
      <c r="F1" s="781"/>
      <c r="G1" s="781"/>
      <c r="H1" s="781"/>
      <c r="I1" s="781"/>
      <c r="J1" s="781"/>
      <c r="K1" s="781"/>
      <c r="L1" s="781"/>
      <c r="M1" s="781"/>
      <c r="N1" s="781"/>
      <c r="O1" s="781"/>
      <c r="P1" s="318"/>
    </row>
    <row r="2" spans="1:16" ht="25.5" customHeight="1" x14ac:dyDescent="0.2">
      <c r="A2" s="784" t="str">
        <f>'YARIŞMA BİLGİLERİ'!A14:K14</f>
        <v>4. TÜRKİYENİN EN HIZLISI İL SEÇMELERİ</v>
      </c>
      <c r="B2" s="784"/>
      <c r="C2" s="784"/>
      <c r="D2" s="784"/>
      <c r="E2" s="784"/>
      <c r="F2" s="784"/>
      <c r="G2" s="784"/>
      <c r="H2" s="784"/>
      <c r="I2" s="784"/>
      <c r="J2" s="784"/>
      <c r="K2" s="784"/>
      <c r="L2" s="784"/>
      <c r="M2" s="784"/>
      <c r="N2" s="784"/>
      <c r="O2" s="784"/>
      <c r="P2" s="784"/>
    </row>
    <row r="3" spans="1:16" s="4" customFormat="1" ht="27" customHeight="1" x14ac:dyDescent="0.2">
      <c r="A3" s="782" t="s">
        <v>78</v>
      </c>
      <c r="B3" s="782"/>
      <c r="C3" s="782"/>
      <c r="D3" s="783" t="str">
        <f>'YARIŞMA PROGRAMI'!C23</f>
        <v>Cirit Atma</v>
      </c>
      <c r="E3" s="783"/>
      <c r="F3" s="154" t="s">
        <v>230</v>
      </c>
      <c r="G3" s="786">
        <f>'YARIŞMA PROGRAMI'!D23</f>
        <v>3000</v>
      </c>
      <c r="H3" s="786"/>
      <c r="I3" s="786"/>
      <c r="J3" s="154"/>
      <c r="K3" s="154"/>
      <c r="L3" s="310" t="s">
        <v>195</v>
      </c>
      <c r="M3" s="785" t="str">
        <f>'YARIŞMA PROGRAMI'!E23</f>
        <v>-</v>
      </c>
      <c r="N3" s="785"/>
      <c r="O3" s="785"/>
      <c r="P3" s="785"/>
    </row>
    <row r="4" spans="1:16" s="4" customFormat="1" ht="17.25" customHeight="1" x14ac:dyDescent="0.2">
      <c r="A4" s="779" t="s">
        <v>79</v>
      </c>
      <c r="B4" s="779"/>
      <c r="C4" s="779"/>
      <c r="D4" s="787" t="str">
        <f>'YARIŞMA BİLGİLERİ'!F21</f>
        <v>KADINLAR                                                             2004-2005-2006-2007-2008</v>
      </c>
      <c r="E4" s="787"/>
      <c r="F4" s="169" t="s">
        <v>162</v>
      </c>
      <c r="G4" s="157" t="s">
        <v>570</v>
      </c>
      <c r="H4" s="157"/>
      <c r="I4" s="317"/>
      <c r="J4" s="317"/>
      <c r="K4" s="780" t="s">
        <v>77</v>
      </c>
      <c r="L4" s="780"/>
      <c r="M4" s="774">
        <f>'YARIŞMA PROGRAMI'!B23</f>
        <v>43144.5</v>
      </c>
      <c r="N4" s="774"/>
      <c r="O4" s="774"/>
      <c r="P4" s="238"/>
    </row>
    <row r="5" spans="1:16" ht="15" customHeight="1" x14ac:dyDescent="0.2">
      <c r="A5" s="5"/>
      <c r="B5" s="5"/>
      <c r="C5" s="5"/>
      <c r="D5" s="9"/>
      <c r="E5" s="6"/>
      <c r="F5" s="7"/>
      <c r="G5" s="8"/>
      <c r="H5" s="8"/>
      <c r="I5" s="8"/>
      <c r="J5" s="8"/>
      <c r="K5" s="8"/>
      <c r="L5" s="8"/>
      <c r="M5" s="8"/>
      <c r="N5" s="777">
        <f ca="1">NOW()</f>
        <v>43249.694233101851</v>
      </c>
      <c r="O5" s="777"/>
      <c r="P5" s="192"/>
    </row>
    <row r="6" spans="1:16" ht="15.75" x14ac:dyDescent="0.2">
      <c r="A6" s="772" t="s">
        <v>6</v>
      </c>
      <c r="B6" s="772"/>
      <c r="C6" s="773" t="s">
        <v>64</v>
      </c>
      <c r="D6" s="773" t="s">
        <v>81</v>
      </c>
      <c r="E6" s="772" t="s">
        <v>7</v>
      </c>
      <c r="F6" s="772" t="s">
        <v>207</v>
      </c>
      <c r="G6" s="778" t="s">
        <v>194</v>
      </c>
      <c r="H6" s="778"/>
      <c r="I6" s="778"/>
      <c r="J6" s="778"/>
      <c r="K6" s="778"/>
      <c r="L6" s="778"/>
      <c r="M6" s="778"/>
      <c r="N6" s="771" t="s">
        <v>8</v>
      </c>
      <c r="O6" s="771" t="s">
        <v>111</v>
      </c>
      <c r="P6" s="771" t="s">
        <v>9</v>
      </c>
    </row>
    <row r="7" spans="1:16" ht="30" customHeight="1" x14ac:dyDescent="0.2">
      <c r="A7" s="772"/>
      <c r="B7" s="772"/>
      <c r="C7" s="773"/>
      <c r="D7" s="773"/>
      <c r="E7" s="772"/>
      <c r="F7" s="772"/>
      <c r="G7" s="316">
        <v>1</v>
      </c>
      <c r="H7" s="316">
        <v>2</v>
      </c>
      <c r="I7" s="316">
        <v>3</v>
      </c>
      <c r="J7" s="497" t="s">
        <v>585</v>
      </c>
      <c r="K7" s="498">
        <v>4</v>
      </c>
      <c r="L7" s="498">
        <v>5</v>
      </c>
      <c r="M7" s="498">
        <v>6</v>
      </c>
      <c r="N7" s="771"/>
      <c r="O7" s="771"/>
      <c r="P7" s="771"/>
    </row>
    <row r="8" spans="1:16" s="65" customFormat="1" ht="49.5" customHeight="1" x14ac:dyDescent="0.2">
      <c r="A8" s="229">
        <v>1</v>
      </c>
      <c r="B8" s="306" t="s">
        <v>302</v>
      </c>
      <c r="C8" s="230" t="str">
        <f>IF(ISERROR(VLOOKUP(B8,'KAYIT LİSTESİ'!$B$4:$H$733,2,0)),"",(VLOOKUP(B8,'KAYIT LİSTESİ'!$B$4:$H$733,2,0)))</f>
        <v/>
      </c>
      <c r="D8" s="231" t="str">
        <f>IF(ISERROR(VLOOKUP(B8,'KAYIT LİSTESİ'!$B$4:$H$733,4,0)),"",(VLOOKUP(B8,'KAYIT LİSTESİ'!$B$4:$H$733,4,0)))</f>
        <v/>
      </c>
      <c r="E8" s="232" t="str">
        <f>IF(ISERROR(VLOOKUP(B8,'KAYIT LİSTESİ'!$B$4:$H$733,5,0)),"",(VLOOKUP(B8,'KAYIT LİSTESİ'!$B$4:$H$733,5,0)))</f>
        <v/>
      </c>
      <c r="F8" s="232" t="str">
        <f>IF(ISERROR(VLOOKUP(B8,'KAYIT LİSTESİ'!$B$4:$H$733,6,0)),"",(VLOOKUP(B8,'KAYIT LİSTESİ'!$B$4:$H$733,6,0)))</f>
        <v/>
      </c>
      <c r="G8" s="235">
        <v>3171</v>
      </c>
      <c r="H8" s="235">
        <v>3009</v>
      </c>
      <c r="I8" s="235">
        <v>2978</v>
      </c>
      <c r="J8" s="303">
        <f>MAX(G8:I8)</f>
        <v>3171</v>
      </c>
      <c r="K8" s="235" t="s">
        <v>636</v>
      </c>
      <c r="L8" s="235">
        <v>3170</v>
      </c>
      <c r="M8" s="235" t="s">
        <v>636</v>
      </c>
      <c r="N8" s="211">
        <f>MAX(G8:M8)</f>
        <v>3171</v>
      </c>
      <c r="O8" s="275">
        <f>IF(ISTEXT(N8)," ",IFERROR(VLOOKUP(SMALL(PUAN!$AH$4:$AI$112,COUNTIF(PUAN!$AH$4:$AI$112,"&lt;="&amp;N8)+0),PUAN!$AH$4:$AI$112,2,0),"    "))</f>
        <v>40</v>
      </c>
      <c r="P8" s="239"/>
    </row>
    <row r="9" spans="1:16" s="65" customFormat="1" ht="49.5" customHeight="1" x14ac:dyDescent="0.2">
      <c r="A9" s="229">
        <v>2</v>
      </c>
      <c r="B9" s="306" t="s">
        <v>303</v>
      </c>
      <c r="C9" s="230" t="str">
        <f>IF(ISERROR(VLOOKUP(B9,'KAYIT LİSTESİ'!$B$4:$H$733,2,0)),"",(VLOOKUP(B9,'KAYIT LİSTESİ'!$B$4:$H$733,2,0)))</f>
        <v/>
      </c>
      <c r="D9" s="231" t="str">
        <f>IF(ISERROR(VLOOKUP(B9,'KAYIT LİSTESİ'!$B$4:$H$733,4,0)),"",(VLOOKUP(B9,'KAYIT LİSTESİ'!$B$4:$H$733,4,0)))</f>
        <v/>
      </c>
      <c r="E9" s="232" t="str">
        <f>IF(ISERROR(VLOOKUP(B9,'KAYIT LİSTESİ'!$B$4:$H$733,5,0)),"",(VLOOKUP(B9,'KAYIT LİSTESİ'!$B$4:$H$733,5,0)))</f>
        <v/>
      </c>
      <c r="F9" s="232" t="str">
        <f>IF(ISERROR(VLOOKUP(B9,'KAYIT LİSTESİ'!$B$4:$H$733,6,0)),"",(VLOOKUP(B9,'KAYIT LİSTESİ'!$B$4:$H$733,6,0)))</f>
        <v/>
      </c>
      <c r="G9" s="235">
        <v>1447</v>
      </c>
      <c r="H9" s="235">
        <v>1573</v>
      </c>
      <c r="I9" s="235">
        <v>1353</v>
      </c>
      <c r="J9" s="303">
        <f>MAX(G9:I9)</f>
        <v>1573</v>
      </c>
      <c r="K9" s="235" t="s">
        <v>636</v>
      </c>
      <c r="L9" s="235">
        <v>1587</v>
      </c>
      <c r="M9" s="235" t="s">
        <v>636</v>
      </c>
      <c r="N9" s="211">
        <f>MAX(G9:M9)</f>
        <v>1587</v>
      </c>
      <c r="O9" s="275">
        <f>IF(ISTEXT(N9)," ",IFERROR(VLOOKUP(SMALL(PUAN!$AH$4:$AI$112,COUNTIF(PUAN!$AH$4:$AI$112,"&lt;="&amp;N9)+0),PUAN!$AH$4:$AI$112,2,0),"    "))</f>
        <v>8</v>
      </c>
      <c r="P9" s="239"/>
    </row>
    <row r="10" spans="1:16" s="65" customFormat="1" ht="49.5" customHeight="1" x14ac:dyDescent="0.2">
      <c r="A10" s="229">
        <v>3</v>
      </c>
      <c r="B10" s="306" t="s">
        <v>300</v>
      </c>
      <c r="C10" s="230" t="str">
        <f>IF(ISERROR(VLOOKUP(B10,'KAYIT LİSTESİ'!$B$4:$H$733,2,0)),"",(VLOOKUP(B10,'KAYIT LİSTESİ'!$B$4:$H$733,2,0)))</f>
        <v/>
      </c>
      <c r="D10" s="231" t="str">
        <f>IF(ISERROR(VLOOKUP(B10,'KAYIT LİSTESİ'!$B$4:$H$733,4,0)),"",(VLOOKUP(B10,'KAYIT LİSTESİ'!$B$4:$H$733,4,0)))</f>
        <v/>
      </c>
      <c r="E10" s="232" t="str">
        <f>IF(ISERROR(VLOOKUP(B10,'KAYIT LİSTESİ'!$B$4:$H$733,5,0)),"",(VLOOKUP(B10,'KAYIT LİSTESİ'!$B$4:$H$733,5,0)))</f>
        <v/>
      </c>
      <c r="F10" s="232" t="str">
        <f>IF(ISERROR(VLOOKUP(B10,'KAYIT LİSTESİ'!$B$4:$H$733,6,0)),"",(VLOOKUP(B10,'KAYIT LİSTESİ'!$B$4:$H$733,6,0)))</f>
        <v/>
      </c>
      <c r="G10" s="235">
        <v>1037</v>
      </c>
      <c r="H10" s="235">
        <v>859</v>
      </c>
      <c r="I10" s="235">
        <v>1318</v>
      </c>
      <c r="J10" s="303">
        <f>MAX(G10:I10)</f>
        <v>1318</v>
      </c>
      <c r="K10" s="235">
        <v>1328</v>
      </c>
      <c r="L10" s="235">
        <v>1008</v>
      </c>
      <c r="M10" s="235" t="s">
        <v>636</v>
      </c>
      <c r="N10" s="211">
        <f>MAX(G10:M10)</f>
        <v>1328</v>
      </c>
      <c r="O10" s="275">
        <f>IF(ISTEXT(N10)," ",IFERROR(VLOOKUP(SMALL(PUAN!$AH$4:$AI$112,COUNTIF(PUAN!$AH$4:$AI$112,"&lt;="&amp;N10)+0),PUAN!$AH$4:$AI$112,2,0),"    "))</f>
        <v>3</v>
      </c>
      <c r="P10" s="239"/>
    </row>
    <row r="11" spans="1:16" s="65" customFormat="1" ht="49.5" customHeight="1" x14ac:dyDescent="0.2">
      <c r="A11" s="229">
        <v>4</v>
      </c>
      <c r="B11" s="306" t="s">
        <v>301</v>
      </c>
      <c r="C11" s="230" t="str">
        <f>IF(ISERROR(VLOOKUP(B11,'KAYIT LİSTESİ'!$B$4:$H$733,2,0)),"",(VLOOKUP(B11,'KAYIT LİSTESİ'!$B$4:$H$733,2,0)))</f>
        <v/>
      </c>
      <c r="D11" s="231" t="str">
        <f>IF(ISERROR(VLOOKUP(B11,'KAYIT LİSTESİ'!$B$4:$H$733,4,0)),"",(VLOOKUP(B11,'KAYIT LİSTESİ'!$B$4:$H$733,4,0)))</f>
        <v/>
      </c>
      <c r="E11" s="232" t="str">
        <f>IF(ISERROR(VLOOKUP(B11,'KAYIT LİSTESİ'!$B$4:$H$733,5,0)),"",(VLOOKUP(B11,'KAYIT LİSTESİ'!$B$4:$H$733,5,0)))</f>
        <v/>
      </c>
      <c r="F11" s="232" t="str">
        <f>IF(ISERROR(VLOOKUP(B11,'KAYIT LİSTESİ'!$B$4:$H$733,6,0)),"",(VLOOKUP(B11,'KAYIT LİSTESİ'!$B$4:$H$733,6,0)))</f>
        <v/>
      </c>
      <c r="G11" s="235">
        <v>1066</v>
      </c>
      <c r="H11" s="235">
        <v>956</v>
      </c>
      <c r="I11" s="235">
        <v>1103</v>
      </c>
      <c r="J11" s="303">
        <f>MAX(G11:I11)</f>
        <v>1103</v>
      </c>
      <c r="K11" s="235">
        <v>1070</v>
      </c>
      <c r="L11" s="235">
        <v>1078</v>
      </c>
      <c r="M11" s="235">
        <v>1070</v>
      </c>
      <c r="N11" s="211">
        <f>MAX(G11:M11)</f>
        <v>1103</v>
      </c>
      <c r="O11" s="275" t="str">
        <f>IF(ISTEXT(N11)," ",IFERROR(VLOOKUP(SMALL(PUAN!$AH$4:$AI$112,COUNTIF(PUAN!$AH$4:$AI$112,"&lt;="&amp;N11)+0),PUAN!$AH$4:$AI$112,2,0),"    "))</f>
        <v xml:space="preserve">    </v>
      </c>
      <c r="P11" s="239"/>
    </row>
    <row r="12" spans="1:16" s="65" customFormat="1" ht="49.5" customHeight="1" x14ac:dyDescent="0.2">
      <c r="A12" s="229"/>
      <c r="B12" s="306" t="s">
        <v>304</v>
      </c>
      <c r="C12" s="230" t="str">
        <f>IF(ISERROR(VLOOKUP(B12,'KAYIT LİSTESİ'!$B$4:$H$733,2,0)),"",(VLOOKUP(B12,'KAYIT LİSTESİ'!$B$4:$H$733,2,0)))</f>
        <v/>
      </c>
      <c r="D12" s="231" t="str">
        <f>IF(ISERROR(VLOOKUP(B12,'KAYIT LİSTESİ'!$B$4:$H$733,4,0)),"",(VLOOKUP(B12,'KAYIT LİSTESİ'!$B$4:$H$733,4,0)))</f>
        <v/>
      </c>
      <c r="E12" s="232" t="str">
        <f>IF(ISERROR(VLOOKUP(B12,'KAYIT LİSTESİ'!$B$4:$H$733,5,0)),"",(VLOOKUP(B12,'KAYIT LİSTESİ'!$B$4:$H$733,5,0)))</f>
        <v/>
      </c>
      <c r="F12" s="232" t="str">
        <f>IF(ISERROR(VLOOKUP(B12,'KAYIT LİSTESİ'!$B$4:$H$733,6,0)),"",(VLOOKUP(B12,'KAYIT LİSTESİ'!$B$4:$H$733,6,0)))</f>
        <v/>
      </c>
      <c r="G12" s="235"/>
      <c r="H12" s="235"/>
      <c r="I12" s="235"/>
      <c r="J12" s="303">
        <f t="shared" ref="J12:J20" si="0">MAX(G12:I12)</f>
        <v>0</v>
      </c>
      <c r="K12" s="235"/>
      <c r="L12" s="235"/>
      <c r="M12" s="235"/>
      <c r="N12" s="211">
        <f t="shared" ref="N12:N20" si="1">MAX(G12:M12)</f>
        <v>0</v>
      </c>
      <c r="O12" s="275" t="str">
        <f>IF(ISTEXT(N12)," ",IFERROR(VLOOKUP(SMALL(PUAN!$AH$4:$AI$112,COUNTIF(PUAN!$AH$4:$AI$112,"&lt;="&amp;N12)+0),PUAN!$AH$4:$AI$112,2,0),"    "))</f>
        <v xml:space="preserve">    </v>
      </c>
      <c r="P12" s="239"/>
    </row>
    <row r="13" spans="1:16" s="65" customFormat="1" ht="49.5" customHeight="1" x14ac:dyDescent="0.2">
      <c r="A13" s="229"/>
      <c r="B13" s="306" t="s">
        <v>305</v>
      </c>
      <c r="C13" s="230" t="str">
        <f>IF(ISERROR(VLOOKUP(B13,'KAYIT LİSTESİ'!$B$4:$H$733,2,0)),"",(VLOOKUP(B13,'KAYIT LİSTESİ'!$B$4:$H$733,2,0)))</f>
        <v/>
      </c>
      <c r="D13" s="231" t="str">
        <f>IF(ISERROR(VLOOKUP(B13,'KAYIT LİSTESİ'!$B$4:$H$733,4,0)),"",(VLOOKUP(B13,'KAYIT LİSTESİ'!$B$4:$H$733,4,0)))</f>
        <v/>
      </c>
      <c r="E13" s="232" t="str">
        <f>IF(ISERROR(VLOOKUP(B13,'KAYIT LİSTESİ'!$B$4:$H$733,5,0)),"",(VLOOKUP(B13,'KAYIT LİSTESİ'!$B$4:$H$733,5,0)))</f>
        <v/>
      </c>
      <c r="F13" s="232" t="str">
        <f>IF(ISERROR(VLOOKUP(B13,'KAYIT LİSTESİ'!$B$4:$H$733,6,0)),"",(VLOOKUP(B13,'KAYIT LİSTESİ'!$B$4:$H$733,6,0)))</f>
        <v/>
      </c>
      <c r="G13" s="235"/>
      <c r="H13" s="235"/>
      <c r="I13" s="235"/>
      <c r="J13" s="303">
        <f t="shared" si="0"/>
        <v>0</v>
      </c>
      <c r="K13" s="235"/>
      <c r="L13" s="235"/>
      <c r="M13" s="235"/>
      <c r="N13" s="211">
        <f t="shared" si="1"/>
        <v>0</v>
      </c>
      <c r="O13" s="275" t="str">
        <f>IF(ISTEXT(N13)," ",IFERROR(VLOOKUP(SMALL(PUAN!$AH$4:$AI$112,COUNTIF(PUAN!$AH$4:$AI$112,"&lt;="&amp;N13)+0),PUAN!$AH$4:$AI$112,2,0),"    "))</f>
        <v xml:space="preserve">    </v>
      </c>
      <c r="P13" s="239"/>
    </row>
    <row r="14" spans="1:16" s="65" customFormat="1" ht="49.5" customHeight="1" x14ac:dyDescent="0.2">
      <c r="A14" s="229"/>
      <c r="B14" s="306" t="s">
        <v>306</v>
      </c>
      <c r="C14" s="230" t="str">
        <f>IF(ISERROR(VLOOKUP(B14,'KAYIT LİSTESİ'!$B$4:$H$733,2,0)),"",(VLOOKUP(B14,'KAYIT LİSTESİ'!$B$4:$H$733,2,0)))</f>
        <v/>
      </c>
      <c r="D14" s="231" t="str">
        <f>IF(ISERROR(VLOOKUP(B14,'KAYIT LİSTESİ'!$B$4:$H$733,4,0)),"",(VLOOKUP(B14,'KAYIT LİSTESİ'!$B$4:$H$733,4,0)))</f>
        <v/>
      </c>
      <c r="E14" s="232" t="str">
        <f>IF(ISERROR(VLOOKUP(B14,'KAYIT LİSTESİ'!$B$4:$H$733,5,0)),"",(VLOOKUP(B14,'KAYIT LİSTESİ'!$B$4:$H$733,5,0)))</f>
        <v/>
      </c>
      <c r="F14" s="232" t="str">
        <f>IF(ISERROR(VLOOKUP(B14,'KAYIT LİSTESİ'!$B$4:$H$733,6,0)),"",(VLOOKUP(B14,'KAYIT LİSTESİ'!$B$4:$H$733,6,0)))</f>
        <v/>
      </c>
      <c r="G14" s="235"/>
      <c r="H14" s="235"/>
      <c r="I14" s="235"/>
      <c r="J14" s="303">
        <f t="shared" si="0"/>
        <v>0</v>
      </c>
      <c r="K14" s="235"/>
      <c r="L14" s="235"/>
      <c r="M14" s="235"/>
      <c r="N14" s="211">
        <f t="shared" si="1"/>
        <v>0</v>
      </c>
      <c r="O14" s="275" t="str">
        <f>IF(ISTEXT(N14)," ",IFERROR(VLOOKUP(SMALL(PUAN!$AH$4:$AI$112,COUNTIF(PUAN!$AH$4:$AI$112,"&lt;="&amp;N14)+0),PUAN!$AH$4:$AI$112,2,0),"    "))</f>
        <v xml:space="preserve">    </v>
      </c>
      <c r="P14" s="239"/>
    </row>
    <row r="15" spans="1:16" s="65" customFormat="1" ht="49.5" customHeight="1" x14ac:dyDescent="0.2">
      <c r="A15" s="229"/>
      <c r="B15" s="306" t="s">
        <v>307</v>
      </c>
      <c r="C15" s="230" t="str">
        <f>IF(ISERROR(VLOOKUP(B15,'KAYIT LİSTESİ'!$B$4:$H$733,2,0)),"",(VLOOKUP(B15,'KAYIT LİSTESİ'!$B$4:$H$733,2,0)))</f>
        <v/>
      </c>
      <c r="D15" s="231" t="str">
        <f>IF(ISERROR(VLOOKUP(B15,'KAYIT LİSTESİ'!$B$4:$H$733,4,0)),"",(VLOOKUP(B15,'KAYIT LİSTESİ'!$B$4:$H$733,4,0)))</f>
        <v/>
      </c>
      <c r="E15" s="232" t="str">
        <f>IF(ISERROR(VLOOKUP(B15,'KAYIT LİSTESİ'!$B$4:$H$733,5,0)),"",(VLOOKUP(B15,'KAYIT LİSTESİ'!$B$4:$H$733,5,0)))</f>
        <v/>
      </c>
      <c r="F15" s="232" t="str">
        <f>IF(ISERROR(VLOOKUP(B15,'KAYIT LİSTESİ'!$B$4:$H$733,6,0)),"",(VLOOKUP(B15,'KAYIT LİSTESİ'!$B$4:$H$733,6,0)))</f>
        <v/>
      </c>
      <c r="G15" s="235"/>
      <c r="H15" s="235"/>
      <c r="I15" s="235"/>
      <c r="J15" s="303">
        <f t="shared" si="0"/>
        <v>0</v>
      </c>
      <c r="K15" s="235"/>
      <c r="L15" s="235"/>
      <c r="M15" s="235"/>
      <c r="N15" s="211">
        <f t="shared" si="1"/>
        <v>0</v>
      </c>
      <c r="O15" s="275" t="str">
        <f>IF(ISTEXT(N15)," ",IFERROR(VLOOKUP(SMALL(PUAN!$AH$4:$AI$112,COUNTIF(PUAN!$AH$4:$AI$112,"&lt;="&amp;N15)+0),PUAN!$AH$4:$AI$112,2,0),"    "))</f>
        <v xml:space="preserve">    </v>
      </c>
      <c r="P15" s="239"/>
    </row>
    <row r="16" spans="1:16" s="65" customFormat="1" ht="49.5" customHeight="1" x14ac:dyDescent="0.2">
      <c r="A16" s="229"/>
      <c r="B16" s="306" t="s">
        <v>308</v>
      </c>
      <c r="C16" s="230" t="str">
        <f>IF(ISERROR(VLOOKUP(B16,'KAYIT LİSTESİ'!$B$4:$H$733,2,0)),"",(VLOOKUP(B16,'KAYIT LİSTESİ'!$B$4:$H$733,2,0)))</f>
        <v/>
      </c>
      <c r="D16" s="231" t="str">
        <f>IF(ISERROR(VLOOKUP(B16,'KAYIT LİSTESİ'!$B$4:$H$733,4,0)),"",(VLOOKUP(B16,'KAYIT LİSTESİ'!$B$4:$H$733,4,0)))</f>
        <v/>
      </c>
      <c r="E16" s="232" t="str">
        <f>IF(ISERROR(VLOOKUP(B16,'KAYIT LİSTESİ'!$B$4:$H$733,5,0)),"",(VLOOKUP(B16,'KAYIT LİSTESİ'!$B$4:$H$733,5,0)))</f>
        <v/>
      </c>
      <c r="F16" s="232" t="str">
        <f>IF(ISERROR(VLOOKUP(B16,'KAYIT LİSTESİ'!$B$4:$H$733,6,0)),"",(VLOOKUP(B16,'KAYIT LİSTESİ'!$B$4:$H$733,6,0)))</f>
        <v/>
      </c>
      <c r="G16" s="235"/>
      <c r="H16" s="235"/>
      <c r="I16" s="235"/>
      <c r="J16" s="303">
        <f t="shared" si="0"/>
        <v>0</v>
      </c>
      <c r="K16" s="235"/>
      <c r="L16" s="235"/>
      <c r="M16" s="235"/>
      <c r="N16" s="211">
        <f t="shared" si="1"/>
        <v>0</v>
      </c>
      <c r="O16" s="275" t="str">
        <f>IF(ISTEXT(N16)," ",IFERROR(VLOOKUP(SMALL(PUAN!$AH$4:$AI$112,COUNTIF(PUAN!$AH$4:$AI$112,"&lt;="&amp;N16)+0),PUAN!$AH$4:$AI$112,2,0),"    "))</f>
        <v xml:space="preserve">    </v>
      </c>
      <c r="P16" s="239"/>
    </row>
    <row r="17" spans="1:16" s="65" customFormat="1" ht="49.5" customHeight="1" x14ac:dyDescent="0.2">
      <c r="A17" s="229"/>
      <c r="B17" s="306" t="s">
        <v>309</v>
      </c>
      <c r="C17" s="230" t="str">
        <f>IF(ISERROR(VLOOKUP(B17,'KAYIT LİSTESİ'!$B$4:$H$733,2,0)),"",(VLOOKUP(B17,'KAYIT LİSTESİ'!$B$4:$H$733,2,0)))</f>
        <v/>
      </c>
      <c r="D17" s="231" t="str">
        <f>IF(ISERROR(VLOOKUP(B17,'KAYIT LİSTESİ'!$B$4:$H$733,4,0)),"",(VLOOKUP(B17,'KAYIT LİSTESİ'!$B$4:$H$733,4,0)))</f>
        <v/>
      </c>
      <c r="E17" s="232" t="str">
        <f>IF(ISERROR(VLOOKUP(B17,'KAYIT LİSTESİ'!$B$4:$H$733,5,0)),"",(VLOOKUP(B17,'KAYIT LİSTESİ'!$B$4:$H$733,5,0)))</f>
        <v/>
      </c>
      <c r="F17" s="232" t="str">
        <f>IF(ISERROR(VLOOKUP(B17,'KAYIT LİSTESİ'!$B$4:$H$733,6,0)),"",(VLOOKUP(B17,'KAYIT LİSTESİ'!$B$4:$H$733,6,0)))</f>
        <v/>
      </c>
      <c r="G17" s="235"/>
      <c r="H17" s="235"/>
      <c r="I17" s="235"/>
      <c r="J17" s="303">
        <f t="shared" si="0"/>
        <v>0</v>
      </c>
      <c r="K17" s="235"/>
      <c r="L17" s="235"/>
      <c r="M17" s="235"/>
      <c r="N17" s="211">
        <f t="shared" si="1"/>
        <v>0</v>
      </c>
      <c r="O17" s="275" t="str">
        <f>IF(ISTEXT(N17)," ",IFERROR(VLOOKUP(SMALL(PUAN!$AH$4:$AI$112,COUNTIF(PUAN!$AH$4:$AI$112,"&lt;="&amp;N17)+0),PUAN!$AH$4:$AI$112,2,0),"    "))</f>
        <v xml:space="preserve">    </v>
      </c>
      <c r="P17" s="239"/>
    </row>
    <row r="18" spans="1:16" s="65" customFormat="1" ht="49.5" customHeight="1" x14ac:dyDescent="0.2">
      <c r="A18" s="229"/>
      <c r="B18" s="306" t="s">
        <v>310</v>
      </c>
      <c r="C18" s="230" t="str">
        <f>IF(ISERROR(VLOOKUP(B18,'KAYIT LİSTESİ'!$B$4:$H$733,2,0)),"",(VLOOKUP(B18,'KAYIT LİSTESİ'!$B$4:$H$733,2,0)))</f>
        <v/>
      </c>
      <c r="D18" s="231" t="str">
        <f>IF(ISERROR(VLOOKUP(B18,'KAYIT LİSTESİ'!$B$4:$H$733,4,0)),"",(VLOOKUP(B18,'KAYIT LİSTESİ'!$B$4:$H$733,4,0)))</f>
        <v/>
      </c>
      <c r="E18" s="232" t="str">
        <f>IF(ISERROR(VLOOKUP(B18,'KAYIT LİSTESİ'!$B$4:$H$733,5,0)),"",(VLOOKUP(B18,'KAYIT LİSTESİ'!$B$4:$H$733,5,0)))</f>
        <v/>
      </c>
      <c r="F18" s="232" t="str">
        <f>IF(ISERROR(VLOOKUP(B18,'KAYIT LİSTESİ'!$B$4:$H$733,6,0)),"",(VLOOKUP(B18,'KAYIT LİSTESİ'!$B$4:$H$733,6,0)))</f>
        <v/>
      </c>
      <c r="G18" s="235"/>
      <c r="H18" s="235"/>
      <c r="I18" s="235"/>
      <c r="J18" s="303">
        <f t="shared" si="0"/>
        <v>0</v>
      </c>
      <c r="K18" s="235"/>
      <c r="L18" s="235"/>
      <c r="M18" s="235"/>
      <c r="N18" s="211">
        <f t="shared" si="1"/>
        <v>0</v>
      </c>
      <c r="O18" s="275" t="str">
        <f>IF(ISTEXT(N18)," ",IFERROR(VLOOKUP(SMALL(PUAN!$AH$4:$AI$112,COUNTIF(PUAN!$AH$4:$AI$112,"&lt;="&amp;N18)+0),PUAN!$AH$4:$AI$112,2,0),"    "))</f>
        <v xml:space="preserve">    </v>
      </c>
      <c r="P18" s="239"/>
    </row>
    <row r="19" spans="1:16" s="65" customFormat="1" ht="49.5" customHeight="1" x14ac:dyDescent="0.2">
      <c r="A19" s="229"/>
      <c r="B19" s="306" t="s">
        <v>311</v>
      </c>
      <c r="C19" s="230" t="str">
        <f>IF(ISERROR(VLOOKUP(B19,'KAYIT LİSTESİ'!$B$4:$H$733,2,0)),"",(VLOOKUP(B19,'KAYIT LİSTESİ'!$B$4:$H$733,2,0)))</f>
        <v/>
      </c>
      <c r="D19" s="231" t="str">
        <f>IF(ISERROR(VLOOKUP(B19,'KAYIT LİSTESİ'!$B$4:$H$733,4,0)),"",(VLOOKUP(B19,'KAYIT LİSTESİ'!$B$4:$H$733,4,0)))</f>
        <v/>
      </c>
      <c r="E19" s="232" t="str">
        <f>IF(ISERROR(VLOOKUP(B19,'KAYIT LİSTESİ'!$B$4:$H$733,5,0)),"",(VLOOKUP(B19,'KAYIT LİSTESİ'!$B$4:$H$733,5,0)))</f>
        <v/>
      </c>
      <c r="F19" s="232" t="str">
        <f>IF(ISERROR(VLOOKUP(B19,'KAYIT LİSTESİ'!$B$4:$H$733,6,0)),"",(VLOOKUP(B19,'KAYIT LİSTESİ'!$B$4:$H$733,6,0)))</f>
        <v/>
      </c>
      <c r="G19" s="235"/>
      <c r="H19" s="235"/>
      <c r="I19" s="235"/>
      <c r="J19" s="303">
        <f t="shared" si="0"/>
        <v>0</v>
      </c>
      <c r="K19" s="235"/>
      <c r="L19" s="235"/>
      <c r="M19" s="235"/>
      <c r="N19" s="211">
        <f t="shared" si="1"/>
        <v>0</v>
      </c>
      <c r="O19" s="275" t="str">
        <f>IF(ISTEXT(N19)," ",IFERROR(VLOOKUP(SMALL(PUAN!$AH$4:$AI$112,COUNTIF(PUAN!$AH$4:$AI$112,"&lt;="&amp;N19)+0),PUAN!$AH$4:$AI$112,2,0),"    "))</f>
        <v xml:space="preserve">    </v>
      </c>
      <c r="P19" s="239"/>
    </row>
    <row r="20" spans="1:16" s="65" customFormat="1" ht="49.5" customHeight="1" x14ac:dyDescent="0.2">
      <c r="A20" s="229"/>
      <c r="B20" s="306" t="s">
        <v>312</v>
      </c>
      <c r="C20" s="230" t="str">
        <f>IF(ISERROR(VLOOKUP(B20,'KAYIT LİSTESİ'!$B$4:$H$733,2,0)),"",(VLOOKUP(B20,'KAYIT LİSTESİ'!$B$4:$H$733,2,0)))</f>
        <v/>
      </c>
      <c r="D20" s="231" t="str">
        <f>IF(ISERROR(VLOOKUP(B20,'KAYIT LİSTESİ'!$B$4:$H$733,4,0)),"",(VLOOKUP(B20,'KAYIT LİSTESİ'!$B$4:$H$733,4,0)))</f>
        <v/>
      </c>
      <c r="E20" s="232" t="str">
        <f>IF(ISERROR(VLOOKUP(B20,'KAYIT LİSTESİ'!$B$4:$H$733,5,0)),"",(VLOOKUP(B20,'KAYIT LİSTESİ'!$B$4:$H$733,5,0)))</f>
        <v/>
      </c>
      <c r="F20" s="232" t="str">
        <f>IF(ISERROR(VLOOKUP(B20,'KAYIT LİSTESİ'!$B$4:$H$733,6,0)),"",(VLOOKUP(B20,'KAYIT LİSTESİ'!$B$4:$H$733,6,0)))</f>
        <v/>
      </c>
      <c r="G20" s="235"/>
      <c r="H20" s="235"/>
      <c r="I20" s="235"/>
      <c r="J20" s="303">
        <f t="shared" si="0"/>
        <v>0</v>
      </c>
      <c r="K20" s="235"/>
      <c r="L20" s="235"/>
      <c r="M20" s="235"/>
      <c r="N20" s="211">
        <f t="shared" si="1"/>
        <v>0</v>
      </c>
      <c r="O20" s="275" t="str">
        <f>IF(ISTEXT(N20)," ",IFERROR(VLOOKUP(SMALL(PUAN!$AH$4:$AI$112,COUNTIF(PUAN!$AH$4:$AI$112,"&lt;="&amp;N20)+0),PUAN!$AH$4:$AI$112,2,0),"    "))</f>
        <v xml:space="preserve">    </v>
      </c>
      <c r="P20" s="239"/>
    </row>
    <row r="21" spans="1:16" s="65" customFormat="1" ht="49.5" customHeight="1" x14ac:dyDescent="0.2">
      <c r="A21" s="229"/>
      <c r="B21" s="306" t="s">
        <v>313</v>
      </c>
      <c r="C21" s="230" t="str">
        <f>IF(ISERROR(VLOOKUP(B21,'KAYIT LİSTESİ'!$B$4:$H$733,2,0)),"",(VLOOKUP(B21,'KAYIT LİSTESİ'!$B$4:$H$733,2,0)))</f>
        <v/>
      </c>
      <c r="D21" s="231" t="str">
        <f>IF(ISERROR(VLOOKUP(B21,'KAYIT LİSTESİ'!$B$4:$H$733,4,0)),"",(VLOOKUP(B21,'KAYIT LİSTESİ'!$B$4:$H$733,4,0)))</f>
        <v/>
      </c>
      <c r="E21" s="232" t="str">
        <f>IF(ISERROR(VLOOKUP(B21,'KAYIT LİSTESİ'!$B$4:$H$733,5,0)),"",(VLOOKUP(B21,'KAYIT LİSTESİ'!$B$4:$H$733,5,0)))</f>
        <v/>
      </c>
      <c r="F21" s="232" t="str">
        <f>IF(ISERROR(VLOOKUP(B21,'KAYIT LİSTESİ'!$B$4:$H$733,6,0)),"",(VLOOKUP(B21,'KAYIT LİSTESİ'!$B$4:$H$733,6,0)))</f>
        <v/>
      </c>
      <c r="G21" s="235"/>
      <c r="H21" s="235"/>
      <c r="I21" s="235"/>
      <c r="J21" s="303">
        <f t="shared" ref="J21:J27" si="2">MAX(G21:I21)</f>
        <v>0</v>
      </c>
      <c r="K21" s="235"/>
      <c r="L21" s="235"/>
      <c r="M21" s="235"/>
      <c r="N21" s="211">
        <f t="shared" ref="N21:N27" si="3">MAX(G21:M21)</f>
        <v>0</v>
      </c>
      <c r="O21" s="275" t="str">
        <f>IF(ISTEXT(N21)," ",IFERROR(VLOOKUP(SMALL(PUAN!$AH$4:$AI$112,COUNTIF(PUAN!$AH$4:$AI$112,"&lt;="&amp;N21)+0),PUAN!$AH$4:$AI$112,2,0),"    "))</f>
        <v xml:space="preserve">    </v>
      </c>
      <c r="P21" s="239"/>
    </row>
    <row r="22" spans="1:16" s="65" customFormat="1" ht="49.5" customHeight="1" thickBot="1" x14ac:dyDescent="0.25">
      <c r="A22" s="229"/>
      <c r="B22" s="307" t="s">
        <v>314</v>
      </c>
      <c r="C22" s="230" t="str">
        <f>IF(ISERROR(VLOOKUP(B22,'KAYIT LİSTESİ'!$B$4:$H$733,2,0)),"",(VLOOKUP(B22,'KAYIT LİSTESİ'!$B$4:$H$733,2,0)))</f>
        <v/>
      </c>
      <c r="D22" s="231" t="str">
        <f>IF(ISERROR(VLOOKUP(B22,'KAYIT LİSTESİ'!$B$4:$H$733,4,0)),"",(VLOOKUP(B22,'KAYIT LİSTESİ'!$B$4:$H$733,4,0)))</f>
        <v/>
      </c>
      <c r="E22" s="232" t="str">
        <f>IF(ISERROR(VLOOKUP(B22,'KAYIT LİSTESİ'!$B$4:$H$733,5,0)),"",(VLOOKUP(B22,'KAYIT LİSTESİ'!$B$4:$H$733,5,0)))</f>
        <v/>
      </c>
      <c r="F22" s="232" t="str">
        <f>IF(ISERROR(VLOOKUP(B22,'KAYIT LİSTESİ'!$B$4:$H$733,6,0)),"",(VLOOKUP(B22,'KAYIT LİSTESİ'!$B$4:$H$733,6,0)))</f>
        <v/>
      </c>
      <c r="G22" s="235"/>
      <c r="H22" s="235"/>
      <c r="I22" s="235"/>
      <c r="J22" s="303">
        <f t="shared" si="2"/>
        <v>0</v>
      </c>
      <c r="K22" s="235"/>
      <c r="L22" s="235"/>
      <c r="M22" s="235"/>
      <c r="N22" s="211">
        <f t="shared" si="3"/>
        <v>0</v>
      </c>
      <c r="O22" s="275" t="str">
        <f>IF(ISTEXT(N22)," ",IFERROR(VLOOKUP(SMALL(PUAN!$AH$4:$AI$112,COUNTIF(PUAN!$AH$4:$AI$112,"&lt;="&amp;N22)+0),PUAN!$AH$4:$AI$112,2,0),"    "))</f>
        <v xml:space="preserve">    </v>
      </c>
      <c r="P22" s="239"/>
    </row>
    <row r="23" spans="1:16" s="65" customFormat="1" ht="49.5" customHeight="1" thickTop="1" x14ac:dyDescent="0.2">
      <c r="A23" s="229"/>
      <c r="B23" s="306" t="s">
        <v>315</v>
      </c>
      <c r="C23" s="230" t="str">
        <f>IF(ISERROR(VLOOKUP(B23,'KAYIT LİSTESİ'!$B$4:$H$733,2,0)),"",(VLOOKUP(B23,'KAYIT LİSTESİ'!$B$4:$H$733,2,0)))</f>
        <v/>
      </c>
      <c r="D23" s="231" t="str">
        <f>IF(ISERROR(VLOOKUP(B23,'KAYIT LİSTESİ'!$B$4:$H$733,4,0)),"",(VLOOKUP(B23,'KAYIT LİSTESİ'!$B$4:$H$733,4,0)))</f>
        <v/>
      </c>
      <c r="E23" s="232" t="str">
        <f>IF(ISERROR(VLOOKUP(B23,'KAYIT LİSTESİ'!$B$4:$H$733,5,0)),"",(VLOOKUP(B23,'KAYIT LİSTESİ'!$B$4:$H$733,5,0)))</f>
        <v/>
      </c>
      <c r="F23" s="232" t="str">
        <f>IF(ISERROR(VLOOKUP(B23,'KAYIT LİSTESİ'!$B$4:$H$733,6,0)),"",(VLOOKUP(B23,'KAYIT LİSTESİ'!$B$4:$H$733,6,0)))</f>
        <v/>
      </c>
      <c r="G23" s="235"/>
      <c r="H23" s="235"/>
      <c r="I23" s="235"/>
      <c r="J23" s="303">
        <f t="shared" si="2"/>
        <v>0</v>
      </c>
      <c r="K23" s="235"/>
      <c r="L23" s="235"/>
      <c r="M23" s="235"/>
      <c r="N23" s="211">
        <f t="shared" si="3"/>
        <v>0</v>
      </c>
      <c r="O23" s="275" t="str">
        <f>IF(ISTEXT(N23)," ",IFERROR(VLOOKUP(SMALL(PUAN!$AH$4:$AI$112,COUNTIF(PUAN!$AH$4:$AI$112,"&lt;="&amp;N23)+0),PUAN!$AH$4:$AI$112,2,0),"    "))</f>
        <v xml:space="preserve">    </v>
      </c>
      <c r="P23" s="239"/>
    </row>
    <row r="24" spans="1:16" s="65" customFormat="1" ht="49.5" customHeight="1" thickBot="1" x14ac:dyDescent="0.25">
      <c r="A24" s="229"/>
      <c r="B24" s="307" t="s">
        <v>316</v>
      </c>
      <c r="C24" s="230" t="str">
        <f>IF(ISERROR(VLOOKUP(B24,'KAYIT LİSTESİ'!$B$4:$H$733,2,0)),"",(VLOOKUP(B24,'KAYIT LİSTESİ'!$B$4:$H$733,2,0)))</f>
        <v/>
      </c>
      <c r="D24" s="231" t="str">
        <f>IF(ISERROR(VLOOKUP(B24,'KAYIT LİSTESİ'!$B$4:$H$733,4,0)),"",(VLOOKUP(B24,'KAYIT LİSTESİ'!$B$4:$H$733,4,0)))</f>
        <v/>
      </c>
      <c r="E24" s="232" t="str">
        <f>IF(ISERROR(VLOOKUP(B24,'KAYIT LİSTESİ'!$B$4:$H$733,5,0)),"",(VLOOKUP(B24,'KAYIT LİSTESİ'!$B$4:$H$733,5,0)))</f>
        <v/>
      </c>
      <c r="F24" s="232" t="str">
        <f>IF(ISERROR(VLOOKUP(B24,'KAYIT LİSTESİ'!$B$4:$H$733,6,0)),"",(VLOOKUP(B24,'KAYIT LİSTESİ'!$B$4:$H$733,6,0)))</f>
        <v/>
      </c>
      <c r="G24" s="235"/>
      <c r="H24" s="235"/>
      <c r="I24" s="235"/>
      <c r="J24" s="303">
        <f t="shared" si="2"/>
        <v>0</v>
      </c>
      <c r="K24" s="235"/>
      <c r="L24" s="235"/>
      <c r="M24" s="235"/>
      <c r="N24" s="211">
        <f t="shared" si="3"/>
        <v>0</v>
      </c>
      <c r="O24" s="275" t="str">
        <f>IF(ISTEXT(N24)," ",IFERROR(VLOOKUP(SMALL(PUAN!$AH$4:$AI$112,COUNTIF(PUAN!$AH$4:$AI$112,"&lt;="&amp;N24)+0),PUAN!$AH$4:$AI$112,2,0),"    "))</f>
        <v xml:space="preserve">    </v>
      </c>
      <c r="P24" s="239"/>
    </row>
    <row r="25" spans="1:16" s="65" customFormat="1" ht="49.5" customHeight="1" thickTop="1" x14ac:dyDescent="0.2">
      <c r="A25" s="229"/>
      <c r="B25" s="306" t="s">
        <v>317</v>
      </c>
      <c r="C25" s="230" t="str">
        <f>IF(ISERROR(VLOOKUP(B25,'KAYIT LİSTESİ'!$B$4:$H$733,2,0)),"",(VLOOKUP(B25,'KAYIT LİSTESİ'!$B$4:$H$733,2,0)))</f>
        <v/>
      </c>
      <c r="D25" s="231" t="str">
        <f>IF(ISERROR(VLOOKUP(B25,'KAYIT LİSTESİ'!$B$4:$H$733,4,0)),"",(VLOOKUP(B25,'KAYIT LİSTESİ'!$B$4:$H$733,4,0)))</f>
        <v/>
      </c>
      <c r="E25" s="232" t="str">
        <f>IF(ISERROR(VLOOKUP(B25,'KAYIT LİSTESİ'!$B$4:$H$733,5,0)),"",(VLOOKUP(B25,'KAYIT LİSTESİ'!$B$4:$H$733,5,0)))</f>
        <v/>
      </c>
      <c r="F25" s="232" t="str">
        <f>IF(ISERROR(VLOOKUP(B25,'KAYIT LİSTESİ'!$B$4:$H$733,6,0)),"",(VLOOKUP(B25,'KAYIT LİSTESİ'!$B$4:$H$733,6,0)))</f>
        <v/>
      </c>
      <c r="G25" s="235"/>
      <c r="H25" s="235"/>
      <c r="I25" s="235"/>
      <c r="J25" s="303">
        <f t="shared" si="2"/>
        <v>0</v>
      </c>
      <c r="K25" s="235"/>
      <c r="L25" s="235"/>
      <c r="M25" s="235"/>
      <c r="N25" s="211">
        <f t="shared" si="3"/>
        <v>0</v>
      </c>
      <c r="O25" s="275" t="str">
        <f>IF(ISTEXT(N25)," ",IFERROR(VLOOKUP(SMALL(PUAN!$AH$4:$AI$112,COUNTIF(PUAN!$AH$4:$AI$112,"&lt;="&amp;N25)+0),PUAN!$AH$4:$AI$112,2,0),"    "))</f>
        <v xml:space="preserve">    </v>
      </c>
      <c r="P25" s="239"/>
    </row>
    <row r="26" spans="1:16" s="65" customFormat="1" ht="49.5" customHeight="1" thickBot="1" x14ac:dyDescent="0.25">
      <c r="A26" s="229"/>
      <c r="B26" s="307" t="s">
        <v>318</v>
      </c>
      <c r="C26" s="230" t="str">
        <f>IF(ISERROR(VLOOKUP(B26,'KAYIT LİSTESİ'!$B$4:$H$733,2,0)),"",(VLOOKUP(B26,'KAYIT LİSTESİ'!$B$4:$H$733,2,0)))</f>
        <v/>
      </c>
      <c r="D26" s="231" t="str">
        <f>IF(ISERROR(VLOOKUP(B26,'KAYIT LİSTESİ'!$B$4:$H$733,4,0)),"",(VLOOKUP(B26,'KAYIT LİSTESİ'!$B$4:$H$733,4,0)))</f>
        <v/>
      </c>
      <c r="E26" s="232" t="str">
        <f>IF(ISERROR(VLOOKUP(B26,'KAYIT LİSTESİ'!$B$4:$H$733,5,0)),"",(VLOOKUP(B26,'KAYIT LİSTESİ'!$B$4:$H$733,5,0)))</f>
        <v/>
      </c>
      <c r="F26" s="232" t="str">
        <f>IF(ISERROR(VLOOKUP(B26,'KAYIT LİSTESİ'!$B$4:$H$733,6,0)),"",(VLOOKUP(B26,'KAYIT LİSTESİ'!$B$4:$H$733,6,0)))</f>
        <v/>
      </c>
      <c r="G26" s="235"/>
      <c r="H26" s="235"/>
      <c r="I26" s="235"/>
      <c r="J26" s="303">
        <f t="shared" si="2"/>
        <v>0</v>
      </c>
      <c r="K26" s="235"/>
      <c r="L26" s="235"/>
      <c r="M26" s="235"/>
      <c r="N26" s="211">
        <f t="shared" si="3"/>
        <v>0</v>
      </c>
      <c r="O26" s="275" t="str">
        <f>IF(ISTEXT(N26)," ",IFERROR(VLOOKUP(SMALL(PUAN!$AH$4:$AI$112,COUNTIF(PUAN!$AH$4:$AI$112,"&lt;="&amp;N26)+0),PUAN!$AH$4:$AI$112,2,0),"    "))</f>
        <v xml:space="preserve">    </v>
      </c>
      <c r="P26" s="239"/>
    </row>
    <row r="27" spans="1:16" s="65" customFormat="1" ht="49.5" customHeight="1" thickTop="1" x14ac:dyDescent="0.2">
      <c r="A27" s="229"/>
      <c r="B27" s="306" t="s">
        <v>319</v>
      </c>
      <c r="C27" s="230" t="str">
        <f>IF(ISERROR(VLOOKUP(B27,'KAYIT LİSTESİ'!$B$4:$H$733,2,0)),"",(VLOOKUP(B27,'KAYIT LİSTESİ'!$B$4:$H$733,2,0)))</f>
        <v/>
      </c>
      <c r="D27" s="231" t="str">
        <f>IF(ISERROR(VLOOKUP(B27,'KAYIT LİSTESİ'!$B$4:$H$733,4,0)),"",(VLOOKUP(B27,'KAYIT LİSTESİ'!$B$4:$H$733,4,0)))</f>
        <v/>
      </c>
      <c r="E27" s="232" t="str">
        <f>IF(ISERROR(VLOOKUP(B27,'KAYIT LİSTESİ'!$B$4:$H$733,5,0)),"",(VLOOKUP(B27,'KAYIT LİSTESİ'!$B$4:$H$733,5,0)))</f>
        <v/>
      </c>
      <c r="F27" s="232" t="str">
        <f>IF(ISERROR(VLOOKUP(B27,'KAYIT LİSTESİ'!$B$4:$H$733,6,0)),"",(VLOOKUP(B27,'KAYIT LİSTESİ'!$B$4:$H$733,6,0)))</f>
        <v/>
      </c>
      <c r="G27" s="235"/>
      <c r="H27" s="235"/>
      <c r="I27" s="235"/>
      <c r="J27" s="303">
        <f t="shared" si="2"/>
        <v>0</v>
      </c>
      <c r="K27" s="235"/>
      <c r="L27" s="235"/>
      <c r="M27" s="235"/>
      <c r="N27" s="211">
        <f t="shared" si="3"/>
        <v>0</v>
      </c>
      <c r="O27" s="275" t="str">
        <f>IF(ISTEXT(N27)," ",IFERROR(VLOOKUP(SMALL(PUAN!$AH$4:$AI$112,COUNTIF(PUAN!$AH$4:$AI$112,"&lt;="&amp;N27)+0),PUAN!$AH$4:$AI$112,2,0),"    "))</f>
        <v xml:space="preserve">    </v>
      </c>
      <c r="P27" s="239"/>
    </row>
    <row r="28" spans="1:16" s="67" customFormat="1" ht="32.25" customHeight="1" x14ac:dyDescent="0.2">
      <c r="A28" s="314"/>
      <c r="B28" s="314"/>
      <c r="C28" s="314"/>
      <c r="D28" s="66"/>
      <c r="E28" s="314"/>
      <c r="N28" s="68"/>
      <c r="O28" s="314"/>
      <c r="P28" s="315"/>
    </row>
    <row r="29" spans="1:16" s="67" customFormat="1" ht="32.25" customHeight="1" x14ac:dyDescent="0.2">
      <c r="A29" s="775" t="s">
        <v>4</v>
      </c>
      <c r="B29" s="775"/>
      <c r="C29" s="775"/>
      <c r="D29" s="775"/>
      <c r="E29" s="315" t="s">
        <v>0</v>
      </c>
      <c r="F29" s="315" t="s">
        <v>1</v>
      </c>
      <c r="G29" s="776" t="s">
        <v>2</v>
      </c>
      <c r="H29" s="776"/>
      <c r="I29" s="776"/>
      <c r="J29" s="776"/>
      <c r="K29" s="776"/>
      <c r="L29" s="776"/>
      <c r="M29" s="776"/>
      <c r="N29" s="776" t="s">
        <v>3</v>
      </c>
      <c r="O29" s="776"/>
      <c r="P29" s="315"/>
    </row>
  </sheetData>
  <sortState ref="A8:O11">
    <sortCondition descending="1" ref="N8:N11"/>
  </sortState>
  <mergeCells count="24">
    <mergeCell ref="P6:P7"/>
    <mergeCell ref="A29:D29"/>
    <mergeCell ref="G29:M29"/>
    <mergeCell ref="N29:O29"/>
    <mergeCell ref="F6:F7"/>
    <mergeCell ref="G6:M6"/>
    <mergeCell ref="N6:N7"/>
    <mergeCell ref="O6:O7"/>
    <mergeCell ref="A6:A7"/>
    <mergeCell ref="B6:B7"/>
    <mergeCell ref="C6:C7"/>
    <mergeCell ref="D6:D7"/>
    <mergeCell ref="E6:E7"/>
    <mergeCell ref="A4:C4"/>
    <mergeCell ref="D4:E4"/>
    <mergeCell ref="K4:L4"/>
    <mergeCell ref="M4:O4"/>
    <mergeCell ref="N5:O5"/>
    <mergeCell ref="A1:O1"/>
    <mergeCell ref="A2:P2"/>
    <mergeCell ref="A3:C3"/>
    <mergeCell ref="D3:E3"/>
    <mergeCell ref="G3:I3"/>
    <mergeCell ref="M3:P3"/>
  </mergeCells>
  <conditionalFormatting sqref="N8:N27">
    <cfRule type="cellIs" dxfId="1" priority="3" operator="equal">
      <formula>0</formula>
    </cfRule>
  </conditionalFormatting>
  <conditionalFormatting sqref="J8:J27">
    <cfRule type="cellIs" dxfId="0" priority="2" operator="equal">
      <formula>0</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48"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27"/>
  <sheetViews>
    <sheetView view="pageBreakPreview" topLeftCell="A6" zoomScale="70" zoomScaleNormal="100" zoomScaleSheetLayoutView="70" workbookViewId="0">
      <selection activeCell="A13" sqref="A13:XFD26"/>
    </sheetView>
  </sheetViews>
  <sheetFormatPr defaultRowHeight="12.75" x14ac:dyDescent="0.2"/>
  <cols>
    <col min="1" max="1" width="7.140625" style="16" customWidth="1"/>
    <col min="2" max="2" width="25.85546875" style="16" hidden="1" customWidth="1"/>
    <col min="3" max="3" width="9" style="15" customWidth="1"/>
    <col min="4" max="4" width="17.5703125" style="39" customWidth="1"/>
    <col min="5" max="5" width="37" style="39" bestFit="1" customWidth="1"/>
    <col min="6" max="6" width="30.7109375" style="15" customWidth="1"/>
    <col min="7" max="7" width="19.42578125" style="17" customWidth="1"/>
    <col min="8" max="8" width="8.42578125" style="15" customWidth="1"/>
    <col min="9" max="9" width="5" style="15" customWidth="1"/>
    <col min="10" max="10" width="5.7109375" style="15" customWidth="1"/>
    <col min="11" max="11" width="9" style="16" customWidth="1"/>
    <col min="12" max="12" width="17.5703125" style="16" customWidth="1"/>
    <col min="13" max="13" width="37" style="16" bestFit="1" customWidth="1"/>
    <col min="14" max="14" width="25.140625" style="18" customWidth="1"/>
    <col min="15" max="15" width="17.42578125" style="43" customWidth="1"/>
    <col min="16" max="16" width="7.7109375" style="43" customWidth="1"/>
    <col min="17" max="17" width="10.140625" style="43" customWidth="1"/>
    <col min="18" max="18" width="9.140625" style="15" customWidth="1"/>
    <col min="19" max="16384" width="9.140625" style="15"/>
  </cols>
  <sheetData>
    <row r="1" spans="1:17" s="10" customFormat="1" ht="53.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row>
    <row r="2" spans="1:17" s="10" customFormat="1" ht="24.75" customHeight="1" x14ac:dyDescent="0.2">
      <c r="A2" s="762" t="str">
        <f>'YARIŞMA BİLGİLERİ'!F19</f>
        <v>4. TÜRKİYENİN EN HIZLISI İL SEÇMELERİ</v>
      </c>
      <c r="B2" s="762"/>
      <c r="C2" s="762"/>
      <c r="D2" s="762"/>
      <c r="E2" s="762"/>
      <c r="F2" s="762"/>
      <c r="G2" s="762"/>
      <c r="H2" s="762"/>
      <c r="I2" s="762"/>
      <c r="J2" s="762"/>
      <c r="K2" s="762"/>
      <c r="L2" s="762"/>
      <c r="M2" s="762"/>
      <c r="N2" s="762"/>
      <c r="O2" s="762"/>
      <c r="P2" s="762"/>
      <c r="Q2" s="762"/>
    </row>
    <row r="3" spans="1:17" s="12" customFormat="1" ht="21.75" customHeight="1" x14ac:dyDescent="0.2">
      <c r="A3" s="745" t="s">
        <v>78</v>
      </c>
      <c r="B3" s="745"/>
      <c r="C3" s="745"/>
      <c r="D3" s="746" t="str">
        <f>'YARIŞMA PROGRAMI'!C24</f>
        <v>İsveç Bayrak</v>
      </c>
      <c r="E3" s="746"/>
      <c r="F3" s="747" t="s">
        <v>230</v>
      </c>
      <c r="G3" s="747"/>
      <c r="H3" s="288" t="str">
        <f>'YARIŞMA PROGRAMI'!D24</f>
        <v>-</v>
      </c>
      <c r="I3" s="11"/>
      <c r="J3" s="11"/>
      <c r="K3" s="181"/>
      <c r="L3" s="181"/>
      <c r="M3" s="181" t="s">
        <v>195</v>
      </c>
      <c r="N3" s="767" t="str">
        <f>'YARIŞMA PROGRAMI'!E24</f>
        <v>-</v>
      </c>
      <c r="O3" s="767"/>
      <c r="P3" s="767"/>
      <c r="Q3" s="767"/>
    </row>
    <row r="4" spans="1:17" s="12" customFormat="1" ht="17.25" customHeight="1" x14ac:dyDescent="0.2">
      <c r="A4" s="736" t="s">
        <v>70</v>
      </c>
      <c r="B4" s="736"/>
      <c r="C4" s="736"/>
      <c r="D4" s="737" t="str">
        <f>'YARIŞMA BİLGİLERİ'!F21</f>
        <v>KADINLAR                                                             2004-2005-2006-2007-2008</v>
      </c>
      <c r="E4" s="737"/>
      <c r="F4" s="21"/>
      <c r="G4" s="21"/>
      <c r="H4" s="21"/>
      <c r="I4" s="21"/>
      <c r="J4" s="21"/>
      <c r="K4" s="64"/>
      <c r="L4" s="64"/>
      <c r="M4" s="64" t="s">
        <v>76</v>
      </c>
      <c r="N4" s="789">
        <f>'YARIŞMA PROGRAMI'!B24</f>
        <v>43142</v>
      </c>
      <c r="O4" s="789"/>
      <c r="P4" s="789"/>
      <c r="Q4" s="789"/>
    </row>
    <row r="5" spans="1:17" s="10" customFormat="1" ht="19.5" customHeight="1" x14ac:dyDescent="0.25">
      <c r="A5" s="735" t="s">
        <v>214</v>
      </c>
      <c r="B5" s="735"/>
      <c r="C5" s="735"/>
      <c r="D5" s="735"/>
      <c r="E5" s="735"/>
      <c r="F5" s="735"/>
      <c r="G5" s="735"/>
      <c r="H5" s="735"/>
      <c r="I5" s="242"/>
      <c r="J5" s="735" t="s">
        <v>215</v>
      </c>
      <c r="K5" s="735"/>
      <c r="L5" s="735"/>
      <c r="M5" s="735"/>
      <c r="N5" s="735"/>
      <c r="O5" s="241" t="s">
        <v>216</v>
      </c>
      <c r="P5" s="241"/>
      <c r="Q5" s="311">
        <f ca="1">NOW()</f>
        <v>43249.694233101851</v>
      </c>
    </row>
    <row r="6" spans="1:17" s="13" customFormat="1" ht="24.95" customHeight="1" x14ac:dyDescent="0.2">
      <c r="A6" s="189" t="s">
        <v>239</v>
      </c>
      <c r="B6" s="190"/>
      <c r="C6" s="190"/>
      <c r="D6" s="190"/>
      <c r="E6" s="193"/>
      <c r="F6" s="194"/>
      <c r="G6" s="190"/>
      <c r="H6" s="191"/>
      <c r="I6" s="732"/>
      <c r="J6" s="756" t="s">
        <v>6</v>
      </c>
      <c r="K6" s="792" t="s">
        <v>65</v>
      </c>
      <c r="L6" s="755" t="s">
        <v>75</v>
      </c>
      <c r="M6" s="750" t="s">
        <v>14</v>
      </c>
      <c r="N6" s="750" t="s">
        <v>207</v>
      </c>
      <c r="O6" s="750" t="s">
        <v>15</v>
      </c>
      <c r="P6" s="751" t="s">
        <v>27</v>
      </c>
      <c r="Q6" s="751" t="s">
        <v>155</v>
      </c>
    </row>
    <row r="7" spans="1:17" ht="26.25" customHeight="1" x14ac:dyDescent="0.2">
      <c r="A7" s="37" t="s">
        <v>211</v>
      </c>
      <c r="B7" s="34" t="s">
        <v>66</v>
      </c>
      <c r="C7" s="34" t="s">
        <v>65</v>
      </c>
      <c r="D7" s="35" t="s">
        <v>13</v>
      </c>
      <c r="E7" s="36" t="s">
        <v>14</v>
      </c>
      <c r="F7" s="36" t="s">
        <v>207</v>
      </c>
      <c r="G7" s="34" t="s">
        <v>15</v>
      </c>
      <c r="H7" s="34" t="s">
        <v>27</v>
      </c>
      <c r="I7" s="733"/>
      <c r="J7" s="757"/>
      <c r="K7" s="793"/>
      <c r="L7" s="755"/>
      <c r="M7" s="750"/>
      <c r="N7" s="750"/>
      <c r="O7" s="750"/>
      <c r="P7" s="752"/>
      <c r="Q7" s="752"/>
    </row>
    <row r="8" spans="1:17" s="13" customFormat="1" ht="82.5" customHeight="1" x14ac:dyDescent="0.2">
      <c r="A8" s="218">
        <v>1</v>
      </c>
      <c r="B8" s="219" t="s">
        <v>478</v>
      </c>
      <c r="C8" s="234" t="str">
        <f>IF(ISERROR(VLOOKUP(B8,'KAYIT LİSTESİ'!$B$4:$H$733,2,0)),"",(VLOOKUP(B8,'KAYIT LİSTESİ'!$B$4:$H$733,2,0)))</f>
        <v/>
      </c>
      <c r="D8" s="252" t="str">
        <f>IF(ISERROR(VLOOKUP(B8,'KAYIT LİSTESİ'!$B$4:$H$733,4,0)),"",(VLOOKUP(B8,'KAYIT LİSTESİ'!$B$4:$H$733,4,0)))</f>
        <v/>
      </c>
      <c r="E8" s="222" t="str">
        <f>IF(ISERROR(VLOOKUP(B8,'KAYIT LİSTESİ'!$B$4:$H$733,5,0)),"",(VLOOKUP(B8,'KAYIT LİSTESİ'!$B$4:$H$733,5,0)))</f>
        <v/>
      </c>
      <c r="F8" s="222" t="str">
        <f>IF(ISERROR(VLOOKUP(B8,'KAYIT LİSTESİ'!$B$4:$H$733,6,0)),"",(VLOOKUP(B8,'KAYIT LİSTESİ'!$B$4:$H$733,6,0)))</f>
        <v/>
      </c>
      <c r="G8" s="284"/>
      <c r="H8" s="285"/>
      <c r="I8" s="733"/>
      <c r="J8" s="256">
        <v>1</v>
      </c>
      <c r="K8" s="255" t="s">
        <v>644</v>
      </c>
      <c r="L8" s="252" t="s">
        <v>645</v>
      </c>
      <c r="M8" s="226" t="s">
        <v>646</v>
      </c>
      <c r="N8" s="227" t="s">
        <v>623</v>
      </c>
      <c r="O8" s="507">
        <v>23909</v>
      </c>
      <c r="P8" s="285"/>
      <c r="Q8" s="480">
        <f>IF(ISTEXT(O8)," ",IFERROR(VLOOKUP(SMALL(PUAN!$T$4:$U$112,COUNTIF(PUAN!$T$4:$U$112,"&lt;"&amp;O8)+1),PUAN!$T$4:$U$112,2,0),"    "))</f>
        <v>34</v>
      </c>
    </row>
    <row r="9" spans="1:17" s="13" customFormat="1" ht="82.5" customHeight="1" x14ac:dyDescent="0.2">
      <c r="A9" s="218">
        <v>2</v>
      </c>
      <c r="B9" s="219" t="s">
        <v>479</v>
      </c>
      <c r="C9" s="234" t="str">
        <f>IF(ISERROR(VLOOKUP(B9,'KAYIT LİSTESİ'!$B$4:$H$733,2,0)),"",(VLOOKUP(B9,'KAYIT LİSTESİ'!$B$4:$H$733,2,0)))</f>
        <v/>
      </c>
      <c r="D9" s="252" t="str">
        <f>IF(ISERROR(VLOOKUP(B9,'KAYIT LİSTESİ'!$B$4:$H$733,4,0)),"",(VLOOKUP(B9,'KAYIT LİSTESİ'!$B$4:$H$733,4,0)))</f>
        <v/>
      </c>
      <c r="E9" s="222" t="str">
        <f>IF(ISERROR(VLOOKUP(B9,'KAYIT LİSTESİ'!$B$4:$H$733,5,0)),"",(VLOOKUP(B9,'KAYIT LİSTESİ'!$B$4:$H$733,5,0)))</f>
        <v/>
      </c>
      <c r="F9" s="222" t="str">
        <f>IF(ISERROR(VLOOKUP(B9,'KAYIT LİSTESİ'!$B$4:$H$733,6,0)),"",(VLOOKUP(B9,'KAYIT LİSTESİ'!$B$4:$H$733,6,0)))</f>
        <v/>
      </c>
      <c r="G9" s="284"/>
      <c r="H9" s="285"/>
      <c r="I9" s="733"/>
      <c r="J9" s="256">
        <v>2</v>
      </c>
      <c r="K9" s="255" t="s">
        <v>650</v>
      </c>
      <c r="L9" s="252" t="s">
        <v>651</v>
      </c>
      <c r="M9" s="226" t="s">
        <v>652</v>
      </c>
      <c r="N9" s="227" t="s">
        <v>620</v>
      </c>
      <c r="O9" s="507">
        <v>30376</v>
      </c>
      <c r="P9" s="285"/>
      <c r="Q9" s="480">
        <f>IF(ISTEXT(O9)," ",IFERROR(VLOOKUP(SMALL(PUAN!$T$4:$U$112,COUNTIF(PUAN!$T$4:$U$112,"&lt;"&amp;O9)+1),PUAN!$T$4:$U$112,2,0),"    "))</f>
        <v>6</v>
      </c>
    </row>
    <row r="10" spans="1:17" s="13" customFormat="1" ht="82.5" customHeight="1" x14ac:dyDescent="0.2">
      <c r="A10" s="279">
        <v>3</v>
      </c>
      <c r="B10" s="219" t="s">
        <v>480</v>
      </c>
      <c r="C10" s="234" t="str">
        <f>IF(ISERROR(VLOOKUP(B10,'KAYIT LİSTESİ'!$B$4:$H$733,2,0)),"",(VLOOKUP(B10,'KAYIT LİSTESİ'!$B$4:$H$733,2,0)))</f>
        <v/>
      </c>
      <c r="D10" s="252" t="str">
        <f>IF(ISERROR(VLOOKUP(B10,'KAYIT LİSTESİ'!$B$4:$H$733,4,0)),"",(VLOOKUP(B10,'KAYIT LİSTESİ'!$B$4:$H$733,4,0)))</f>
        <v/>
      </c>
      <c r="E10" s="222" t="str">
        <f>IF(ISERROR(VLOOKUP(B10,'KAYIT LİSTESİ'!$B$4:$H$733,5,0)),"",(VLOOKUP(B10,'KAYIT LİSTESİ'!$B$4:$H$733,5,0)))</f>
        <v/>
      </c>
      <c r="F10" s="222" t="str">
        <f>IF(ISERROR(VLOOKUP(B10,'KAYIT LİSTESİ'!$B$4:$H$733,6,0)),"",(VLOOKUP(B10,'KAYIT LİSTESİ'!$B$4:$H$733,6,0)))</f>
        <v/>
      </c>
      <c r="G10" s="507">
        <v>30986</v>
      </c>
      <c r="H10" s="285">
        <v>3</v>
      </c>
      <c r="I10" s="733"/>
      <c r="J10" s="256">
        <v>3</v>
      </c>
      <c r="K10" s="255" t="s">
        <v>641</v>
      </c>
      <c r="L10" s="252" t="s">
        <v>642</v>
      </c>
      <c r="M10" s="226" t="s">
        <v>643</v>
      </c>
      <c r="N10" s="227" t="s">
        <v>613</v>
      </c>
      <c r="O10" s="507">
        <v>30986</v>
      </c>
      <c r="P10" s="285"/>
      <c r="Q10" s="480">
        <v>0</v>
      </c>
    </row>
    <row r="11" spans="1:17" s="13" customFormat="1" ht="82.5" customHeight="1" x14ac:dyDescent="0.2">
      <c r="A11" s="218">
        <v>4</v>
      </c>
      <c r="B11" s="219" t="s">
        <v>481</v>
      </c>
      <c r="C11" s="234" t="str">
        <f>IF(ISERROR(VLOOKUP(B11,'KAYIT LİSTESİ'!$B$4:$H$733,2,0)),"",(VLOOKUP(B11,'KAYIT LİSTESİ'!$B$4:$H$733,2,0)))</f>
        <v/>
      </c>
      <c r="D11" s="252"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507">
        <v>23909</v>
      </c>
      <c r="H11" s="285">
        <v>1</v>
      </c>
      <c r="I11" s="733"/>
      <c r="J11" s="256">
        <v>4</v>
      </c>
      <c r="K11" s="255" t="s">
        <v>647</v>
      </c>
      <c r="L11" s="252" t="s">
        <v>648</v>
      </c>
      <c r="M11" s="226" t="s">
        <v>649</v>
      </c>
      <c r="N11" s="227" t="s">
        <v>630</v>
      </c>
      <c r="O11" s="507">
        <v>32265</v>
      </c>
      <c r="P11" s="285"/>
      <c r="Q11" s="480">
        <v>0</v>
      </c>
    </row>
    <row r="12" spans="1:17" s="13" customFormat="1" ht="82.5" customHeight="1" x14ac:dyDescent="0.2">
      <c r="A12" s="218">
        <v>5</v>
      </c>
      <c r="B12" s="219" t="s">
        <v>482</v>
      </c>
      <c r="C12" s="234" t="str">
        <f>IF(ISERROR(VLOOKUP(B12,'KAYIT LİSTESİ'!$B$4:$H$733,2,0)),"",(VLOOKUP(B12,'KAYIT LİSTESİ'!$B$4:$H$733,2,0)))</f>
        <v/>
      </c>
      <c r="D12" s="252" t="str">
        <f>IF(ISERROR(VLOOKUP(B12,'KAYIT LİSTESİ'!$B$4:$H$733,4,0)),"",(VLOOKUP(B12,'KAYIT LİSTESİ'!$B$4:$H$733,4,0)))</f>
        <v/>
      </c>
      <c r="E12" s="222" t="str">
        <f>IF(ISERROR(VLOOKUP(B12,'KAYIT LİSTESİ'!$B$4:$H$733,5,0)),"",(VLOOKUP(B12,'KAYIT LİSTESİ'!$B$4:$H$733,5,0)))</f>
        <v/>
      </c>
      <c r="F12" s="222" t="str">
        <f>IF(ISERROR(VLOOKUP(B12,'KAYIT LİSTESİ'!$B$4:$H$733,6,0)),"",(VLOOKUP(B12,'KAYIT LİSTESİ'!$B$4:$H$733,6,0)))</f>
        <v/>
      </c>
      <c r="G12" s="507">
        <v>32265</v>
      </c>
      <c r="H12" s="285">
        <v>4</v>
      </c>
      <c r="I12" s="733"/>
      <c r="J12" s="256"/>
      <c r="K12" s="255"/>
      <c r="L12" s="252"/>
      <c r="M12" s="226"/>
      <c r="N12" s="227"/>
      <c r="O12" s="507"/>
      <c r="P12" s="285"/>
      <c r="Q12" s="480" t="str">
        <f>IF(ISTEXT(O12)," ",IFERROR(VLOOKUP(SMALL(PUAN!$T$4:$U$112,COUNTIF(PUAN!$T$4:$U$112,"&lt;"&amp;O12)+1),PUAN!$T$4:$U$112,2,0),"    "))</f>
        <v xml:space="preserve">    </v>
      </c>
    </row>
    <row r="13" spans="1:17" s="13" customFormat="1" ht="82.5" customHeight="1" x14ac:dyDescent="0.2">
      <c r="A13" s="218">
        <v>6</v>
      </c>
      <c r="B13" s="219" t="s">
        <v>483</v>
      </c>
      <c r="C13" s="234" t="str">
        <f>IF(ISERROR(VLOOKUP(B13,'KAYIT LİSTESİ'!$B$4:$H$733,2,0)),"",(VLOOKUP(B13,'KAYIT LİSTESİ'!$B$4:$H$733,2,0)))</f>
        <v/>
      </c>
      <c r="D13" s="252"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507">
        <v>30376</v>
      </c>
      <c r="H13" s="285">
        <v>2</v>
      </c>
      <c r="I13" s="733"/>
      <c r="J13" s="256"/>
      <c r="K13" s="255"/>
      <c r="L13" s="252"/>
      <c r="M13" s="226"/>
      <c r="N13" s="227"/>
      <c r="O13" s="284"/>
      <c r="P13" s="284"/>
      <c r="Q13" s="480" t="str">
        <f>IF(ISTEXT(O13)," ",IFERROR(VLOOKUP(SMALL(PUAN!$T$4:$U$112,COUNTIF(PUAN!$T$4:$U$112,"&lt;"&amp;O13)+1),PUAN!$T$4:$U$112,2,0),"    "))</f>
        <v xml:space="preserve">    </v>
      </c>
    </row>
    <row r="14" spans="1:17" s="13" customFormat="1" ht="82.5" customHeight="1" x14ac:dyDescent="0.2">
      <c r="A14" s="218">
        <v>7</v>
      </c>
      <c r="B14" s="219" t="s">
        <v>484</v>
      </c>
      <c r="C14" s="234" t="str">
        <f>IF(ISERROR(VLOOKUP(B14,'KAYIT LİSTESİ'!$B$4:$H$733,2,0)),"",(VLOOKUP(B14,'KAYIT LİSTESİ'!$B$4:$H$733,2,0)))</f>
        <v/>
      </c>
      <c r="D14" s="252"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507"/>
      <c r="H14" s="285"/>
      <c r="I14" s="733"/>
      <c r="J14" s="256"/>
      <c r="K14" s="255"/>
      <c r="L14" s="252"/>
      <c r="M14" s="226"/>
      <c r="N14" s="227"/>
      <c r="O14" s="284"/>
      <c r="P14" s="284"/>
      <c r="Q14" s="480" t="str">
        <f>IF(ISTEXT(O14)," ",IFERROR(VLOOKUP(SMALL(PUAN!$T$4:$U$112,COUNTIF(PUAN!$T$4:$U$112,"&lt;"&amp;O14)+1),PUAN!$T$4:$U$112,2,0),"    "))</f>
        <v xml:space="preserve">    </v>
      </c>
    </row>
    <row r="15" spans="1:17" s="13" customFormat="1" ht="82.5" customHeight="1" x14ac:dyDescent="0.2">
      <c r="A15" s="218">
        <v>8</v>
      </c>
      <c r="B15" s="219" t="s">
        <v>485</v>
      </c>
      <c r="C15" s="234" t="str">
        <f>IF(ISERROR(VLOOKUP(B15,'KAYIT LİSTESİ'!$B$4:$H$733,2,0)),"",(VLOOKUP(B15,'KAYIT LİSTESİ'!$B$4:$H$733,2,0)))</f>
        <v/>
      </c>
      <c r="D15" s="252"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284"/>
      <c r="H15" s="285"/>
      <c r="I15" s="733"/>
      <c r="J15" s="256"/>
      <c r="K15" s="255"/>
      <c r="L15" s="252"/>
      <c r="M15" s="226"/>
      <c r="N15" s="227"/>
      <c r="O15" s="57"/>
      <c r="P15" s="57"/>
      <c r="Q15" s="480" t="str">
        <f>IF(ISTEXT(O15)," ",IFERROR(VLOOKUP(SMALL(PUAN!$T$4:$U$112,COUNTIF(PUAN!$T$4:$U$112,"&lt;"&amp;O15)+1),PUAN!$T$4:$U$112,2,0),"    "))</f>
        <v xml:space="preserve">    </v>
      </c>
    </row>
    <row r="16" spans="1:17" s="13" customFormat="1" ht="82.5" customHeight="1" x14ac:dyDescent="0.2">
      <c r="A16" s="189" t="s">
        <v>16</v>
      </c>
      <c r="B16" s="190"/>
      <c r="C16" s="190"/>
      <c r="D16" s="190"/>
      <c r="E16" s="193"/>
      <c r="F16" s="194"/>
      <c r="G16" s="190"/>
      <c r="H16" s="191"/>
      <c r="I16" s="733"/>
      <c r="J16" s="256"/>
      <c r="K16" s="255"/>
      <c r="L16" s="252"/>
      <c r="M16" s="226"/>
      <c r="N16" s="227"/>
      <c r="O16" s="57"/>
      <c r="P16" s="57"/>
      <c r="Q16" s="480" t="str">
        <f>IF(ISTEXT(O16)," ",IFERROR(VLOOKUP(SMALL(PUAN!$T$4:$U$112,COUNTIF(PUAN!$T$4:$U$112,"&lt;"&amp;O16)+1),PUAN!$T$4:$U$112,2,0),"    "))</f>
        <v xml:space="preserve">    </v>
      </c>
    </row>
    <row r="17" spans="1:17" s="13" customFormat="1" ht="82.5" customHeight="1" x14ac:dyDescent="0.2">
      <c r="A17" s="37" t="s">
        <v>211</v>
      </c>
      <c r="B17" s="34" t="s">
        <v>66</v>
      </c>
      <c r="C17" s="34" t="s">
        <v>65</v>
      </c>
      <c r="D17" s="35" t="s">
        <v>13</v>
      </c>
      <c r="E17" s="36" t="s">
        <v>14</v>
      </c>
      <c r="F17" s="36" t="s">
        <v>207</v>
      </c>
      <c r="G17" s="34" t="s">
        <v>15</v>
      </c>
      <c r="H17" s="34" t="s">
        <v>27</v>
      </c>
      <c r="I17" s="733"/>
      <c r="J17" s="207"/>
      <c r="K17" s="255"/>
      <c r="L17" s="252"/>
      <c r="M17" s="226"/>
      <c r="N17" s="227"/>
      <c r="O17" s="57"/>
      <c r="P17" s="57"/>
      <c r="Q17" s="480" t="str">
        <f>IF(ISTEXT(O17)," ",IFERROR(VLOOKUP(SMALL(PUAN!$T$4:$U$112,COUNTIF(PUAN!$T$4:$U$112,"&lt;"&amp;O17)+1),PUAN!$T$4:$U$112,2,0),"    "))</f>
        <v xml:space="preserve">    </v>
      </c>
    </row>
    <row r="18" spans="1:17" s="13" customFormat="1" ht="82.5" customHeight="1" x14ac:dyDescent="0.2">
      <c r="A18" s="56">
        <v>1</v>
      </c>
      <c r="B18" s="167" t="s">
        <v>486</v>
      </c>
      <c r="C18" s="234" t="str">
        <f>IF(ISERROR(VLOOKUP(B18,'KAYIT LİSTESİ'!$B$4:$H$733,2,0)),"",(VLOOKUP(B18,'KAYIT LİSTESİ'!$B$4:$H$733,2,0)))</f>
        <v/>
      </c>
      <c r="D18" s="252"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57"/>
      <c r="H18" s="224"/>
      <c r="I18" s="733"/>
      <c r="J18" s="207"/>
      <c r="K18" s="207"/>
      <c r="L18" s="100"/>
      <c r="M18" s="208"/>
      <c r="N18" s="144"/>
      <c r="O18" s="57"/>
      <c r="P18" s="57"/>
      <c r="Q18" s="480" t="str">
        <f>IF(ISTEXT(O18)," ",IFERROR(VLOOKUP(SMALL(PUAN!$T$4:$U$112,COUNTIF(PUAN!$T$4:$U$112,"&lt;"&amp;O18)+1),PUAN!$T$4:$U$112,2,0),"    "))</f>
        <v xml:space="preserve">    </v>
      </c>
    </row>
    <row r="19" spans="1:17" s="13" customFormat="1" ht="82.5" customHeight="1" x14ac:dyDescent="0.2">
      <c r="A19" s="56">
        <v>2</v>
      </c>
      <c r="B19" s="167" t="s">
        <v>487</v>
      </c>
      <c r="C19" s="234" t="str">
        <f>IF(ISERROR(VLOOKUP(B19,'KAYIT LİSTESİ'!$B$4:$H$733,2,0)),"",(VLOOKUP(B19,'KAYIT LİSTESİ'!$B$4:$H$733,2,0)))</f>
        <v/>
      </c>
      <c r="D19" s="252"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57"/>
      <c r="H19" s="224"/>
      <c r="I19" s="733"/>
      <c r="J19" s="207"/>
      <c r="K19" s="207"/>
      <c r="L19" s="100"/>
      <c r="M19" s="208"/>
      <c r="N19" s="144"/>
      <c r="O19" s="57"/>
      <c r="P19" s="57"/>
      <c r="Q19" s="480" t="str">
        <f>IF(ISTEXT(O19)," ",IFERROR(VLOOKUP(SMALL(PUAN!$T$4:$U$112,COUNTIF(PUAN!$T$4:$U$112,"&lt;"&amp;O19)+1),PUAN!$T$4:$U$112,2,0),"    "))</f>
        <v xml:space="preserve">    </v>
      </c>
    </row>
    <row r="20" spans="1:17" s="13" customFormat="1" ht="82.5" customHeight="1" x14ac:dyDescent="0.2">
      <c r="A20" s="56">
        <v>3</v>
      </c>
      <c r="B20" s="167" t="s">
        <v>488</v>
      </c>
      <c r="C20" s="234" t="str">
        <f>IF(ISERROR(VLOOKUP(B20,'KAYIT LİSTESİ'!$B$4:$H$733,2,0)),"",(VLOOKUP(B20,'KAYIT LİSTESİ'!$B$4:$H$733,2,0)))</f>
        <v/>
      </c>
      <c r="D20" s="252" t="str">
        <f>IF(ISERROR(VLOOKUP(B20,'KAYIT LİSTESİ'!$B$4:$H$733,4,0)),"",(VLOOKUP(B20,'KAYIT LİSTESİ'!$B$4:$H$733,4,0)))</f>
        <v/>
      </c>
      <c r="E20" s="222" t="str">
        <f>IF(ISERROR(VLOOKUP(B20,'KAYIT LİSTESİ'!$B$4:$H$733,5,0)),"",(VLOOKUP(B20,'KAYIT LİSTESİ'!$B$4:$H$733,5,0)))</f>
        <v/>
      </c>
      <c r="F20" s="222" t="str">
        <f>IF(ISERROR(VLOOKUP(B20,'KAYIT LİSTESİ'!$B$4:$H$733,6,0)),"",(VLOOKUP(B20,'KAYIT LİSTESİ'!$B$4:$H$733,6,0)))</f>
        <v/>
      </c>
      <c r="G20" s="57"/>
      <c r="H20" s="224"/>
      <c r="I20" s="733"/>
      <c r="J20" s="207"/>
      <c r="K20" s="207"/>
      <c r="L20" s="100"/>
      <c r="M20" s="208"/>
      <c r="N20" s="144"/>
      <c r="O20" s="57"/>
      <c r="P20" s="57"/>
      <c r="Q20" s="480" t="str">
        <f>IF(ISTEXT(O20)," ",IFERROR(VLOOKUP(SMALL(PUAN!$T$4:$U$112,COUNTIF(PUAN!$T$4:$U$112,"&lt;"&amp;O20)+1),PUAN!$T$4:$U$112,2,0),"    "))</f>
        <v xml:space="preserve">    </v>
      </c>
    </row>
    <row r="21" spans="1:17" s="13" customFormat="1" ht="82.5" customHeight="1" x14ac:dyDescent="0.2">
      <c r="A21" s="56">
        <v>4</v>
      </c>
      <c r="B21" s="167" t="s">
        <v>489</v>
      </c>
      <c r="C21" s="234" t="str">
        <f>IF(ISERROR(VLOOKUP(B21,'KAYIT LİSTESİ'!$B$4:$H$733,2,0)),"",(VLOOKUP(B21,'KAYIT LİSTESİ'!$B$4:$H$733,2,0)))</f>
        <v/>
      </c>
      <c r="D21" s="252" t="str">
        <f>IF(ISERROR(VLOOKUP(B21,'KAYIT LİSTESİ'!$B$4:$H$733,4,0)),"",(VLOOKUP(B21,'KAYIT LİSTESİ'!$B$4:$H$733,4,0)))</f>
        <v/>
      </c>
      <c r="E21" s="222" t="str">
        <f>IF(ISERROR(VLOOKUP(B21,'KAYIT LİSTESİ'!$B$4:$H$733,5,0)),"",(VLOOKUP(B21,'KAYIT LİSTESİ'!$B$4:$H$733,5,0)))</f>
        <v/>
      </c>
      <c r="F21" s="222" t="str">
        <f>IF(ISERROR(VLOOKUP(B21,'KAYIT LİSTESİ'!$B$4:$H$733,6,0)),"",(VLOOKUP(B21,'KAYIT LİSTESİ'!$B$4:$H$733,6,0)))</f>
        <v/>
      </c>
      <c r="G21" s="57"/>
      <c r="H21" s="224"/>
      <c r="I21" s="733"/>
      <c r="J21" s="207"/>
      <c r="K21" s="207"/>
      <c r="L21" s="100"/>
      <c r="M21" s="208"/>
      <c r="N21" s="144"/>
      <c r="O21" s="57"/>
      <c r="P21" s="57"/>
      <c r="Q21" s="480" t="str">
        <f>IF(ISTEXT(O21)," ",IFERROR(VLOOKUP(SMALL(PUAN!$T$4:$U$112,COUNTIF(PUAN!$T$4:$U$112,"&lt;"&amp;O21)+1),PUAN!$T$4:$U$112,2,0),"    "))</f>
        <v xml:space="preserve">    </v>
      </c>
    </row>
    <row r="22" spans="1:17" s="13" customFormat="1" ht="82.5" customHeight="1" x14ac:dyDescent="0.2">
      <c r="A22" s="56">
        <v>5</v>
      </c>
      <c r="B22" s="167" t="s">
        <v>490</v>
      </c>
      <c r="C22" s="234" t="str">
        <f>IF(ISERROR(VLOOKUP(B22,'KAYIT LİSTESİ'!$B$4:$H$733,2,0)),"",(VLOOKUP(B22,'KAYIT LİSTESİ'!$B$4:$H$733,2,0)))</f>
        <v/>
      </c>
      <c r="D22" s="252"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57"/>
      <c r="H22" s="224"/>
      <c r="I22" s="733"/>
      <c r="J22" s="207"/>
      <c r="K22" s="207"/>
      <c r="L22" s="100"/>
      <c r="M22" s="208"/>
      <c r="N22" s="144"/>
      <c r="O22" s="57"/>
      <c r="P22" s="57"/>
      <c r="Q22" s="480" t="str">
        <f>IF(ISTEXT(O22)," ",IFERROR(VLOOKUP(SMALL(PUAN!$T$4:$U$112,COUNTIF(PUAN!$T$4:$U$112,"&lt;"&amp;O22)+1),PUAN!$T$4:$U$112,2,0),"    "))</f>
        <v xml:space="preserve">    </v>
      </c>
    </row>
    <row r="23" spans="1:17" s="13" customFormat="1" ht="82.5" customHeight="1" x14ac:dyDescent="0.2">
      <c r="A23" s="56">
        <v>6</v>
      </c>
      <c r="B23" s="167" t="s">
        <v>491</v>
      </c>
      <c r="C23" s="234" t="str">
        <f>IF(ISERROR(VLOOKUP(B23,'KAYIT LİSTESİ'!$B$4:$H$733,2,0)),"",(VLOOKUP(B23,'KAYIT LİSTESİ'!$B$4:$H$733,2,0)))</f>
        <v/>
      </c>
      <c r="D23" s="252"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57"/>
      <c r="H23" s="224"/>
      <c r="I23" s="733"/>
      <c r="J23" s="207"/>
      <c r="K23" s="207"/>
      <c r="L23" s="100"/>
      <c r="M23" s="208"/>
      <c r="N23" s="144"/>
      <c r="O23" s="57"/>
      <c r="P23" s="57"/>
      <c r="Q23" s="480" t="str">
        <f>IF(ISTEXT(O23)," ",IFERROR(VLOOKUP(SMALL(PUAN!$T$4:$U$112,COUNTIF(PUAN!$T$4:$U$112,"&lt;"&amp;O23)+1),PUAN!$T$4:$U$112,2,0),"    "))</f>
        <v xml:space="preserve">    </v>
      </c>
    </row>
    <row r="24" spans="1:17" s="13" customFormat="1" ht="82.5" customHeight="1" x14ac:dyDescent="0.2">
      <c r="A24" s="56">
        <v>7</v>
      </c>
      <c r="B24" s="167" t="s">
        <v>492</v>
      </c>
      <c r="C24" s="234" t="str">
        <f>IF(ISERROR(VLOOKUP(B24,'KAYIT LİSTESİ'!$B$4:$H$733,2,0)),"",(VLOOKUP(B24,'KAYIT LİSTESİ'!$B$4:$H$733,2,0)))</f>
        <v/>
      </c>
      <c r="D24" s="252"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57"/>
      <c r="H24" s="224"/>
      <c r="I24" s="733"/>
      <c r="J24" s="207"/>
      <c r="K24" s="207"/>
      <c r="L24" s="100"/>
      <c r="M24" s="208"/>
      <c r="N24" s="144"/>
      <c r="O24" s="57"/>
      <c r="P24" s="57"/>
      <c r="Q24" s="480" t="str">
        <f>IF(ISTEXT(O24)," ",IFERROR(VLOOKUP(SMALL(PUAN!$T$4:$U$112,COUNTIF(PUAN!$T$4:$U$112,"&lt;"&amp;O24)+1),PUAN!$T$4:$U$112,2,0),"    "))</f>
        <v xml:space="preserve">    </v>
      </c>
    </row>
    <row r="25" spans="1:17" s="13" customFormat="1" ht="82.5" customHeight="1" x14ac:dyDescent="0.2">
      <c r="A25" s="56">
        <v>8</v>
      </c>
      <c r="B25" s="167" t="s">
        <v>493</v>
      </c>
      <c r="C25" s="234" t="str">
        <f>IF(ISERROR(VLOOKUP(B25,'KAYIT LİSTESİ'!$B$4:$H$733,2,0)),"",(VLOOKUP(B25,'KAYIT LİSTESİ'!$B$4:$H$733,2,0)))</f>
        <v/>
      </c>
      <c r="D25" s="252"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57"/>
      <c r="H25" s="224"/>
      <c r="I25" s="733"/>
      <c r="J25" s="207"/>
      <c r="K25" s="207"/>
      <c r="L25" s="100"/>
      <c r="M25" s="208"/>
      <c r="N25" s="144"/>
      <c r="O25" s="57"/>
      <c r="P25" s="57"/>
      <c r="Q25" s="480" t="str">
        <f>IF(ISTEXT(O25)," ",IFERROR(VLOOKUP(SMALL(PUAN!$T$4:$U$112,COUNTIF(PUAN!$T$4:$U$112,"&lt;"&amp;O25)+1),PUAN!$T$4:$U$112,2,0),"    "))</f>
        <v xml:space="preserve">    </v>
      </c>
    </row>
    <row r="26" spans="1:17" ht="13.5" customHeight="1" x14ac:dyDescent="0.2">
      <c r="A26" s="23"/>
      <c r="B26" s="23"/>
      <c r="C26" s="24"/>
      <c r="D26" s="44"/>
      <c r="E26" s="25"/>
      <c r="F26" s="26"/>
      <c r="G26" s="27"/>
      <c r="K26" s="28"/>
      <c r="L26" s="29"/>
      <c r="M26" s="30"/>
      <c r="N26" s="31"/>
      <c r="O26" s="40"/>
      <c r="P26" s="40"/>
      <c r="Q26" s="40"/>
    </row>
    <row r="27" spans="1:17" ht="14.25" customHeight="1" x14ac:dyDescent="0.2">
      <c r="A27" s="19" t="s">
        <v>18</v>
      </c>
      <c r="B27" s="19"/>
      <c r="C27" s="19"/>
      <c r="D27" s="45"/>
      <c r="E27" s="38" t="s">
        <v>0</v>
      </c>
      <c r="F27" s="33" t="s">
        <v>1</v>
      </c>
      <c r="G27" s="16"/>
      <c r="H27" s="20" t="s">
        <v>2</v>
      </c>
      <c r="I27" s="20"/>
      <c r="J27" s="20"/>
      <c r="K27" s="20"/>
      <c r="L27" s="20"/>
      <c r="M27" s="20"/>
      <c r="O27" s="41" t="s">
        <v>3</v>
      </c>
      <c r="P27" s="41"/>
      <c r="Q27" s="42" t="s">
        <v>3</v>
      </c>
    </row>
  </sheetData>
  <sortState ref="K8:O11">
    <sortCondition ref="O8:O11"/>
  </sortState>
  <mergeCells count="20">
    <mergeCell ref="O6:O7"/>
    <mergeCell ref="Q6:Q7"/>
    <mergeCell ref="I6:I25"/>
    <mergeCell ref="J6:J7"/>
    <mergeCell ref="K6:K7"/>
    <mergeCell ref="L6:L7"/>
    <mergeCell ref="M6:M7"/>
    <mergeCell ref="N6:N7"/>
    <mergeCell ref="P6:P7"/>
    <mergeCell ref="A4:C4"/>
    <mergeCell ref="D4:E4"/>
    <mergeCell ref="N4:Q4"/>
    <mergeCell ref="A5:H5"/>
    <mergeCell ref="J5:N5"/>
    <mergeCell ref="A1:Q1"/>
    <mergeCell ref="A2:Q2"/>
    <mergeCell ref="A3:C3"/>
    <mergeCell ref="D3:E3"/>
    <mergeCell ref="F3:G3"/>
    <mergeCell ref="N3:Q3"/>
  </mergeCells>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38"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M391"/>
  <sheetViews>
    <sheetView zoomScale="90" zoomScaleNormal="90" workbookViewId="0">
      <selection activeCell="D407" sqref="D407"/>
    </sheetView>
  </sheetViews>
  <sheetFormatPr defaultRowHeight="12.75" x14ac:dyDescent="0.2"/>
  <cols>
    <col min="1" max="1" width="4.7109375" style="121" bestFit="1" customWidth="1"/>
    <col min="2" max="2" width="17.42578125" style="175" bestFit="1" customWidth="1"/>
    <col min="3" max="3" width="10.42578125" style="2" bestFit="1" customWidth="1"/>
    <col min="4" max="4" width="17.42578125" style="134" customWidth="1"/>
    <col min="5" max="5" width="28.85546875" style="134" bestFit="1"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0.5703125" style="2" customWidth="1"/>
    <col min="12" max="12" width="19.28515625" style="2" bestFit="1" customWidth="1"/>
    <col min="13" max="13" width="14.140625" style="2" customWidth="1"/>
    <col min="14" max="16384" width="9.140625" style="2"/>
  </cols>
  <sheetData>
    <row r="1" spans="1:13" s="113" customFormat="1" ht="42" customHeight="1" x14ac:dyDescent="0.2">
      <c r="A1" s="834" t="str">
        <f>'YARIŞMA BİLGİLERİ'!F19</f>
        <v>4. TÜRKİYENİN EN HIZLISI İL SEÇMELERİ</v>
      </c>
      <c r="B1" s="834"/>
      <c r="C1" s="834"/>
      <c r="D1" s="834"/>
      <c r="E1" s="834"/>
      <c r="F1" s="834"/>
      <c r="G1" s="834"/>
      <c r="H1" s="834"/>
      <c r="I1" s="834"/>
      <c r="J1" s="834"/>
      <c r="K1" s="133" t="str">
        <f>'YARIŞMA BİLGİLERİ'!F20</f>
        <v>İZMİR</v>
      </c>
      <c r="L1" s="833"/>
      <c r="M1" s="833"/>
    </row>
    <row r="2" spans="1:13" s="120" customFormat="1" ht="27.75" customHeight="1" x14ac:dyDescent="0.2">
      <c r="A2" s="114" t="s">
        <v>24</v>
      </c>
      <c r="B2" s="135" t="s">
        <v>34</v>
      </c>
      <c r="C2" s="116" t="s">
        <v>20</v>
      </c>
      <c r="D2" s="117" t="s">
        <v>25</v>
      </c>
      <c r="E2" s="117" t="s">
        <v>23</v>
      </c>
      <c r="F2" s="118" t="s">
        <v>26</v>
      </c>
      <c r="G2" s="115" t="s">
        <v>29</v>
      </c>
      <c r="H2" s="115" t="s">
        <v>11</v>
      </c>
      <c r="I2" s="115" t="s">
        <v>105</v>
      </c>
      <c r="J2" s="115" t="s">
        <v>30</v>
      </c>
      <c r="K2" s="115" t="s">
        <v>31</v>
      </c>
      <c r="L2" s="119" t="s">
        <v>32</v>
      </c>
      <c r="M2" s="119" t="s">
        <v>33</v>
      </c>
    </row>
    <row r="3" spans="1:13" s="120" customFormat="1" ht="26.25" customHeight="1" x14ac:dyDescent="0.2">
      <c r="A3" s="122">
        <v>1</v>
      </c>
      <c r="B3" s="132" t="s">
        <v>156</v>
      </c>
      <c r="C3" s="123">
        <f>'100M.'!L8</f>
        <v>0</v>
      </c>
      <c r="D3" s="131">
        <f>'100M.'!M8</f>
        <v>0</v>
      </c>
      <c r="E3" s="131">
        <f>'100M.'!N8</f>
        <v>0</v>
      </c>
      <c r="F3" s="124">
        <f>'100M.'!O8</f>
        <v>0</v>
      </c>
      <c r="G3" s="125">
        <f>'100M.'!H8</f>
        <v>0</v>
      </c>
      <c r="H3" s="124" t="s">
        <v>112</v>
      </c>
      <c r="I3" s="126"/>
      <c r="J3" s="124" t="str">
        <f>'YARIŞMA BİLGİLERİ'!$F$21</f>
        <v>KADINLAR                                                             2004-2005-2006-2007-2008</v>
      </c>
      <c r="K3" s="127" t="str">
        <f t="shared" ref="K3:K66" si="0">CONCATENATE(K$1,"-",A$1)</f>
        <v>İZMİR-4. TÜRKİYENİN EN HIZLISI İL SEÇMELERİ</v>
      </c>
      <c r="L3" s="130">
        <f>'100M.'!N$4</f>
        <v>0</v>
      </c>
      <c r="M3" s="128" t="s">
        <v>193</v>
      </c>
    </row>
    <row r="4" spans="1:13" s="120" customFormat="1" ht="26.25" customHeight="1" x14ac:dyDescent="0.2">
      <c r="A4" s="122">
        <v>2</v>
      </c>
      <c r="B4" s="132" t="s">
        <v>156</v>
      </c>
      <c r="C4" s="123">
        <f>'100M.'!L9</f>
        <v>0</v>
      </c>
      <c r="D4" s="131">
        <f>'100M.'!M9</f>
        <v>0</v>
      </c>
      <c r="E4" s="131">
        <f>'100M.'!N9</f>
        <v>0</v>
      </c>
      <c r="F4" s="124">
        <f>'100M.'!O9</f>
        <v>0</v>
      </c>
      <c r="G4" s="125">
        <f>'100M.'!H9</f>
        <v>0</v>
      </c>
      <c r="H4" s="124" t="s">
        <v>112</v>
      </c>
      <c r="I4" s="126"/>
      <c r="J4" s="124" t="str">
        <f>'YARIŞMA BİLGİLERİ'!$F$21</f>
        <v>KADINLAR                                                             2004-2005-2006-2007-2008</v>
      </c>
      <c r="K4" s="127" t="str">
        <f t="shared" si="0"/>
        <v>İZMİR-4. TÜRKİYENİN EN HIZLISI İL SEÇMELERİ</v>
      </c>
      <c r="L4" s="130">
        <f>'100M.'!N$4</f>
        <v>0</v>
      </c>
      <c r="M4" s="128" t="s">
        <v>193</v>
      </c>
    </row>
    <row r="5" spans="1:13" s="120" customFormat="1" ht="26.25" customHeight="1" x14ac:dyDescent="0.2">
      <c r="A5" s="122">
        <v>3</v>
      </c>
      <c r="B5" s="132" t="s">
        <v>156</v>
      </c>
      <c r="C5" s="123">
        <f>'100M.'!L10</f>
        <v>0</v>
      </c>
      <c r="D5" s="131">
        <f>'100M.'!M10</f>
        <v>0</v>
      </c>
      <c r="E5" s="131">
        <f>'100M.'!N10</f>
        <v>0</v>
      </c>
      <c r="F5" s="124">
        <f>'100M.'!O10</f>
        <v>0</v>
      </c>
      <c r="G5" s="125">
        <f>'100M.'!H10</f>
        <v>0</v>
      </c>
      <c r="H5" s="124" t="s">
        <v>112</v>
      </c>
      <c r="I5" s="126"/>
      <c r="J5" s="124" t="str">
        <f>'YARIŞMA BİLGİLERİ'!$F$21</f>
        <v>KADINLAR                                                             2004-2005-2006-2007-2008</v>
      </c>
      <c r="K5" s="127" t="str">
        <f t="shared" si="0"/>
        <v>İZMİR-4. TÜRKİYENİN EN HIZLISI İL SEÇMELERİ</v>
      </c>
      <c r="L5" s="130">
        <f>'100M.'!N$4</f>
        <v>0</v>
      </c>
      <c r="M5" s="128" t="s">
        <v>193</v>
      </c>
    </row>
    <row r="6" spans="1:13" s="120" customFormat="1" ht="26.25" customHeight="1" x14ac:dyDescent="0.2">
      <c r="A6" s="122">
        <v>4</v>
      </c>
      <c r="B6" s="132" t="s">
        <v>156</v>
      </c>
      <c r="C6" s="123">
        <f>'100M.'!L11</f>
        <v>0</v>
      </c>
      <c r="D6" s="131">
        <f>'100M.'!M11</f>
        <v>0</v>
      </c>
      <c r="E6" s="131">
        <f>'100M.'!N11</f>
        <v>0</v>
      </c>
      <c r="F6" s="124">
        <f>'100M.'!O11</f>
        <v>0</v>
      </c>
      <c r="G6" s="125">
        <f>'100M.'!H11</f>
        <v>0</v>
      </c>
      <c r="H6" s="124" t="s">
        <v>112</v>
      </c>
      <c r="I6" s="126"/>
      <c r="J6" s="124" t="str">
        <f>'YARIŞMA BİLGİLERİ'!$F$21</f>
        <v>KADINLAR                                                             2004-2005-2006-2007-2008</v>
      </c>
      <c r="K6" s="127" t="str">
        <f t="shared" si="0"/>
        <v>İZMİR-4. TÜRKİYENİN EN HIZLISI İL SEÇMELERİ</v>
      </c>
      <c r="L6" s="130">
        <f>'100M.'!N$4</f>
        <v>0</v>
      </c>
      <c r="M6" s="128" t="s">
        <v>193</v>
      </c>
    </row>
    <row r="7" spans="1:13" s="120" customFormat="1" ht="26.25" customHeight="1" x14ac:dyDescent="0.2">
      <c r="A7" s="122">
        <v>5</v>
      </c>
      <c r="B7" s="132" t="s">
        <v>156</v>
      </c>
      <c r="C7" s="123">
        <f>'100M.'!L12</f>
        <v>0</v>
      </c>
      <c r="D7" s="131">
        <f>'100M.'!M12</f>
        <v>0</v>
      </c>
      <c r="E7" s="131">
        <f>'100M.'!N12</f>
        <v>0</v>
      </c>
      <c r="F7" s="124">
        <f>'100M.'!O12</f>
        <v>0</v>
      </c>
      <c r="G7" s="125">
        <f>'100M.'!H12</f>
        <v>0</v>
      </c>
      <c r="H7" s="124" t="s">
        <v>112</v>
      </c>
      <c r="I7" s="126"/>
      <c r="J7" s="124" t="str">
        <f>'YARIŞMA BİLGİLERİ'!$F$21</f>
        <v>KADINLAR                                                             2004-2005-2006-2007-2008</v>
      </c>
      <c r="K7" s="127" t="str">
        <f t="shared" si="0"/>
        <v>İZMİR-4. TÜRKİYENİN EN HIZLISI İL SEÇMELERİ</v>
      </c>
      <c r="L7" s="130">
        <f>'100M.'!N$4</f>
        <v>0</v>
      </c>
      <c r="M7" s="128" t="s">
        <v>193</v>
      </c>
    </row>
    <row r="8" spans="1:13" s="120" customFormat="1" ht="26.25" customHeight="1" x14ac:dyDescent="0.2">
      <c r="A8" s="122">
        <v>6</v>
      </c>
      <c r="B8" s="132" t="s">
        <v>156</v>
      </c>
      <c r="C8" s="123">
        <f>'100M.'!L13</f>
        <v>0</v>
      </c>
      <c r="D8" s="131">
        <f>'100M.'!M13</f>
        <v>0</v>
      </c>
      <c r="E8" s="131">
        <f>'100M.'!N13</f>
        <v>0</v>
      </c>
      <c r="F8" s="124">
        <f>'100M.'!O13</f>
        <v>0</v>
      </c>
      <c r="G8" s="125">
        <f>'100M.'!H13</f>
        <v>0</v>
      </c>
      <c r="H8" s="124" t="s">
        <v>112</v>
      </c>
      <c r="I8" s="126"/>
      <c r="J8" s="124" t="str">
        <f>'YARIŞMA BİLGİLERİ'!$F$21</f>
        <v>KADINLAR                                                             2004-2005-2006-2007-2008</v>
      </c>
      <c r="K8" s="127" t="str">
        <f t="shared" si="0"/>
        <v>İZMİR-4. TÜRKİYENİN EN HIZLISI İL SEÇMELERİ</v>
      </c>
      <c r="L8" s="130">
        <f>'100M.'!N$4</f>
        <v>0</v>
      </c>
      <c r="M8" s="128" t="s">
        <v>193</v>
      </c>
    </row>
    <row r="9" spans="1:13" s="120" customFormat="1" ht="26.25" customHeight="1" x14ac:dyDescent="0.2">
      <c r="A9" s="122">
        <v>7</v>
      </c>
      <c r="B9" s="132" t="s">
        <v>156</v>
      </c>
      <c r="C9" s="123">
        <f>'100M.'!L14</f>
        <v>0</v>
      </c>
      <c r="D9" s="131">
        <f>'100M.'!M14</f>
        <v>0</v>
      </c>
      <c r="E9" s="131">
        <f>'100M.'!N14</f>
        <v>0</v>
      </c>
      <c r="F9" s="124">
        <f>'100M.'!O14</f>
        <v>0</v>
      </c>
      <c r="G9" s="125">
        <f>'100M.'!H14</f>
        <v>0</v>
      </c>
      <c r="H9" s="124" t="s">
        <v>112</v>
      </c>
      <c r="I9" s="126"/>
      <c r="J9" s="124" t="str">
        <f>'YARIŞMA BİLGİLERİ'!$F$21</f>
        <v>KADINLAR                                                             2004-2005-2006-2007-2008</v>
      </c>
      <c r="K9" s="127" t="str">
        <f t="shared" si="0"/>
        <v>İZMİR-4. TÜRKİYENİN EN HIZLISI İL SEÇMELERİ</v>
      </c>
      <c r="L9" s="130">
        <f>'100M.'!N$4</f>
        <v>0</v>
      </c>
      <c r="M9" s="128" t="s">
        <v>193</v>
      </c>
    </row>
    <row r="10" spans="1:13" s="120" customFormat="1" ht="26.25" customHeight="1" x14ac:dyDescent="0.2">
      <c r="A10" s="122">
        <v>8</v>
      </c>
      <c r="B10" s="132" t="s">
        <v>156</v>
      </c>
      <c r="C10" s="123">
        <f>'100M.'!L15</f>
        <v>0</v>
      </c>
      <c r="D10" s="131">
        <f>'100M.'!M15</f>
        <v>0</v>
      </c>
      <c r="E10" s="131">
        <f>'100M.'!N15</f>
        <v>0</v>
      </c>
      <c r="F10" s="124">
        <f>'100M.'!O15</f>
        <v>0</v>
      </c>
      <c r="G10" s="125">
        <f>'100M.'!H15</f>
        <v>0</v>
      </c>
      <c r="H10" s="124" t="s">
        <v>112</v>
      </c>
      <c r="I10" s="126"/>
      <c r="J10" s="124" t="str">
        <f>'YARIŞMA BİLGİLERİ'!$F$21</f>
        <v>KADINLAR                                                             2004-2005-2006-2007-2008</v>
      </c>
      <c r="K10" s="127" t="str">
        <f t="shared" si="0"/>
        <v>İZMİR-4. TÜRKİYENİN EN HIZLISI İL SEÇMELERİ</v>
      </c>
      <c r="L10" s="130">
        <f>'100M.'!N$4</f>
        <v>0</v>
      </c>
      <c r="M10" s="128" t="s">
        <v>193</v>
      </c>
    </row>
    <row r="11" spans="1:13" s="120" customFormat="1" ht="26.25" customHeight="1" x14ac:dyDescent="0.2">
      <c r="A11" s="122">
        <v>9</v>
      </c>
      <c r="B11" s="132" t="s">
        <v>156</v>
      </c>
      <c r="C11" s="123">
        <f>'100M.'!L16</f>
        <v>0</v>
      </c>
      <c r="D11" s="131">
        <f>'100M.'!M16</f>
        <v>0</v>
      </c>
      <c r="E11" s="131">
        <f>'100M.'!N16</f>
        <v>0</v>
      </c>
      <c r="F11" s="124">
        <f>'100M.'!O16</f>
        <v>0</v>
      </c>
      <c r="G11" s="125">
        <f>'100M.'!H16</f>
        <v>0</v>
      </c>
      <c r="H11" s="124" t="s">
        <v>112</v>
      </c>
      <c r="I11" s="126"/>
      <c r="J11" s="124" t="str">
        <f>'YARIŞMA BİLGİLERİ'!$F$21</f>
        <v>KADINLAR                                                             2004-2005-2006-2007-2008</v>
      </c>
      <c r="K11" s="127" t="str">
        <f t="shared" si="0"/>
        <v>İZMİR-4. TÜRKİYENİN EN HIZLISI İL SEÇMELERİ</v>
      </c>
      <c r="L11" s="130">
        <f>'100M.'!N$4</f>
        <v>0</v>
      </c>
      <c r="M11" s="128" t="s">
        <v>193</v>
      </c>
    </row>
    <row r="12" spans="1:13" s="120" customFormat="1" ht="26.25" customHeight="1" x14ac:dyDescent="0.2">
      <c r="A12" s="122">
        <v>10</v>
      </c>
      <c r="B12" s="132" t="s">
        <v>156</v>
      </c>
      <c r="C12" s="123">
        <f>'100M.'!L17</f>
        <v>0</v>
      </c>
      <c r="D12" s="131">
        <f>'100M.'!M17</f>
        <v>0</v>
      </c>
      <c r="E12" s="131">
        <f>'100M.'!N17</f>
        <v>0</v>
      </c>
      <c r="F12" s="124">
        <f>'100M.'!O17</f>
        <v>0</v>
      </c>
      <c r="G12" s="125" t="str">
        <f>'100M.'!H17</f>
        <v>Seri Geliş</v>
      </c>
      <c r="H12" s="124" t="s">
        <v>112</v>
      </c>
      <c r="I12" s="126"/>
      <c r="J12" s="124" t="str">
        <f>'YARIŞMA BİLGİLERİ'!$F$21</f>
        <v>KADINLAR                                                             2004-2005-2006-2007-2008</v>
      </c>
      <c r="K12" s="127" t="str">
        <f t="shared" si="0"/>
        <v>İZMİR-4. TÜRKİYENİN EN HIZLISI İL SEÇMELERİ</v>
      </c>
      <c r="L12" s="130">
        <f>'100M.'!N$4</f>
        <v>0</v>
      </c>
      <c r="M12" s="128" t="s">
        <v>193</v>
      </c>
    </row>
    <row r="13" spans="1:13" s="120" customFormat="1" ht="26.25" customHeight="1" x14ac:dyDescent="0.2">
      <c r="A13" s="122">
        <v>11</v>
      </c>
      <c r="B13" s="132" t="s">
        <v>156</v>
      </c>
      <c r="C13" s="123">
        <f>'100M.'!L18</f>
        <v>0</v>
      </c>
      <c r="D13" s="131">
        <f>'100M.'!M18</f>
        <v>0</v>
      </c>
      <c r="E13" s="131">
        <f>'100M.'!N18</f>
        <v>0</v>
      </c>
      <c r="F13" s="124">
        <f>'100M.'!O18</f>
        <v>0</v>
      </c>
      <c r="G13" s="125">
        <f>'100M.'!H18</f>
        <v>0</v>
      </c>
      <c r="H13" s="124" t="s">
        <v>112</v>
      </c>
      <c r="I13" s="126"/>
      <c r="J13" s="124" t="str">
        <f>'YARIŞMA BİLGİLERİ'!$F$21</f>
        <v>KADINLAR                                                             2004-2005-2006-2007-2008</v>
      </c>
      <c r="K13" s="127" t="str">
        <f t="shared" si="0"/>
        <v>İZMİR-4. TÜRKİYENİN EN HIZLISI İL SEÇMELERİ</v>
      </c>
      <c r="L13" s="130">
        <f>'100M.'!N$4</f>
        <v>0</v>
      </c>
      <c r="M13" s="128" t="s">
        <v>193</v>
      </c>
    </row>
    <row r="14" spans="1:13" s="120" customFormat="1" ht="26.25" customHeight="1" x14ac:dyDescent="0.2">
      <c r="A14" s="122">
        <v>12</v>
      </c>
      <c r="B14" s="132" t="s">
        <v>156</v>
      </c>
      <c r="C14" s="123">
        <f>'100M.'!L19</f>
        <v>0</v>
      </c>
      <c r="D14" s="131">
        <f>'100M.'!M19</f>
        <v>0</v>
      </c>
      <c r="E14" s="131">
        <f>'100M.'!N19</f>
        <v>0</v>
      </c>
      <c r="F14" s="124">
        <f>'100M.'!O19</f>
        <v>0</v>
      </c>
      <c r="G14" s="125">
        <f>'100M.'!H19</f>
        <v>0</v>
      </c>
      <c r="H14" s="124" t="s">
        <v>112</v>
      </c>
      <c r="I14" s="126"/>
      <c r="J14" s="124" t="str">
        <f>'YARIŞMA BİLGİLERİ'!$F$21</f>
        <v>KADINLAR                                                             2004-2005-2006-2007-2008</v>
      </c>
      <c r="K14" s="127" t="str">
        <f t="shared" si="0"/>
        <v>İZMİR-4. TÜRKİYENİN EN HIZLISI İL SEÇMELERİ</v>
      </c>
      <c r="L14" s="130">
        <f>'100M.'!N$4</f>
        <v>0</v>
      </c>
      <c r="M14" s="128" t="s">
        <v>193</v>
      </c>
    </row>
    <row r="15" spans="1:13" s="120" customFormat="1" ht="26.25" customHeight="1" x14ac:dyDescent="0.2">
      <c r="A15" s="122">
        <v>13</v>
      </c>
      <c r="B15" s="132" t="s">
        <v>156</v>
      </c>
      <c r="C15" s="123">
        <f>'100M.'!L20</f>
        <v>0</v>
      </c>
      <c r="D15" s="131">
        <f>'100M.'!M20</f>
        <v>0</v>
      </c>
      <c r="E15" s="131">
        <f>'100M.'!N20</f>
        <v>0</v>
      </c>
      <c r="F15" s="124">
        <f>'100M.'!O20</f>
        <v>0</v>
      </c>
      <c r="G15" s="125">
        <f>'100M.'!H20</f>
        <v>0</v>
      </c>
      <c r="H15" s="124" t="s">
        <v>112</v>
      </c>
      <c r="I15" s="126"/>
      <c r="J15" s="124" t="str">
        <f>'YARIŞMA BİLGİLERİ'!$F$21</f>
        <v>KADINLAR                                                             2004-2005-2006-2007-2008</v>
      </c>
      <c r="K15" s="127" t="str">
        <f t="shared" si="0"/>
        <v>İZMİR-4. TÜRKİYENİN EN HIZLISI İL SEÇMELERİ</v>
      </c>
      <c r="L15" s="130">
        <f>'100M.'!N$4</f>
        <v>0</v>
      </c>
      <c r="M15" s="128" t="s">
        <v>193</v>
      </c>
    </row>
    <row r="16" spans="1:13" s="120" customFormat="1" ht="26.25" customHeight="1" x14ac:dyDescent="0.2">
      <c r="A16" s="122">
        <v>14</v>
      </c>
      <c r="B16" s="132" t="s">
        <v>156</v>
      </c>
      <c r="C16" s="123">
        <f>'100M.'!L21</f>
        <v>0</v>
      </c>
      <c r="D16" s="131">
        <f>'100M.'!M21</f>
        <v>0</v>
      </c>
      <c r="E16" s="131">
        <f>'100M.'!N21</f>
        <v>0</v>
      </c>
      <c r="F16" s="124">
        <f>'100M.'!O21</f>
        <v>0</v>
      </c>
      <c r="G16" s="125">
        <f>'100M.'!H21</f>
        <v>0</v>
      </c>
      <c r="H16" s="124" t="s">
        <v>112</v>
      </c>
      <c r="I16" s="126"/>
      <c r="J16" s="124" t="str">
        <f>'YARIŞMA BİLGİLERİ'!$F$21</f>
        <v>KADINLAR                                                             2004-2005-2006-2007-2008</v>
      </c>
      <c r="K16" s="127" t="str">
        <f t="shared" si="0"/>
        <v>İZMİR-4. TÜRKİYENİN EN HIZLISI İL SEÇMELERİ</v>
      </c>
      <c r="L16" s="130">
        <f>'100M.'!N$4</f>
        <v>0</v>
      </c>
      <c r="M16" s="128" t="s">
        <v>193</v>
      </c>
    </row>
    <row r="17" spans="1:13" s="120" customFormat="1" ht="26.25" customHeight="1" x14ac:dyDescent="0.2">
      <c r="A17" s="122">
        <v>15</v>
      </c>
      <c r="B17" s="132" t="s">
        <v>156</v>
      </c>
      <c r="C17" s="123">
        <f>'100M.'!L22</f>
        <v>0</v>
      </c>
      <c r="D17" s="131">
        <f>'100M.'!M22</f>
        <v>0</v>
      </c>
      <c r="E17" s="131">
        <f>'100M.'!N22</f>
        <v>0</v>
      </c>
      <c r="F17" s="124">
        <f>'100M.'!O22</f>
        <v>0</v>
      </c>
      <c r="G17" s="125">
        <f>'100M.'!H22</f>
        <v>0</v>
      </c>
      <c r="H17" s="124" t="s">
        <v>112</v>
      </c>
      <c r="I17" s="126"/>
      <c r="J17" s="124" t="str">
        <f>'YARIŞMA BİLGİLERİ'!$F$21</f>
        <v>KADINLAR                                                             2004-2005-2006-2007-2008</v>
      </c>
      <c r="K17" s="127" t="str">
        <f t="shared" si="0"/>
        <v>İZMİR-4. TÜRKİYENİN EN HIZLISI İL SEÇMELERİ</v>
      </c>
      <c r="L17" s="130">
        <f>'100M.'!N$4</f>
        <v>0</v>
      </c>
      <c r="M17" s="128" t="s">
        <v>193</v>
      </c>
    </row>
    <row r="18" spans="1:13" s="120" customFormat="1" ht="26.25" customHeight="1" x14ac:dyDescent="0.2">
      <c r="A18" s="122">
        <v>16</v>
      </c>
      <c r="B18" s="132" t="s">
        <v>156</v>
      </c>
      <c r="C18" s="123">
        <f>'100M.'!L23</f>
        <v>0</v>
      </c>
      <c r="D18" s="131">
        <f>'100M.'!M23</f>
        <v>0</v>
      </c>
      <c r="E18" s="131">
        <f>'100M.'!N23</f>
        <v>0</v>
      </c>
      <c r="F18" s="124">
        <f>'100M.'!O23</f>
        <v>0</v>
      </c>
      <c r="G18" s="125">
        <f>'100M.'!H23</f>
        <v>0</v>
      </c>
      <c r="H18" s="124" t="s">
        <v>112</v>
      </c>
      <c r="I18" s="126"/>
      <c r="J18" s="124" t="str">
        <f>'YARIŞMA BİLGİLERİ'!$F$21</f>
        <v>KADINLAR                                                             2004-2005-2006-2007-2008</v>
      </c>
      <c r="K18" s="127" t="str">
        <f t="shared" si="0"/>
        <v>İZMİR-4. TÜRKİYENİN EN HIZLISI İL SEÇMELERİ</v>
      </c>
      <c r="L18" s="130">
        <f>'100M.'!N$4</f>
        <v>0</v>
      </c>
      <c r="M18" s="128" t="s">
        <v>193</v>
      </c>
    </row>
    <row r="19" spans="1:13" s="120" customFormat="1" ht="26.25" customHeight="1" x14ac:dyDescent="0.2">
      <c r="A19" s="122">
        <v>17</v>
      </c>
      <c r="B19" s="132" t="s">
        <v>156</v>
      </c>
      <c r="C19" s="123">
        <f>'100M.'!L24</f>
        <v>0</v>
      </c>
      <c r="D19" s="131">
        <f>'100M.'!M24</f>
        <v>0</v>
      </c>
      <c r="E19" s="131">
        <f>'100M.'!N24</f>
        <v>0</v>
      </c>
      <c r="F19" s="124">
        <f>'100M.'!O24</f>
        <v>0</v>
      </c>
      <c r="G19" s="125">
        <f>'100M.'!H24</f>
        <v>0</v>
      </c>
      <c r="H19" s="124" t="s">
        <v>112</v>
      </c>
      <c r="I19" s="130"/>
      <c r="J19" s="124" t="str">
        <f>'YARIŞMA BİLGİLERİ'!$F$21</f>
        <v>KADINLAR                                                             2004-2005-2006-2007-2008</v>
      </c>
      <c r="K19" s="127" t="str">
        <f t="shared" si="0"/>
        <v>İZMİR-4. TÜRKİYENİN EN HIZLISI İL SEÇMELERİ</v>
      </c>
      <c r="L19" s="130">
        <f>'100M.'!N$4</f>
        <v>0</v>
      </c>
      <c r="M19" s="128" t="s">
        <v>193</v>
      </c>
    </row>
    <row r="20" spans="1:13" s="120" customFormat="1" ht="26.25" customHeight="1" x14ac:dyDescent="0.2">
      <c r="A20" s="122">
        <v>18</v>
      </c>
      <c r="B20" s="132" t="s">
        <v>156</v>
      </c>
      <c r="C20" s="123">
        <f>'100M.'!L25</f>
        <v>0</v>
      </c>
      <c r="D20" s="131">
        <f>'100M.'!M25</f>
        <v>0</v>
      </c>
      <c r="E20" s="131">
        <f>'100M.'!N25</f>
        <v>0</v>
      </c>
      <c r="F20" s="124">
        <f>'100M.'!O25</f>
        <v>0</v>
      </c>
      <c r="G20" s="125">
        <f>'100M.'!H25</f>
        <v>0</v>
      </c>
      <c r="H20" s="124" t="s">
        <v>112</v>
      </c>
      <c r="I20" s="130"/>
      <c r="J20" s="124" t="str">
        <f>'YARIŞMA BİLGİLERİ'!$F$21</f>
        <v>KADINLAR                                                             2004-2005-2006-2007-2008</v>
      </c>
      <c r="K20" s="127" t="str">
        <f t="shared" si="0"/>
        <v>İZMİR-4. TÜRKİYENİN EN HIZLISI İL SEÇMELERİ</v>
      </c>
      <c r="L20" s="130">
        <f>'100M.'!N$4</f>
        <v>0</v>
      </c>
      <c r="M20" s="128" t="s">
        <v>193</v>
      </c>
    </row>
    <row r="21" spans="1:13" s="120" customFormat="1" ht="26.25" customHeight="1" x14ac:dyDescent="0.2">
      <c r="A21" s="122">
        <v>19</v>
      </c>
      <c r="B21" s="132" t="s">
        <v>156</v>
      </c>
      <c r="C21" s="123">
        <f>'100M.'!L26</f>
        <v>0</v>
      </c>
      <c r="D21" s="131">
        <f>'100M.'!M26</f>
        <v>0</v>
      </c>
      <c r="E21" s="131">
        <f>'100M.'!N26</f>
        <v>0</v>
      </c>
      <c r="F21" s="124">
        <f>'100M.'!O26</f>
        <v>0</v>
      </c>
      <c r="G21" s="125">
        <f>'100M.'!H26</f>
        <v>0</v>
      </c>
      <c r="H21" s="124" t="s">
        <v>112</v>
      </c>
      <c r="I21" s="130"/>
      <c r="J21" s="124" t="str">
        <f>'YARIŞMA BİLGİLERİ'!$F$21</f>
        <v>KADINLAR                                                             2004-2005-2006-2007-2008</v>
      </c>
      <c r="K21" s="127" t="str">
        <f t="shared" si="0"/>
        <v>İZMİR-4. TÜRKİYENİN EN HIZLISI İL SEÇMELERİ</v>
      </c>
      <c r="L21" s="130">
        <f>'100M.'!N$4</f>
        <v>0</v>
      </c>
      <c r="M21" s="128" t="s">
        <v>193</v>
      </c>
    </row>
    <row r="22" spans="1:13" s="120" customFormat="1" ht="26.25" customHeight="1" x14ac:dyDescent="0.2">
      <c r="A22" s="122">
        <v>20</v>
      </c>
      <c r="B22" s="132" t="s">
        <v>156</v>
      </c>
      <c r="C22" s="123">
        <f>'100M.'!L27</f>
        <v>0</v>
      </c>
      <c r="D22" s="131">
        <f>'100M.'!M27</f>
        <v>0</v>
      </c>
      <c r="E22" s="131">
        <f>'100M.'!N27</f>
        <v>0</v>
      </c>
      <c r="F22" s="124">
        <f>'100M.'!O27</f>
        <v>0</v>
      </c>
      <c r="G22" s="125" t="str">
        <f>'100M.'!H27</f>
        <v>Seri Geliş</v>
      </c>
      <c r="H22" s="124" t="s">
        <v>112</v>
      </c>
      <c r="I22" s="130"/>
      <c r="J22" s="124" t="str">
        <f>'YARIŞMA BİLGİLERİ'!$F$21</f>
        <v>KADINLAR                                                             2004-2005-2006-2007-2008</v>
      </c>
      <c r="K22" s="127" t="str">
        <f t="shared" si="0"/>
        <v>İZMİR-4. TÜRKİYENİN EN HIZLISI İL SEÇMELERİ</v>
      </c>
      <c r="L22" s="130">
        <f>'100M.'!N$4</f>
        <v>0</v>
      </c>
      <c r="M22" s="128" t="s">
        <v>193</v>
      </c>
    </row>
    <row r="23" spans="1:13" s="120" customFormat="1" ht="26.25" customHeight="1" x14ac:dyDescent="0.2">
      <c r="A23" s="122">
        <v>21</v>
      </c>
      <c r="B23" s="132" t="s">
        <v>156</v>
      </c>
      <c r="C23" s="123">
        <f>'100M.'!L28</f>
        <v>0</v>
      </c>
      <c r="D23" s="131">
        <f>'100M.'!M28</f>
        <v>0</v>
      </c>
      <c r="E23" s="131">
        <f>'100M.'!N28</f>
        <v>0</v>
      </c>
      <c r="F23" s="124">
        <f>'100M.'!O28</f>
        <v>0</v>
      </c>
      <c r="G23" s="125">
        <f>'100M.'!H28</f>
        <v>0</v>
      </c>
      <c r="H23" s="124" t="s">
        <v>112</v>
      </c>
      <c r="I23" s="130"/>
      <c r="J23" s="124" t="str">
        <f>'YARIŞMA BİLGİLERİ'!$F$21</f>
        <v>KADINLAR                                                             2004-2005-2006-2007-2008</v>
      </c>
      <c r="K23" s="127" t="str">
        <f t="shared" si="0"/>
        <v>İZMİR-4. TÜRKİYENİN EN HIZLISI İL SEÇMELERİ</v>
      </c>
      <c r="L23" s="130">
        <f>'100M.'!N$4</f>
        <v>0</v>
      </c>
      <c r="M23" s="128" t="s">
        <v>193</v>
      </c>
    </row>
    <row r="24" spans="1:13" s="120" customFormat="1" ht="26.25" customHeight="1" x14ac:dyDescent="0.2">
      <c r="A24" s="122">
        <v>22</v>
      </c>
      <c r="B24" s="132" t="s">
        <v>156</v>
      </c>
      <c r="C24" s="123">
        <f>'100M.'!L29</f>
        <v>0</v>
      </c>
      <c r="D24" s="131">
        <f>'100M.'!M29</f>
        <v>0</v>
      </c>
      <c r="E24" s="131">
        <f>'100M.'!N29</f>
        <v>0</v>
      </c>
      <c r="F24" s="124">
        <f>'100M.'!O29</f>
        <v>0</v>
      </c>
      <c r="G24" s="125">
        <f>'100M.'!H29</f>
        <v>0</v>
      </c>
      <c r="H24" s="124" t="s">
        <v>112</v>
      </c>
      <c r="I24" s="130"/>
      <c r="J24" s="124" t="str">
        <f>'YARIŞMA BİLGİLERİ'!$F$21</f>
        <v>KADINLAR                                                             2004-2005-2006-2007-2008</v>
      </c>
      <c r="K24" s="127" t="str">
        <f t="shared" si="0"/>
        <v>İZMİR-4. TÜRKİYENİN EN HIZLISI İL SEÇMELERİ</v>
      </c>
      <c r="L24" s="130">
        <f>'100M.'!N$4</f>
        <v>0</v>
      </c>
      <c r="M24" s="128" t="s">
        <v>193</v>
      </c>
    </row>
    <row r="25" spans="1:13" s="120" customFormat="1" ht="26.25" customHeight="1" x14ac:dyDescent="0.2">
      <c r="A25" s="122">
        <v>23</v>
      </c>
      <c r="B25" s="132" t="s">
        <v>156</v>
      </c>
      <c r="C25" s="123">
        <f>'100M.'!L30</f>
        <v>0</v>
      </c>
      <c r="D25" s="131">
        <f>'100M.'!M30</f>
        <v>0</v>
      </c>
      <c r="E25" s="131">
        <f>'100M.'!N30</f>
        <v>0</v>
      </c>
      <c r="F25" s="124">
        <f>'100M.'!O30</f>
        <v>0</v>
      </c>
      <c r="G25" s="125">
        <f>'100M.'!H30</f>
        <v>0</v>
      </c>
      <c r="H25" s="124" t="s">
        <v>112</v>
      </c>
      <c r="I25" s="130"/>
      <c r="J25" s="124" t="str">
        <f>'YARIŞMA BİLGİLERİ'!$F$21</f>
        <v>KADINLAR                                                             2004-2005-2006-2007-2008</v>
      </c>
      <c r="K25" s="127" t="str">
        <f t="shared" si="0"/>
        <v>İZMİR-4. TÜRKİYENİN EN HIZLISI İL SEÇMELERİ</v>
      </c>
      <c r="L25" s="130">
        <f>'100M.'!N$4</f>
        <v>0</v>
      </c>
      <c r="M25" s="128" t="s">
        <v>193</v>
      </c>
    </row>
    <row r="26" spans="1:13" s="120" customFormat="1" ht="26.25" customHeight="1" x14ac:dyDescent="0.2">
      <c r="A26" s="122">
        <v>24</v>
      </c>
      <c r="B26" s="132" t="s">
        <v>156</v>
      </c>
      <c r="C26" s="123">
        <f>'100M.'!L31</f>
        <v>0</v>
      </c>
      <c r="D26" s="131">
        <f>'100M.'!M31</f>
        <v>0</v>
      </c>
      <c r="E26" s="131">
        <f>'100M.'!N31</f>
        <v>0</v>
      </c>
      <c r="F26" s="124">
        <f>'100M.'!O31</f>
        <v>0</v>
      </c>
      <c r="G26" s="125">
        <f>'100M.'!H31</f>
        <v>0</v>
      </c>
      <c r="H26" s="124" t="s">
        <v>112</v>
      </c>
      <c r="I26" s="130"/>
      <c r="J26" s="124" t="str">
        <f>'YARIŞMA BİLGİLERİ'!$F$21</f>
        <v>KADINLAR                                                             2004-2005-2006-2007-2008</v>
      </c>
      <c r="K26" s="127" t="str">
        <f t="shared" si="0"/>
        <v>İZMİR-4. TÜRKİYENİN EN HIZLISI İL SEÇMELERİ</v>
      </c>
      <c r="L26" s="130">
        <f>'100M.'!N$4</f>
        <v>0</v>
      </c>
      <c r="M26" s="128" t="s">
        <v>193</v>
      </c>
    </row>
    <row r="27" spans="1:13" s="120" customFormat="1" ht="26.25" customHeight="1" x14ac:dyDescent="0.2">
      <c r="A27" s="122">
        <v>25</v>
      </c>
      <c r="B27" s="132" t="s">
        <v>156</v>
      </c>
      <c r="C27" s="123">
        <f>'100M.'!L32</f>
        <v>0</v>
      </c>
      <c r="D27" s="131">
        <f>'100M.'!M32</f>
        <v>0</v>
      </c>
      <c r="E27" s="131">
        <f>'100M.'!N32</f>
        <v>0</v>
      </c>
      <c r="F27" s="124">
        <f>'100M.'!O32</f>
        <v>0</v>
      </c>
      <c r="G27" s="125">
        <f>'100M.'!H32</f>
        <v>0</v>
      </c>
      <c r="H27" s="124" t="s">
        <v>112</v>
      </c>
      <c r="I27" s="130"/>
      <c r="J27" s="124" t="str">
        <f>'YARIŞMA BİLGİLERİ'!$F$21</f>
        <v>KADINLAR                                                             2004-2005-2006-2007-2008</v>
      </c>
      <c r="K27" s="127" t="str">
        <f t="shared" si="0"/>
        <v>İZMİR-4. TÜRKİYENİN EN HIZLISI İL SEÇMELERİ</v>
      </c>
      <c r="L27" s="130">
        <f>'100M.'!N$4</f>
        <v>0</v>
      </c>
      <c r="M27" s="128" t="s">
        <v>193</v>
      </c>
    </row>
    <row r="28" spans="1:13" s="120" customFormat="1" ht="26.25" customHeight="1" x14ac:dyDescent="0.2">
      <c r="A28" s="122">
        <v>26</v>
      </c>
      <c r="B28" s="132" t="s">
        <v>156</v>
      </c>
      <c r="C28" s="123">
        <f>'100M.'!L33</f>
        <v>0</v>
      </c>
      <c r="D28" s="131">
        <f>'100M.'!M33</f>
        <v>0</v>
      </c>
      <c r="E28" s="131">
        <f>'100M.'!N33</f>
        <v>0</v>
      </c>
      <c r="F28" s="124">
        <f>'100M.'!O33</f>
        <v>0</v>
      </c>
      <c r="G28" s="125">
        <f>'100M.'!H33</f>
        <v>0</v>
      </c>
      <c r="H28" s="124" t="s">
        <v>112</v>
      </c>
      <c r="I28" s="130"/>
      <c r="J28" s="124" t="str">
        <f>'YARIŞMA BİLGİLERİ'!$F$21</f>
        <v>KADINLAR                                                             2004-2005-2006-2007-2008</v>
      </c>
      <c r="K28" s="127" t="str">
        <f t="shared" si="0"/>
        <v>İZMİR-4. TÜRKİYENİN EN HIZLISI İL SEÇMELERİ</v>
      </c>
      <c r="L28" s="130">
        <f>'100M.'!N$4</f>
        <v>0</v>
      </c>
      <c r="M28" s="128" t="s">
        <v>193</v>
      </c>
    </row>
    <row r="29" spans="1:13" s="120" customFormat="1" ht="26.25" customHeight="1" x14ac:dyDescent="0.2">
      <c r="A29" s="122">
        <v>27</v>
      </c>
      <c r="B29" s="132" t="s">
        <v>156</v>
      </c>
      <c r="C29" s="123">
        <f>'100M.'!L34</f>
        <v>0</v>
      </c>
      <c r="D29" s="131">
        <f>'100M.'!M34</f>
        <v>0</v>
      </c>
      <c r="E29" s="131">
        <f>'100M.'!N34</f>
        <v>0</v>
      </c>
      <c r="F29" s="124">
        <f>'100M.'!O34</f>
        <v>0</v>
      </c>
      <c r="G29" s="125">
        <f>'100M.'!H34</f>
        <v>0</v>
      </c>
      <c r="H29" s="124" t="s">
        <v>112</v>
      </c>
      <c r="I29" s="130"/>
      <c r="J29" s="124" t="str">
        <f>'YARIŞMA BİLGİLERİ'!$F$21</f>
        <v>KADINLAR                                                             2004-2005-2006-2007-2008</v>
      </c>
      <c r="K29" s="127" t="str">
        <f t="shared" si="0"/>
        <v>İZMİR-4. TÜRKİYENİN EN HIZLISI İL SEÇMELERİ</v>
      </c>
      <c r="L29" s="130">
        <f>'100M.'!N$4</f>
        <v>0</v>
      </c>
      <c r="M29" s="128" t="s">
        <v>193</v>
      </c>
    </row>
    <row r="30" spans="1:13" s="120" customFormat="1" ht="26.25" customHeight="1" x14ac:dyDescent="0.2">
      <c r="A30" s="122">
        <v>28</v>
      </c>
      <c r="B30" s="132" t="s">
        <v>156</v>
      </c>
      <c r="C30" s="123">
        <f>'100M.'!L35</f>
        <v>0</v>
      </c>
      <c r="D30" s="131">
        <f>'100M.'!M35</f>
        <v>0</v>
      </c>
      <c r="E30" s="131">
        <f>'100M.'!N35</f>
        <v>0</v>
      </c>
      <c r="F30" s="124">
        <f>'100M.'!O35</f>
        <v>0</v>
      </c>
      <c r="G30" s="125">
        <f>'100M.'!H35</f>
        <v>0</v>
      </c>
      <c r="H30" s="124" t="s">
        <v>112</v>
      </c>
      <c r="I30" s="130"/>
      <c r="J30" s="124" t="str">
        <f>'YARIŞMA BİLGİLERİ'!$F$21</f>
        <v>KADINLAR                                                             2004-2005-2006-2007-2008</v>
      </c>
      <c r="K30" s="127" t="str">
        <f t="shared" si="0"/>
        <v>İZMİR-4. TÜRKİYENİN EN HIZLISI İL SEÇMELERİ</v>
      </c>
      <c r="L30" s="130">
        <f>'100M.'!N$4</f>
        <v>0</v>
      </c>
      <c r="M30" s="128" t="s">
        <v>193</v>
      </c>
    </row>
    <row r="31" spans="1:13" s="120" customFormat="1" ht="26.25" customHeight="1" x14ac:dyDescent="0.2">
      <c r="A31" s="122">
        <v>83</v>
      </c>
      <c r="B31" s="174" t="s">
        <v>163</v>
      </c>
      <c r="C31" s="176">
        <f>'100m.Eng'!N8</f>
        <v>0</v>
      </c>
      <c r="D31" s="178">
        <f>'100m.Eng'!O8</f>
        <v>0</v>
      </c>
      <c r="E31" s="178">
        <f>'100m.Eng'!P8</f>
        <v>0</v>
      </c>
      <c r="F31" s="179">
        <f>'100m.Eng'!Q8</f>
        <v>0</v>
      </c>
      <c r="G31" s="177">
        <f>'100m.Eng'!K8</f>
        <v>0</v>
      </c>
      <c r="H31" s="130" t="s">
        <v>157</v>
      </c>
      <c r="I31" s="197"/>
      <c r="J31" s="124" t="str">
        <f>'YARIŞMA BİLGİLERİ'!$F$21</f>
        <v>KADINLAR                                                             2004-2005-2006-2007-2008</v>
      </c>
      <c r="K31" s="198" t="str">
        <f t="shared" si="0"/>
        <v>İZMİR-4. TÜRKİYENİN EN HIZLISI İL SEÇMELERİ</v>
      </c>
      <c r="L31" s="128">
        <f>'100m.Eng'!P$4</f>
        <v>0</v>
      </c>
      <c r="M31" s="128" t="s">
        <v>193</v>
      </c>
    </row>
    <row r="32" spans="1:13" s="120" customFormat="1" ht="26.25" customHeight="1" x14ac:dyDescent="0.2">
      <c r="A32" s="122">
        <v>84</v>
      </c>
      <c r="B32" s="174" t="s">
        <v>163</v>
      </c>
      <c r="C32" s="176">
        <f>'100m.Eng'!N9</f>
        <v>0</v>
      </c>
      <c r="D32" s="178">
        <f>'100m.Eng'!O9</f>
        <v>0</v>
      </c>
      <c r="E32" s="178">
        <f>'100m.Eng'!P9</f>
        <v>0</v>
      </c>
      <c r="F32" s="179">
        <f>'100m.Eng'!Q9</f>
        <v>0</v>
      </c>
      <c r="G32" s="177">
        <f>'100m.Eng'!K9</f>
        <v>0</v>
      </c>
      <c r="H32" s="130" t="s">
        <v>157</v>
      </c>
      <c r="I32" s="197"/>
      <c r="J32" s="124" t="str">
        <f>'YARIŞMA BİLGİLERİ'!$F$21</f>
        <v>KADINLAR                                                             2004-2005-2006-2007-2008</v>
      </c>
      <c r="K32" s="198" t="str">
        <f t="shared" si="0"/>
        <v>İZMİR-4. TÜRKİYENİN EN HIZLISI İL SEÇMELERİ</v>
      </c>
      <c r="L32" s="128">
        <f>'100m.Eng'!P$4</f>
        <v>0</v>
      </c>
      <c r="M32" s="128" t="s">
        <v>193</v>
      </c>
    </row>
    <row r="33" spans="1:13" s="120" customFormat="1" ht="26.25" customHeight="1" x14ac:dyDescent="0.2">
      <c r="A33" s="122">
        <v>85</v>
      </c>
      <c r="B33" s="174" t="s">
        <v>163</v>
      </c>
      <c r="C33" s="176">
        <f>'100m.Eng'!N10</f>
        <v>0</v>
      </c>
      <c r="D33" s="178">
        <f>'100m.Eng'!O10</f>
        <v>0</v>
      </c>
      <c r="E33" s="178">
        <f>'100m.Eng'!P10</f>
        <v>0</v>
      </c>
      <c r="F33" s="179">
        <f>'100m.Eng'!Q10</f>
        <v>0</v>
      </c>
      <c r="G33" s="177">
        <f>'100m.Eng'!K10</f>
        <v>0</v>
      </c>
      <c r="H33" s="130" t="s">
        <v>157</v>
      </c>
      <c r="I33" s="197"/>
      <c r="J33" s="124" t="str">
        <f>'YARIŞMA BİLGİLERİ'!$F$21</f>
        <v>KADINLAR                                                             2004-2005-2006-2007-2008</v>
      </c>
      <c r="K33" s="198" t="str">
        <f t="shared" si="0"/>
        <v>İZMİR-4. TÜRKİYENİN EN HIZLISI İL SEÇMELERİ</v>
      </c>
      <c r="L33" s="128">
        <f>'100m.Eng'!P$4</f>
        <v>0</v>
      </c>
      <c r="M33" s="128" t="s">
        <v>193</v>
      </c>
    </row>
    <row r="34" spans="1:13" s="120" customFormat="1" ht="26.25" customHeight="1" x14ac:dyDescent="0.2">
      <c r="A34" s="122">
        <v>86</v>
      </c>
      <c r="B34" s="174" t="s">
        <v>163</v>
      </c>
      <c r="C34" s="176">
        <f>'100m.Eng'!N11</f>
        <v>0</v>
      </c>
      <c r="D34" s="178">
        <f>'100m.Eng'!O11</f>
        <v>0</v>
      </c>
      <c r="E34" s="178">
        <f>'100m.Eng'!P11</f>
        <v>0</v>
      </c>
      <c r="F34" s="179">
        <f>'100m.Eng'!Q11</f>
        <v>0</v>
      </c>
      <c r="G34" s="177">
        <f>'100m.Eng'!K11</f>
        <v>0</v>
      </c>
      <c r="H34" s="130" t="s">
        <v>157</v>
      </c>
      <c r="I34" s="197"/>
      <c r="J34" s="124" t="str">
        <f>'YARIŞMA BİLGİLERİ'!$F$21</f>
        <v>KADINLAR                                                             2004-2005-2006-2007-2008</v>
      </c>
      <c r="K34" s="198" t="str">
        <f t="shared" si="0"/>
        <v>İZMİR-4. TÜRKİYENİN EN HIZLISI İL SEÇMELERİ</v>
      </c>
      <c r="L34" s="128">
        <f>'100m.Eng'!P$4</f>
        <v>0</v>
      </c>
      <c r="M34" s="128" t="s">
        <v>193</v>
      </c>
    </row>
    <row r="35" spans="1:13" s="120" customFormat="1" ht="26.25" customHeight="1" x14ac:dyDescent="0.2">
      <c r="A35" s="122">
        <v>87</v>
      </c>
      <c r="B35" s="174" t="s">
        <v>163</v>
      </c>
      <c r="C35" s="176">
        <f>'100m.Eng'!N12</f>
        <v>0</v>
      </c>
      <c r="D35" s="178">
        <f>'100m.Eng'!O12</f>
        <v>0</v>
      </c>
      <c r="E35" s="178">
        <f>'100m.Eng'!P12</f>
        <v>0</v>
      </c>
      <c r="F35" s="179">
        <f>'100m.Eng'!Q12</f>
        <v>0</v>
      </c>
      <c r="G35" s="177">
        <f>'100m.Eng'!K12</f>
        <v>0</v>
      </c>
      <c r="H35" s="130" t="s">
        <v>157</v>
      </c>
      <c r="I35" s="197"/>
      <c r="J35" s="124" t="str">
        <f>'YARIŞMA BİLGİLERİ'!$F$21</f>
        <v>KADINLAR                                                             2004-2005-2006-2007-2008</v>
      </c>
      <c r="K35" s="198" t="str">
        <f t="shared" si="0"/>
        <v>İZMİR-4. TÜRKİYENİN EN HIZLISI İL SEÇMELERİ</v>
      </c>
      <c r="L35" s="128">
        <f>'100m.Eng'!P$4</f>
        <v>0</v>
      </c>
      <c r="M35" s="128" t="s">
        <v>193</v>
      </c>
    </row>
    <row r="36" spans="1:13" s="120" customFormat="1" ht="26.25" customHeight="1" x14ac:dyDescent="0.2">
      <c r="A36" s="122">
        <v>88</v>
      </c>
      <c r="B36" s="174" t="s">
        <v>163</v>
      </c>
      <c r="C36" s="176">
        <f>'100m.Eng'!N13</f>
        <v>0</v>
      </c>
      <c r="D36" s="178">
        <f>'100m.Eng'!O13</f>
        <v>0</v>
      </c>
      <c r="E36" s="178">
        <f>'100m.Eng'!P13</f>
        <v>0</v>
      </c>
      <c r="F36" s="179">
        <f>'100m.Eng'!Q13</f>
        <v>0</v>
      </c>
      <c r="G36" s="177">
        <f>'100m.Eng'!K13</f>
        <v>0</v>
      </c>
      <c r="H36" s="130" t="s">
        <v>157</v>
      </c>
      <c r="I36" s="197"/>
      <c r="J36" s="124" t="str">
        <f>'YARIŞMA BİLGİLERİ'!$F$21</f>
        <v>KADINLAR                                                             2004-2005-2006-2007-2008</v>
      </c>
      <c r="K36" s="198" t="str">
        <f t="shared" si="0"/>
        <v>İZMİR-4. TÜRKİYENİN EN HIZLISI İL SEÇMELERİ</v>
      </c>
      <c r="L36" s="128">
        <f>'100m.Eng'!P$4</f>
        <v>0</v>
      </c>
      <c r="M36" s="128" t="s">
        <v>193</v>
      </c>
    </row>
    <row r="37" spans="1:13" s="120" customFormat="1" ht="26.25" customHeight="1" x14ac:dyDescent="0.2">
      <c r="A37" s="122">
        <v>89</v>
      </c>
      <c r="B37" s="174" t="s">
        <v>163</v>
      </c>
      <c r="C37" s="176">
        <f>'100m.Eng'!N14</f>
        <v>0</v>
      </c>
      <c r="D37" s="178">
        <f>'100m.Eng'!O14</f>
        <v>0</v>
      </c>
      <c r="E37" s="178">
        <f>'100m.Eng'!P14</f>
        <v>0</v>
      </c>
      <c r="F37" s="179">
        <f>'100m.Eng'!Q14</f>
        <v>0</v>
      </c>
      <c r="G37" s="177">
        <f>'100m.Eng'!K14</f>
        <v>0</v>
      </c>
      <c r="H37" s="130" t="s">
        <v>157</v>
      </c>
      <c r="I37" s="197"/>
      <c r="J37" s="124" t="str">
        <f>'YARIŞMA BİLGİLERİ'!$F$21</f>
        <v>KADINLAR                                                             2004-2005-2006-2007-2008</v>
      </c>
      <c r="K37" s="198" t="str">
        <f t="shared" si="0"/>
        <v>İZMİR-4. TÜRKİYENİN EN HIZLISI İL SEÇMELERİ</v>
      </c>
      <c r="L37" s="128">
        <f>'100m.Eng'!P$4</f>
        <v>0</v>
      </c>
      <c r="M37" s="128" t="s">
        <v>193</v>
      </c>
    </row>
    <row r="38" spans="1:13" s="120" customFormat="1" ht="26.25" customHeight="1" x14ac:dyDescent="0.2">
      <c r="A38" s="122">
        <v>90</v>
      </c>
      <c r="B38" s="174" t="s">
        <v>163</v>
      </c>
      <c r="C38" s="176">
        <f>'100m.Eng'!N15</f>
        <v>0</v>
      </c>
      <c r="D38" s="178">
        <f>'100m.Eng'!O15</f>
        <v>0</v>
      </c>
      <c r="E38" s="178">
        <f>'100m.Eng'!P15</f>
        <v>0</v>
      </c>
      <c r="F38" s="179">
        <f>'100m.Eng'!Q15</f>
        <v>0</v>
      </c>
      <c r="G38" s="177">
        <f>'100m.Eng'!K15</f>
        <v>0</v>
      </c>
      <c r="H38" s="130" t="s">
        <v>157</v>
      </c>
      <c r="I38" s="197"/>
      <c r="J38" s="124" t="str">
        <f>'YARIŞMA BİLGİLERİ'!$F$21</f>
        <v>KADINLAR                                                             2004-2005-2006-2007-2008</v>
      </c>
      <c r="K38" s="198" t="str">
        <f t="shared" si="0"/>
        <v>İZMİR-4. TÜRKİYENİN EN HIZLISI İL SEÇMELERİ</v>
      </c>
      <c r="L38" s="128">
        <f>'100m.Eng'!P$4</f>
        <v>0</v>
      </c>
      <c r="M38" s="128" t="s">
        <v>193</v>
      </c>
    </row>
    <row r="39" spans="1:13" s="120" customFormat="1" ht="26.25" customHeight="1" x14ac:dyDescent="0.2">
      <c r="A39" s="122">
        <v>91</v>
      </c>
      <c r="B39" s="174" t="s">
        <v>163</v>
      </c>
      <c r="C39" s="176" t="e">
        <f>'100m.Eng'!#REF!</f>
        <v>#REF!</v>
      </c>
      <c r="D39" s="178" t="e">
        <f>'100m.Eng'!#REF!</f>
        <v>#REF!</v>
      </c>
      <c r="E39" s="178" t="e">
        <f>'100m.Eng'!#REF!</f>
        <v>#REF!</v>
      </c>
      <c r="F39" s="179" t="e">
        <f>'100m.Eng'!#REF!</f>
        <v>#REF!</v>
      </c>
      <c r="G39" s="177" t="e">
        <f>'100m.Eng'!#REF!</f>
        <v>#REF!</v>
      </c>
      <c r="H39" s="130" t="s">
        <v>157</v>
      </c>
      <c r="I39" s="197"/>
      <c r="J39" s="124" t="str">
        <f>'YARIŞMA BİLGİLERİ'!$F$21</f>
        <v>KADINLAR                                                             2004-2005-2006-2007-2008</v>
      </c>
      <c r="K39" s="198" t="str">
        <f t="shared" si="0"/>
        <v>İZMİR-4. TÜRKİYENİN EN HIZLISI İL SEÇMELERİ</v>
      </c>
      <c r="L39" s="128">
        <f>'100m.Eng'!P$4</f>
        <v>0</v>
      </c>
      <c r="M39" s="128" t="s">
        <v>193</v>
      </c>
    </row>
    <row r="40" spans="1:13" s="120" customFormat="1" ht="26.25" customHeight="1" x14ac:dyDescent="0.2">
      <c r="A40" s="122">
        <v>92</v>
      </c>
      <c r="B40" s="174" t="s">
        <v>163</v>
      </c>
      <c r="C40" s="176" t="e">
        <f>'100m.Eng'!#REF!</f>
        <v>#REF!</v>
      </c>
      <c r="D40" s="178" t="e">
        <f>'100m.Eng'!#REF!</f>
        <v>#REF!</v>
      </c>
      <c r="E40" s="178" t="e">
        <f>'100m.Eng'!#REF!</f>
        <v>#REF!</v>
      </c>
      <c r="F40" s="179" t="e">
        <f>'100m.Eng'!#REF!</f>
        <v>#REF!</v>
      </c>
      <c r="G40" s="177" t="e">
        <f>'100m.Eng'!#REF!</f>
        <v>#REF!</v>
      </c>
      <c r="H40" s="130" t="s">
        <v>157</v>
      </c>
      <c r="I40" s="197"/>
      <c r="J40" s="124" t="str">
        <f>'YARIŞMA BİLGİLERİ'!$F$21</f>
        <v>KADINLAR                                                             2004-2005-2006-2007-2008</v>
      </c>
      <c r="K40" s="198" t="str">
        <f t="shared" si="0"/>
        <v>İZMİR-4. TÜRKİYENİN EN HIZLISI İL SEÇMELERİ</v>
      </c>
      <c r="L40" s="128">
        <f>'100m.Eng'!P$4</f>
        <v>0</v>
      </c>
      <c r="M40" s="128" t="s">
        <v>193</v>
      </c>
    </row>
    <row r="41" spans="1:13" s="120" customFormat="1" ht="26.25" customHeight="1" x14ac:dyDescent="0.2">
      <c r="A41" s="122">
        <v>93</v>
      </c>
      <c r="B41" s="174" t="s">
        <v>163</v>
      </c>
      <c r="C41" s="176" t="e">
        <f>'100m.Eng'!#REF!</f>
        <v>#REF!</v>
      </c>
      <c r="D41" s="178" t="e">
        <f>'100m.Eng'!#REF!</f>
        <v>#REF!</v>
      </c>
      <c r="E41" s="178" t="e">
        <f>'100m.Eng'!#REF!</f>
        <v>#REF!</v>
      </c>
      <c r="F41" s="179" t="e">
        <f>'100m.Eng'!#REF!</f>
        <v>#REF!</v>
      </c>
      <c r="G41" s="177" t="e">
        <f>'100m.Eng'!#REF!</f>
        <v>#REF!</v>
      </c>
      <c r="H41" s="130" t="s">
        <v>157</v>
      </c>
      <c r="I41" s="197"/>
      <c r="J41" s="124" t="str">
        <f>'YARIŞMA BİLGİLERİ'!$F$21</f>
        <v>KADINLAR                                                             2004-2005-2006-2007-2008</v>
      </c>
      <c r="K41" s="198" t="str">
        <f t="shared" si="0"/>
        <v>İZMİR-4. TÜRKİYENİN EN HIZLISI İL SEÇMELERİ</v>
      </c>
      <c r="L41" s="128">
        <f>'100m.Eng'!P$4</f>
        <v>0</v>
      </c>
      <c r="M41" s="128" t="s">
        <v>193</v>
      </c>
    </row>
    <row r="42" spans="1:13" s="120" customFormat="1" ht="26.25" customHeight="1" x14ac:dyDescent="0.2">
      <c r="A42" s="122">
        <v>94</v>
      </c>
      <c r="B42" s="174" t="s">
        <v>163</v>
      </c>
      <c r="C42" s="176" t="e">
        <f>'100m.Eng'!#REF!</f>
        <v>#REF!</v>
      </c>
      <c r="D42" s="178" t="e">
        <f>'100m.Eng'!#REF!</f>
        <v>#REF!</v>
      </c>
      <c r="E42" s="178" t="e">
        <f>'100m.Eng'!#REF!</f>
        <v>#REF!</v>
      </c>
      <c r="F42" s="179" t="e">
        <f>'100m.Eng'!#REF!</f>
        <v>#REF!</v>
      </c>
      <c r="G42" s="177" t="e">
        <f>'100m.Eng'!#REF!</f>
        <v>#REF!</v>
      </c>
      <c r="H42" s="130" t="s">
        <v>157</v>
      </c>
      <c r="I42" s="197"/>
      <c r="J42" s="124" t="str">
        <f>'YARIŞMA BİLGİLERİ'!$F$21</f>
        <v>KADINLAR                                                             2004-2005-2006-2007-2008</v>
      </c>
      <c r="K42" s="198" t="str">
        <f t="shared" si="0"/>
        <v>İZMİR-4. TÜRKİYENİN EN HIZLISI İL SEÇMELERİ</v>
      </c>
      <c r="L42" s="128">
        <f>'100m.Eng'!P$4</f>
        <v>0</v>
      </c>
      <c r="M42" s="128" t="s">
        <v>193</v>
      </c>
    </row>
    <row r="43" spans="1:13" s="120" customFormat="1" ht="26.25" customHeight="1" x14ac:dyDescent="0.2">
      <c r="A43" s="122">
        <v>95</v>
      </c>
      <c r="B43" s="174" t="s">
        <v>163</v>
      </c>
      <c r="C43" s="176" t="e">
        <f>'100m.Eng'!#REF!</f>
        <v>#REF!</v>
      </c>
      <c r="D43" s="178" t="e">
        <f>'100m.Eng'!#REF!</f>
        <v>#REF!</v>
      </c>
      <c r="E43" s="178" t="e">
        <f>'100m.Eng'!#REF!</f>
        <v>#REF!</v>
      </c>
      <c r="F43" s="179" t="e">
        <f>'100m.Eng'!#REF!</f>
        <v>#REF!</v>
      </c>
      <c r="G43" s="177" t="e">
        <f>'100m.Eng'!#REF!</f>
        <v>#REF!</v>
      </c>
      <c r="H43" s="130" t="s">
        <v>157</v>
      </c>
      <c r="I43" s="197"/>
      <c r="J43" s="124" t="str">
        <f>'YARIŞMA BİLGİLERİ'!$F$21</f>
        <v>KADINLAR                                                             2004-2005-2006-2007-2008</v>
      </c>
      <c r="K43" s="198" t="str">
        <f t="shared" si="0"/>
        <v>İZMİR-4. TÜRKİYENİN EN HIZLISI İL SEÇMELERİ</v>
      </c>
      <c r="L43" s="128">
        <f>'100m.Eng'!P$4</f>
        <v>0</v>
      </c>
      <c r="M43" s="128" t="s">
        <v>193</v>
      </c>
    </row>
    <row r="44" spans="1:13" s="120" customFormat="1" ht="26.25" customHeight="1" x14ac:dyDescent="0.2">
      <c r="A44" s="122">
        <v>96</v>
      </c>
      <c r="B44" s="174" t="s">
        <v>163</v>
      </c>
      <c r="C44" s="176" t="e">
        <f>'100m.Eng'!#REF!</f>
        <v>#REF!</v>
      </c>
      <c r="D44" s="178" t="e">
        <f>'100m.Eng'!#REF!</f>
        <v>#REF!</v>
      </c>
      <c r="E44" s="178" t="e">
        <f>'100m.Eng'!#REF!</f>
        <v>#REF!</v>
      </c>
      <c r="F44" s="179" t="e">
        <f>'100m.Eng'!#REF!</f>
        <v>#REF!</v>
      </c>
      <c r="G44" s="177" t="e">
        <f>'100m.Eng'!#REF!</f>
        <v>#REF!</v>
      </c>
      <c r="H44" s="130" t="s">
        <v>157</v>
      </c>
      <c r="I44" s="197"/>
      <c r="J44" s="124" t="str">
        <f>'YARIŞMA BİLGİLERİ'!$F$21</f>
        <v>KADINLAR                                                             2004-2005-2006-2007-2008</v>
      </c>
      <c r="K44" s="198" t="str">
        <f t="shared" si="0"/>
        <v>İZMİR-4. TÜRKİYENİN EN HIZLISI İL SEÇMELERİ</v>
      </c>
      <c r="L44" s="128">
        <f>'100m.Eng'!P$4</f>
        <v>0</v>
      </c>
      <c r="M44" s="128" t="s">
        <v>193</v>
      </c>
    </row>
    <row r="45" spans="1:13" s="120" customFormat="1" ht="26.25" customHeight="1" x14ac:dyDescent="0.2">
      <c r="A45" s="122">
        <v>97</v>
      </c>
      <c r="B45" s="174" t="s">
        <v>163</v>
      </c>
      <c r="C45" s="176" t="e">
        <f>'100m.Eng'!#REF!</f>
        <v>#REF!</v>
      </c>
      <c r="D45" s="178" t="e">
        <f>'100m.Eng'!#REF!</f>
        <v>#REF!</v>
      </c>
      <c r="E45" s="178" t="e">
        <f>'100m.Eng'!#REF!</f>
        <v>#REF!</v>
      </c>
      <c r="F45" s="179" t="e">
        <f>'100m.Eng'!#REF!</f>
        <v>#REF!</v>
      </c>
      <c r="G45" s="177" t="e">
        <f>'100m.Eng'!#REF!</f>
        <v>#REF!</v>
      </c>
      <c r="H45" s="130" t="s">
        <v>157</v>
      </c>
      <c r="I45" s="197"/>
      <c r="J45" s="124" t="str">
        <f>'YARIŞMA BİLGİLERİ'!$F$21</f>
        <v>KADINLAR                                                             2004-2005-2006-2007-2008</v>
      </c>
      <c r="K45" s="198" t="str">
        <f t="shared" si="0"/>
        <v>İZMİR-4. TÜRKİYENİN EN HIZLISI İL SEÇMELERİ</v>
      </c>
      <c r="L45" s="128">
        <f>'100m.Eng'!P$4</f>
        <v>0</v>
      </c>
      <c r="M45" s="128" t="s">
        <v>193</v>
      </c>
    </row>
    <row r="46" spans="1:13" s="120" customFormat="1" ht="26.25" customHeight="1" x14ac:dyDescent="0.2">
      <c r="A46" s="122">
        <v>98</v>
      </c>
      <c r="B46" s="174" t="s">
        <v>163</v>
      </c>
      <c r="C46" s="176" t="e">
        <f>'100m.Eng'!#REF!</f>
        <v>#REF!</v>
      </c>
      <c r="D46" s="178" t="e">
        <f>'100m.Eng'!#REF!</f>
        <v>#REF!</v>
      </c>
      <c r="E46" s="178" t="e">
        <f>'100m.Eng'!#REF!</f>
        <v>#REF!</v>
      </c>
      <c r="F46" s="179" t="e">
        <f>'100m.Eng'!#REF!</f>
        <v>#REF!</v>
      </c>
      <c r="G46" s="177" t="e">
        <f>'100m.Eng'!#REF!</f>
        <v>#REF!</v>
      </c>
      <c r="H46" s="130" t="s">
        <v>157</v>
      </c>
      <c r="I46" s="197"/>
      <c r="J46" s="124" t="str">
        <f>'YARIŞMA BİLGİLERİ'!$F$21</f>
        <v>KADINLAR                                                             2004-2005-2006-2007-2008</v>
      </c>
      <c r="K46" s="198" t="str">
        <f t="shared" si="0"/>
        <v>İZMİR-4. TÜRKİYENİN EN HIZLISI İL SEÇMELERİ</v>
      </c>
      <c r="L46" s="128">
        <f>'100m.Eng'!P$4</f>
        <v>0</v>
      </c>
      <c r="M46" s="128" t="s">
        <v>193</v>
      </c>
    </row>
    <row r="47" spans="1:13" s="120" customFormat="1" ht="26.25" customHeight="1" x14ac:dyDescent="0.2">
      <c r="A47" s="122">
        <v>99</v>
      </c>
      <c r="B47" s="174" t="s">
        <v>163</v>
      </c>
      <c r="C47" s="176" t="e">
        <f>'100m.Eng'!#REF!</f>
        <v>#REF!</v>
      </c>
      <c r="D47" s="178" t="e">
        <f>'100m.Eng'!#REF!</f>
        <v>#REF!</v>
      </c>
      <c r="E47" s="178" t="e">
        <f>'100m.Eng'!#REF!</f>
        <v>#REF!</v>
      </c>
      <c r="F47" s="179" t="e">
        <f>'100m.Eng'!#REF!</f>
        <v>#REF!</v>
      </c>
      <c r="G47" s="177" t="e">
        <f>'100m.Eng'!#REF!</f>
        <v>#REF!</v>
      </c>
      <c r="H47" s="130" t="s">
        <v>157</v>
      </c>
      <c r="I47" s="197"/>
      <c r="J47" s="124" t="str">
        <f>'YARIŞMA BİLGİLERİ'!$F$21</f>
        <v>KADINLAR                                                             2004-2005-2006-2007-2008</v>
      </c>
      <c r="K47" s="198" t="str">
        <f t="shared" si="0"/>
        <v>İZMİR-4. TÜRKİYENİN EN HIZLISI İL SEÇMELERİ</v>
      </c>
      <c r="L47" s="128">
        <f>'100m.Eng'!P$4</f>
        <v>0</v>
      </c>
      <c r="M47" s="128" t="s">
        <v>193</v>
      </c>
    </row>
    <row r="48" spans="1:13" s="120" customFormat="1" ht="26.25" customHeight="1" x14ac:dyDescent="0.2">
      <c r="A48" s="122">
        <v>100</v>
      </c>
      <c r="B48" s="174" t="s">
        <v>163</v>
      </c>
      <c r="C48" s="176" t="e">
        <f>'100m.Eng'!#REF!</f>
        <v>#REF!</v>
      </c>
      <c r="D48" s="178" t="e">
        <f>'100m.Eng'!#REF!</f>
        <v>#REF!</v>
      </c>
      <c r="E48" s="178" t="e">
        <f>'100m.Eng'!#REF!</f>
        <v>#REF!</v>
      </c>
      <c r="F48" s="179" t="e">
        <f>'100m.Eng'!#REF!</f>
        <v>#REF!</v>
      </c>
      <c r="G48" s="177" t="e">
        <f>'100m.Eng'!#REF!</f>
        <v>#REF!</v>
      </c>
      <c r="H48" s="130" t="s">
        <v>157</v>
      </c>
      <c r="I48" s="197"/>
      <c r="J48" s="124" t="str">
        <f>'YARIŞMA BİLGİLERİ'!$F$21</f>
        <v>KADINLAR                                                             2004-2005-2006-2007-2008</v>
      </c>
      <c r="K48" s="198" t="str">
        <f t="shared" si="0"/>
        <v>İZMİR-4. TÜRKİYENİN EN HIZLISI İL SEÇMELERİ</v>
      </c>
      <c r="L48" s="128">
        <f>'100m.Eng'!P$4</f>
        <v>0</v>
      </c>
      <c r="M48" s="128" t="s">
        <v>193</v>
      </c>
    </row>
    <row r="49" spans="1:13" s="120" customFormat="1" ht="26.25" customHeight="1" x14ac:dyDescent="0.2">
      <c r="A49" s="122">
        <v>101</v>
      </c>
      <c r="B49" s="174" t="s">
        <v>163</v>
      </c>
      <c r="C49" s="176" t="e">
        <f>'100m.Eng'!#REF!</f>
        <v>#REF!</v>
      </c>
      <c r="D49" s="178" t="e">
        <f>'100m.Eng'!#REF!</f>
        <v>#REF!</v>
      </c>
      <c r="E49" s="178" t="e">
        <f>'100m.Eng'!#REF!</f>
        <v>#REF!</v>
      </c>
      <c r="F49" s="179" t="e">
        <f>'100m.Eng'!#REF!</f>
        <v>#REF!</v>
      </c>
      <c r="G49" s="177" t="e">
        <f>'100m.Eng'!#REF!</f>
        <v>#REF!</v>
      </c>
      <c r="H49" s="130" t="s">
        <v>157</v>
      </c>
      <c r="I49" s="197"/>
      <c r="J49" s="124" t="str">
        <f>'YARIŞMA BİLGİLERİ'!$F$21</f>
        <v>KADINLAR                                                             2004-2005-2006-2007-2008</v>
      </c>
      <c r="K49" s="198" t="str">
        <f t="shared" si="0"/>
        <v>İZMİR-4. TÜRKİYENİN EN HIZLISI İL SEÇMELERİ</v>
      </c>
      <c r="L49" s="128">
        <f>'100m.Eng'!P$4</f>
        <v>0</v>
      </c>
      <c r="M49" s="128" t="s">
        <v>193</v>
      </c>
    </row>
    <row r="50" spans="1:13" s="120" customFormat="1" ht="26.25" customHeight="1" x14ac:dyDescent="0.2">
      <c r="A50" s="122">
        <v>102</v>
      </c>
      <c r="B50" s="174" t="s">
        <v>163</v>
      </c>
      <c r="C50" s="176" t="e">
        <f>'100m.Eng'!#REF!</f>
        <v>#REF!</v>
      </c>
      <c r="D50" s="178" t="e">
        <f>'100m.Eng'!#REF!</f>
        <v>#REF!</v>
      </c>
      <c r="E50" s="178" t="e">
        <f>'100m.Eng'!#REF!</f>
        <v>#REF!</v>
      </c>
      <c r="F50" s="179" t="e">
        <f>'100m.Eng'!#REF!</f>
        <v>#REF!</v>
      </c>
      <c r="G50" s="177" t="e">
        <f>'100m.Eng'!#REF!</f>
        <v>#REF!</v>
      </c>
      <c r="H50" s="130" t="s">
        <v>157</v>
      </c>
      <c r="I50" s="197"/>
      <c r="J50" s="124" t="str">
        <f>'YARIŞMA BİLGİLERİ'!$F$21</f>
        <v>KADINLAR                                                             2004-2005-2006-2007-2008</v>
      </c>
      <c r="K50" s="198" t="str">
        <f t="shared" si="0"/>
        <v>İZMİR-4. TÜRKİYENİN EN HIZLISI İL SEÇMELERİ</v>
      </c>
      <c r="L50" s="128">
        <f>'100m.Eng'!P$4</f>
        <v>0</v>
      </c>
      <c r="M50" s="128" t="s">
        <v>193</v>
      </c>
    </row>
    <row r="51" spans="1:13" s="120" customFormat="1" ht="26.25" customHeight="1" x14ac:dyDescent="0.2">
      <c r="A51" s="122">
        <v>103</v>
      </c>
      <c r="B51" s="174" t="s">
        <v>163</v>
      </c>
      <c r="C51" s="176" t="e">
        <f>'100m.Eng'!#REF!</f>
        <v>#REF!</v>
      </c>
      <c r="D51" s="178" t="e">
        <f>'100m.Eng'!#REF!</f>
        <v>#REF!</v>
      </c>
      <c r="E51" s="178" t="e">
        <f>'100m.Eng'!#REF!</f>
        <v>#REF!</v>
      </c>
      <c r="F51" s="179" t="e">
        <f>'100m.Eng'!#REF!</f>
        <v>#REF!</v>
      </c>
      <c r="G51" s="177" t="e">
        <f>'100m.Eng'!#REF!</f>
        <v>#REF!</v>
      </c>
      <c r="H51" s="130" t="s">
        <v>157</v>
      </c>
      <c r="I51" s="197"/>
      <c r="J51" s="124" t="str">
        <f>'YARIŞMA BİLGİLERİ'!$F$21</f>
        <v>KADINLAR                                                             2004-2005-2006-2007-2008</v>
      </c>
      <c r="K51" s="198" t="str">
        <f t="shared" si="0"/>
        <v>İZMİR-4. TÜRKİYENİN EN HIZLISI İL SEÇMELERİ</v>
      </c>
      <c r="L51" s="128">
        <f>'100m.Eng'!P$4</f>
        <v>0</v>
      </c>
      <c r="M51" s="128" t="s">
        <v>193</v>
      </c>
    </row>
    <row r="52" spans="1:13" s="120" customFormat="1" ht="26.25" customHeight="1" x14ac:dyDescent="0.2">
      <c r="A52" s="122">
        <v>104</v>
      </c>
      <c r="B52" s="174" t="s">
        <v>163</v>
      </c>
      <c r="C52" s="176" t="e">
        <f>'100m.Eng'!#REF!</f>
        <v>#REF!</v>
      </c>
      <c r="D52" s="178" t="e">
        <f>'100m.Eng'!#REF!</f>
        <v>#REF!</v>
      </c>
      <c r="E52" s="178" t="e">
        <f>'100m.Eng'!#REF!</f>
        <v>#REF!</v>
      </c>
      <c r="F52" s="179" t="e">
        <f>'100m.Eng'!#REF!</f>
        <v>#REF!</v>
      </c>
      <c r="G52" s="177" t="e">
        <f>'100m.Eng'!#REF!</f>
        <v>#REF!</v>
      </c>
      <c r="H52" s="130" t="s">
        <v>157</v>
      </c>
      <c r="I52" s="197"/>
      <c r="J52" s="124" t="str">
        <f>'YARIŞMA BİLGİLERİ'!$F$21</f>
        <v>KADINLAR                                                             2004-2005-2006-2007-2008</v>
      </c>
      <c r="K52" s="198" t="str">
        <f t="shared" si="0"/>
        <v>İZMİR-4. TÜRKİYENİN EN HIZLISI İL SEÇMELERİ</v>
      </c>
      <c r="L52" s="128">
        <f>'100m.Eng'!P$4</f>
        <v>0</v>
      </c>
      <c r="M52" s="128" t="s">
        <v>193</v>
      </c>
    </row>
    <row r="53" spans="1:13" s="120" customFormat="1" ht="26.25" customHeight="1" x14ac:dyDescent="0.2">
      <c r="A53" s="122">
        <v>105</v>
      </c>
      <c r="B53" s="174" t="s">
        <v>163</v>
      </c>
      <c r="C53" s="176" t="e">
        <f>'100m.Eng'!#REF!</f>
        <v>#REF!</v>
      </c>
      <c r="D53" s="178" t="e">
        <f>'100m.Eng'!#REF!</f>
        <v>#REF!</v>
      </c>
      <c r="E53" s="178" t="e">
        <f>'100m.Eng'!#REF!</f>
        <v>#REF!</v>
      </c>
      <c r="F53" s="179" t="e">
        <f>'100m.Eng'!#REF!</f>
        <v>#REF!</v>
      </c>
      <c r="G53" s="177" t="e">
        <f>'100m.Eng'!#REF!</f>
        <v>#REF!</v>
      </c>
      <c r="H53" s="130" t="s">
        <v>157</v>
      </c>
      <c r="I53" s="197"/>
      <c r="J53" s="124" t="str">
        <f>'YARIŞMA BİLGİLERİ'!$F$21</f>
        <v>KADINLAR                                                             2004-2005-2006-2007-2008</v>
      </c>
      <c r="K53" s="198" t="str">
        <f t="shared" si="0"/>
        <v>İZMİR-4. TÜRKİYENİN EN HIZLISI İL SEÇMELERİ</v>
      </c>
      <c r="L53" s="128">
        <f>'100m.Eng'!P$4</f>
        <v>0</v>
      </c>
      <c r="M53" s="128" t="s">
        <v>193</v>
      </c>
    </row>
    <row r="54" spans="1:13" s="120" customFormat="1" ht="26.25" customHeight="1" x14ac:dyDescent="0.2">
      <c r="A54" s="122">
        <v>106</v>
      </c>
      <c r="B54" s="174" t="s">
        <v>163</v>
      </c>
      <c r="C54" s="176" t="e">
        <f>'100m.Eng'!#REF!</f>
        <v>#REF!</v>
      </c>
      <c r="D54" s="178" t="e">
        <f>'100m.Eng'!#REF!</f>
        <v>#REF!</v>
      </c>
      <c r="E54" s="178" t="e">
        <f>'100m.Eng'!#REF!</f>
        <v>#REF!</v>
      </c>
      <c r="F54" s="179" t="e">
        <f>'100m.Eng'!#REF!</f>
        <v>#REF!</v>
      </c>
      <c r="G54" s="177" t="e">
        <f>'100m.Eng'!#REF!</f>
        <v>#REF!</v>
      </c>
      <c r="H54" s="130" t="s">
        <v>157</v>
      </c>
      <c r="I54" s="197"/>
      <c r="J54" s="124" t="str">
        <f>'YARIŞMA BİLGİLERİ'!$F$21</f>
        <v>KADINLAR                                                             2004-2005-2006-2007-2008</v>
      </c>
      <c r="K54" s="198" t="str">
        <f t="shared" si="0"/>
        <v>İZMİR-4. TÜRKİYENİN EN HIZLISI İL SEÇMELERİ</v>
      </c>
      <c r="L54" s="128">
        <f>'100m.Eng'!P$4</f>
        <v>0</v>
      </c>
      <c r="M54" s="128" t="s">
        <v>193</v>
      </c>
    </row>
    <row r="55" spans="1:13" s="120" customFormat="1" ht="26.25" customHeight="1" x14ac:dyDescent="0.2">
      <c r="A55" s="122">
        <v>107</v>
      </c>
      <c r="B55" s="174" t="s">
        <v>163</v>
      </c>
      <c r="C55" s="176" t="e">
        <f>'100m.Eng'!#REF!</f>
        <v>#REF!</v>
      </c>
      <c r="D55" s="178" t="e">
        <f>'100m.Eng'!#REF!</f>
        <v>#REF!</v>
      </c>
      <c r="E55" s="178" t="e">
        <f>'100m.Eng'!#REF!</f>
        <v>#REF!</v>
      </c>
      <c r="F55" s="179" t="e">
        <f>'100m.Eng'!#REF!</f>
        <v>#REF!</v>
      </c>
      <c r="G55" s="177" t="e">
        <f>'100m.Eng'!#REF!</f>
        <v>#REF!</v>
      </c>
      <c r="H55" s="130" t="s">
        <v>157</v>
      </c>
      <c r="I55" s="197"/>
      <c r="J55" s="124" t="str">
        <f>'YARIŞMA BİLGİLERİ'!$F$21</f>
        <v>KADINLAR                                                             2004-2005-2006-2007-2008</v>
      </c>
      <c r="K55" s="198" t="str">
        <f t="shared" si="0"/>
        <v>İZMİR-4. TÜRKİYENİN EN HIZLISI İL SEÇMELERİ</v>
      </c>
      <c r="L55" s="128">
        <f>'100m.Eng'!P$4</f>
        <v>0</v>
      </c>
      <c r="M55" s="128" t="s">
        <v>193</v>
      </c>
    </row>
    <row r="56" spans="1:13" s="120" customFormat="1" ht="26.25" customHeight="1" x14ac:dyDescent="0.2">
      <c r="A56" s="122">
        <v>123</v>
      </c>
      <c r="B56" s="174" t="s">
        <v>163</v>
      </c>
      <c r="C56" s="176" t="e">
        <f>'100m.Eng'!#REF!</f>
        <v>#REF!</v>
      </c>
      <c r="D56" s="178" t="e">
        <f>'100m.Eng'!#REF!</f>
        <v>#REF!</v>
      </c>
      <c r="E56" s="178" t="e">
        <f>'100m.Eng'!#REF!</f>
        <v>#REF!</v>
      </c>
      <c r="F56" s="179" t="e">
        <f>'100m.Eng'!#REF!</f>
        <v>#REF!</v>
      </c>
      <c r="G56" s="177" t="e">
        <f>'100m.Eng'!#REF!</f>
        <v>#REF!</v>
      </c>
      <c r="H56" s="130" t="s">
        <v>157</v>
      </c>
      <c r="I56" s="197"/>
      <c r="J56" s="124" t="str">
        <f>'YARIŞMA BİLGİLERİ'!$F$21</f>
        <v>KADINLAR                                                             2004-2005-2006-2007-2008</v>
      </c>
      <c r="K56" s="198" t="str">
        <f t="shared" si="0"/>
        <v>İZMİR-4. TÜRKİYENİN EN HIZLISI İL SEÇMELERİ</v>
      </c>
      <c r="L56" s="128">
        <f>'100m.Eng'!P$4</f>
        <v>0</v>
      </c>
      <c r="M56" s="128" t="s">
        <v>193</v>
      </c>
    </row>
    <row r="57" spans="1:13" s="120" customFormat="1" ht="26.25" customHeight="1" x14ac:dyDescent="0.2">
      <c r="A57" s="122">
        <v>124</v>
      </c>
      <c r="B57" s="174" t="s">
        <v>163</v>
      </c>
      <c r="C57" s="176" t="e">
        <f>'100m.Eng'!#REF!</f>
        <v>#REF!</v>
      </c>
      <c r="D57" s="178" t="e">
        <f>'100m.Eng'!#REF!</f>
        <v>#REF!</v>
      </c>
      <c r="E57" s="178" t="e">
        <f>'100m.Eng'!#REF!</f>
        <v>#REF!</v>
      </c>
      <c r="F57" s="179" t="e">
        <f>'100m.Eng'!#REF!</f>
        <v>#REF!</v>
      </c>
      <c r="G57" s="177" t="e">
        <f>'100m.Eng'!#REF!</f>
        <v>#REF!</v>
      </c>
      <c r="H57" s="130" t="s">
        <v>157</v>
      </c>
      <c r="I57" s="197"/>
      <c r="J57" s="124" t="str">
        <f>'YARIŞMA BİLGİLERİ'!$F$21</f>
        <v>KADINLAR                                                             2004-2005-2006-2007-2008</v>
      </c>
      <c r="K57" s="198" t="str">
        <f t="shared" si="0"/>
        <v>İZMİR-4. TÜRKİYENİN EN HIZLISI İL SEÇMELERİ</v>
      </c>
      <c r="L57" s="128">
        <f>'100m.Eng'!P$4</f>
        <v>0</v>
      </c>
      <c r="M57" s="128" t="s">
        <v>193</v>
      </c>
    </row>
    <row r="58" spans="1:13" s="120" customFormat="1" ht="26.25" customHeight="1" x14ac:dyDescent="0.2">
      <c r="A58" s="122">
        <v>125</v>
      </c>
      <c r="B58" s="174" t="s">
        <v>163</v>
      </c>
      <c r="C58" s="176" t="e">
        <f>'100m.Eng'!#REF!</f>
        <v>#REF!</v>
      </c>
      <c r="D58" s="178" t="e">
        <f>'100m.Eng'!#REF!</f>
        <v>#REF!</v>
      </c>
      <c r="E58" s="178" t="e">
        <f>'100m.Eng'!#REF!</f>
        <v>#REF!</v>
      </c>
      <c r="F58" s="179" t="e">
        <f>'100m.Eng'!#REF!</f>
        <v>#REF!</v>
      </c>
      <c r="G58" s="177" t="e">
        <f>'100m.Eng'!#REF!</f>
        <v>#REF!</v>
      </c>
      <c r="H58" s="130" t="s">
        <v>157</v>
      </c>
      <c r="I58" s="197"/>
      <c r="J58" s="124" t="str">
        <f>'YARIŞMA BİLGİLERİ'!$F$21</f>
        <v>KADINLAR                                                             2004-2005-2006-2007-2008</v>
      </c>
      <c r="K58" s="198" t="str">
        <f t="shared" si="0"/>
        <v>İZMİR-4. TÜRKİYENİN EN HIZLISI İL SEÇMELERİ</v>
      </c>
      <c r="L58" s="128">
        <f>'100m.Eng'!P$4</f>
        <v>0</v>
      </c>
      <c r="M58" s="128" t="s">
        <v>193</v>
      </c>
    </row>
    <row r="59" spans="1:13" s="120" customFormat="1" ht="26.25" customHeight="1" x14ac:dyDescent="0.2">
      <c r="A59" s="122">
        <v>126</v>
      </c>
      <c r="B59" s="174" t="s">
        <v>164</v>
      </c>
      <c r="C59" s="176" t="e">
        <f>#REF!</f>
        <v>#REF!</v>
      </c>
      <c r="D59" s="178" t="e">
        <f>#REF!</f>
        <v>#REF!</v>
      </c>
      <c r="E59" s="178" t="e">
        <f>#REF!</f>
        <v>#REF!</v>
      </c>
      <c r="F59" s="180" t="e">
        <f>#REF!</f>
        <v>#REF!</v>
      </c>
      <c r="G59" s="177" t="e">
        <f>#REF!</f>
        <v>#REF!</v>
      </c>
      <c r="H59" s="130" t="s">
        <v>158</v>
      </c>
      <c r="I59" s="197"/>
      <c r="J59" s="124" t="str">
        <f>'YARIŞMA BİLGİLERİ'!$F$21</f>
        <v>KADINLAR                                                             2004-2005-2006-2007-2008</v>
      </c>
      <c r="K59" s="198" t="str">
        <f t="shared" si="0"/>
        <v>İZMİR-4. TÜRKİYENİN EN HIZLISI İL SEÇMELERİ</v>
      </c>
      <c r="L59" s="128" t="e">
        <f>#REF!</f>
        <v>#REF!</v>
      </c>
      <c r="M59" s="128" t="s">
        <v>193</v>
      </c>
    </row>
    <row r="60" spans="1:13" s="120" customFormat="1" ht="26.25" customHeight="1" x14ac:dyDescent="0.2">
      <c r="A60" s="122">
        <v>127</v>
      </c>
      <c r="B60" s="174" t="s">
        <v>164</v>
      </c>
      <c r="C60" s="176" t="e">
        <f>#REF!</f>
        <v>#REF!</v>
      </c>
      <c r="D60" s="178" t="e">
        <f>#REF!</f>
        <v>#REF!</v>
      </c>
      <c r="E60" s="178" t="e">
        <f>#REF!</f>
        <v>#REF!</v>
      </c>
      <c r="F60" s="180" t="e">
        <f>#REF!</f>
        <v>#REF!</v>
      </c>
      <c r="G60" s="177" t="e">
        <f>#REF!</f>
        <v>#REF!</v>
      </c>
      <c r="H60" s="130" t="s">
        <v>158</v>
      </c>
      <c r="I60" s="197"/>
      <c r="J60" s="124" t="str">
        <f>'YARIŞMA BİLGİLERİ'!$F$21</f>
        <v>KADINLAR                                                             2004-2005-2006-2007-2008</v>
      </c>
      <c r="K60" s="198" t="str">
        <f t="shared" si="0"/>
        <v>İZMİR-4. TÜRKİYENİN EN HIZLISI İL SEÇMELERİ</v>
      </c>
      <c r="L60" s="128" t="e">
        <f>#REF!</f>
        <v>#REF!</v>
      </c>
      <c r="M60" s="128" t="s">
        <v>193</v>
      </c>
    </row>
    <row r="61" spans="1:13" s="120" customFormat="1" ht="26.25" customHeight="1" x14ac:dyDescent="0.2">
      <c r="A61" s="122">
        <v>128</v>
      </c>
      <c r="B61" s="174" t="s">
        <v>164</v>
      </c>
      <c r="C61" s="176" t="e">
        <f>#REF!</f>
        <v>#REF!</v>
      </c>
      <c r="D61" s="178" t="e">
        <f>#REF!</f>
        <v>#REF!</v>
      </c>
      <c r="E61" s="178" t="e">
        <f>#REF!</f>
        <v>#REF!</v>
      </c>
      <c r="F61" s="180" t="e">
        <f>#REF!</f>
        <v>#REF!</v>
      </c>
      <c r="G61" s="177" t="e">
        <f>#REF!</f>
        <v>#REF!</v>
      </c>
      <c r="H61" s="130" t="s">
        <v>158</v>
      </c>
      <c r="I61" s="197"/>
      <c r="J61" s="124" t="str">
        <f>'YARIŞMA BİLGİLERİ'!$F$21</f>
        <v>KADINLAR                                                             2004-2005-2006-2007-2008</v>
      </c>
      <c r="K61" s="198" t="str">
        <f t="shared" si="0"/>
        <v>İZMİR-4. TÜRKİYENİN EN HIZLISI İL SEÇMELERİ</v>
      </c>
      <c r="L61" s="128" t="e">
        <f>#REF!</f>
        <v>#REF!</v>
      </c>
      <c r="M61" s="128" t="s">
        <v>193</v>
      </c>
    </row>
    <row r="62" spans="1:13" s="120" customFormat="1" ht="26.25" customHeight="1" x14ac:dyDescent="0.2">
      <c r="A62" s="122">
        <v>129</v>
      </c>
      <c r="B62" s="174" t="s">
        <v>164</v>
      </c>
      <c r="C62" s="176" t="e">
        <f>#REF!</f>
        <v>#REF!</v>
      </c>
      <c r="D62" s="178" t="e">
        <f>#REF!</f>
        <v>#REF!</v>
      </c>
      <c r="E62" s="178" t="e">
        <f>#REF!</f>
        <v>#REF!</v>
      </c>
      <c r="F62" s="180" t="e">
        <f>#REF!</f>
        <v>#REF!</v>
      </c>
      <c r="G62" s="177" t="e">
        <f>#REF!</f>
        <v>#REF!</v>
      </c>
      <c r="H62" s="130" t="s">
        <v>158</v>
      </c>
      <c r="I62" s="197"/>
      <c r="J62" s="124" t="str">
        <f>'YARIŞMA BİLGİLERİ'!$F$21</f>
        <v>KADINLAR                                                             2004-2005-2006-2007-2008</v>
      </c>
      <c r="K62" s="198" t="str">
        <f t="shared" si="0"/>
        <v>İZMİR-4. TÜRKİYENİN EN HIZLISI İL SEÇMELERİ</v>
      </c>
      <c r="L62" s="128" t="e">
        <f>#REF!</f>
        <v>#REF!</v>
      </c>
      <c r="M62" s="128" t="s">
        <v>193</v>
      </c>
    </row>
    <row r="63" spans="1:13" s="120" customFormat="1" ht="26.25" customHeight="1" x14ac:dyDescent="0.2">
      <c r="A63" s="122">
        <v>130</v>
      </c>
      <c r="B63" s="174" t="s">
        <v>164</v>
      </c>
      <c r="C63" s="176" t="e">
        <f>#REF!</f>
        <v>#REF!</v>
      </c>
      <c r="D63" s="178" t="e">
        <f>#REF!</f>
        <v>#REF!</v>
      </c>
      <c r="E63" s="178" t="e">
        <f>#REF!</f>
        <v>#REF!</v>
      </c>
      <c r="F63" s="180" t="e">
        <f>#REF!</f>
        <v>#REF!</v>
      </c>
      <c r="G63" s="177" t="e">
        <f>#REF!</f>
        <v>#REF!</v>
      </c>
      <c r="H63" s="130" t="s">
        <v>158</v>
      </c>
      <c r="I63" s="197"/>
      <c r="J63" s="124" t="str">
        <f>'YARIŞMA BİLGİLERİ'!$F$21</f>
        <v>KADINLAR                                                             2004-2005-2006-2007-2008</v>
      </c>
      <c r="K63" s="198" t="str">
        <f t="shared" si="0"/>
        <v>İZMİR-4. TÜRKİYENİN EN HIZLISI İL SEÇMELERİ</v>
      </c>
      <c r="L63" s="128" t="e">
        <f>#REF!</f>
        <v>#REF!</v>
      </c>
      <c r="M63" s="128" t="s">
        <v>193</v>
      </c>
    </row>
    <row r="64" spans="1:13" s="120" customFormat="1" ht="26.25" customHeight="1" x14ac:dyDescent="0.2">
      <c r="A64" s="122">
        <v>131</v>
      </c>
      <c r="B64" s="174" t="s">
        <v>164</v>
      </c>
      <c r="C64" s="176" t="e">
        <f>#REF!</f>
        <v>#REF!</v>
      </c>
      <c r="D64" s="178" t="e">
        <f>#REF!</f>
        <v>#REF!</v>
      </c>
      <c r="E64" s="178" t="e">
        <f>#REF!</f>
        <v>#REF!</v>
      </c>
      <c r="F64" s="180" t="e">
        <f>#REF!</f>
        <v>#REF!</v>
      </c>
      <c r="G64" s="177" t="e">
        <f>#REF!</f>
        <v>#REF!</v>
      </c>
      <c r="H64" s="130" t="s">
        <v>158</v>
      </c>
      <c r="I64" s="197"/>
      <c r="J64" s="124" t="str">
        <f>'YARIŞMA BİLGİLERİ'!$F$21</f>
        <v>KADINLAR                                                             2004-2005-2006-2007-2008</v>
      </c>
      <c r="K64" s="198" t="str">
        <f t="shared" si="0"/>
        <v>İZMİR-4. TÜRKİYENİN EN HIZLISI İL SEÇMELERİ</v>
      </c>
      <c r="L64" s="128" t="e">
        <f>#REF!</f>
        <v>#REF!</v>
      </c>
      <c r="M64" s="128" t="s">
        <v>193</v>
      </c>
    </row>
    <row r="65" spans="1:13" s="120" customFormat="1" ht="26.25" customHeight="1" x14ac:dyDescent="0.2">
      <c r="A65" s="122">
        <v>132</v>
      </c>
      <c r="B65" s="174" t="s">
        <v>164</v>
      </c>
      <c r="C65" s="176" t="e">
        <f>#REF!</f>
        <v>#REF!</v>
      </c>
      <c r="D65" s="178" t="e">
        <f>#REF!</f>
        <v>#REF!</v>
      </c>
      <c r="E65" s="178" t="e">
        <f>#REF!</f>
        <v>#REF!</v>
      </c>
      <c r="F65" s="180" t="e">
        <f>#REF!</f>
        <v>#REF!</v>
      </c>
      <c r="G65" s="177" t="e">
        <f>#REF!</f>
        <v>#REF!</v>
      </c>
      <c r="H65" s="130" t="s">
        <v>158</v>
      </c>
      <c r="I65" s="197"/>
      <c r="J65" s="124" t="str">
        <f>'YARIŞMA BİLGİLERİ'!$F$21</f>
        <v>KADINLAR                                                             2004-2005-2006-2007-2008</v>
      </c>
      <c r="K65" s="198" t="str">
        <f t="shared" si="0"/>
        <v>İZMİR-4. TÜRKİYENİN EN HIZLISI İL SEÇMELERİ</v>
      </c>
      <c r="L65" s="128" t="e">
        <f>#REF!</f>
        <v>#REF!</v>
      </c>
      <c r="M65" s="128" t="s">
        <v>193</v>
      </c>
    </row>
    <row r="66" spans="1:13" s="120" customFormat="1" ht="26.25" customHeight="1" x14ac:dyDescent="0.2">
      <c r="A66" s="122">
        <v>133</v>
      </c>
      <c r="B66" s="174" t="s">
        <v>164</v>
      </c>
      <c r="C66" s="176" t="e">
        <f>#REF!</f>
        <v>#REF!</v>
      </c>
      <c r="D66" s="178" t="e">
        <f>#REF!</f>
        <v>#REF!</v>
      </c>
      <c r="E66" s="178" t="e">
        <f>#REF!</f>
        <v>#REF!</v>
      </c>
      <c r="F66" s="180" t="e">
        <f>#REF!</f>
        <v>#REF!</v>
      </c>
      <c r="G66" s="177" t="e">
        <f>#REF!</f>
        <v>#REF!</v>
      </c>
      <c r="H66" s="130" t="s">
        <v>158</v>
      </c>
      <c r="I66" s="197"/>
      <c r="J66" s="124" t="str">
        <f>'YARIŞMA BİLGİLERİ'!$F$21</f>
        <v>KADINLAR                                                             2004-2005-2006-2007-2008</v>
      </c>
      <c r="K66" s="198" t="str">
        <f t="shared" si="0"/>
        <v>İZMİR-4. TÜRKİYENİN EN HIZLISI İL SEÇMELERİ</v>
      </c>
      <c r="L66" s="128" t="e">
        <f>#REF!</f>
        <v>#REF!</v>
      </c>
      <c r="M66" s="128" t="s">
        <v>193</v>
      </c>
    </row>
    <row r="67" spans="1:13" s="120" customFormat="1" ht="26.25" customHeight="1" x14ac:dyDescent="0.2">
      <c r="A67" s="122">
        <v>134</v>
      </c>
      <c r="B67" s="174" t="s">
        <v>164</v>
      </c>
      <c r="C67" s="176" t="e">
        <f>#REF!</f>
        <v>#REF!</v>
      </c>
      <c r="D67" s="178" t="e">
        <f>#REF!</f>
        <v>#REF!</v>
      </c>
      <c r="E67" s="178" t="e">
        <f>#REF!</f>
        <v>#REF!</v>
      </c>
      <c r="F67" s="180" t="e">
        <f>#REF!</f>
        <v>#REF!</v>
      </c>
      <c r="G67" s="177" t="e">
        <f>#REF!</f>
        <v>#REF!</v>
      </c>
      <c r="H67" s="130" t="s">
        <v>158</v>
      </c>
      <c r="I67" s="197"/>
      <c r="J67" s="124" t="str">
        <f>'YARIŞMA BİLGİLERİ'!$F$21</f>
        <v>KADINLAR                                                             2004-2005-2006-2007-2008</v>
      </c>
      <c r="K67" s="198" t="str">
        <f t="shared" ref="K67:K130" si="1">CONCATENATE(K$1,"-",A$1)</f>
        <v>İZMİR-4. TÜRKİYENİN EN HIZLISI İL SEÇMELERİ</v>
      </c>
      <c r="L67" s="128" t="e">
        <f>#REF!</f>
        <v>#REF!</v>
      </c>
      <c r="M67" s="128" t="s">
        <v>193</v>
      </c>
    </row>
    <row r="68" spans="1:13" s="120" customFormat="1" ht="26.25" customHeight="1" x14ac:dyDescent="0.2">
      <c r="A68" s="122">
        <v>135</v>
      </c>
      <c r="B68" s="174" t="s">
        <v>164</v>
      </c>
      <c r="C68" s="176" t="e">
        <f>#REF!</f>
        <v>#REF!</v>
      </c>
      <c r="D68" s="178" t="e">
        <f>#REF!</f>
        <v>#REF!</v>
      </c>
      <c r="E68" s="178" t="e">
        <f>#REF!</f>
        <v>#REF!</v>
      </c>
      <c r="F68" s="180" t="e">
        <f>#REF!</f>
        <v>#REF!</v>
      </c>
      <c r="G68" s="177" t="e">
        <f>#REF!</f>
        <v>#REF!</v>
      </c>
      <c r="H68" s="130" t="s">
        <v>158</v>
      </c>
      <c r="I68" s="197"/>
      <c r="J68" s="124" t="str">
        <f>'YARIŞMA BİLGİLERİ'!$F$21</f>
        <v>KADINLAR                                                             2004-2005-2006-2007-2008</v>
      </c>
      <c r="K68" s="198" t="str">
        <f t="shared" si="1"/>
        <v>İZMİR-4. TÜRKİYENİN EN HIZLISI İL SEÇMELERİ</v>
      </c>
      <c r="L68" s="128" t="e">
        <f>#REF!</f>
        <v>#REF!</v>
      </c>
      <c r="M68" s="128" t="s">
        <v>193</v>
      </c>
    </row>
    <row r="69" spans="1:13" s="120" customFormat="1" ht="26.25" customHeight="1" x14ac:dyDescent="0.2">
      <c r="A69" s="122">
        <v>136</v>
      </c>
      <c r="B69" s="174" t="s">
        <v>164</v>
      </c>
      <c r="C69" s="176" t="e">
        <f>#REF!</f>
        <v>#REF!</v>
      </c>
      <c r="D69" s="178" t="e">
        <f>#REF!</f>
        <v>#REF!</v>
      </c>
      <c r="E69" s="178" t="e">
        <f>#REF!</f>
        <v>#REF!</v>
      </c>
      <c r="F69" s="180" t="e">
        <f>#REF!</f>
        <v>#REF!</v>
      </c>
      <c r="G69" s="177" t="e">
        <f>#REF!</f>
        <v>#REF!</v>
      </c>
      <c r="H69" s="130" t="s">
        <v>158</v>
      </c>
      <c r="I69" s="197"/>
      <c r="J69" s="124" t="str">
        <f>'YARIŞMA BİLGİLERİ'!$F$21</f>
        <v>KADINLAR                                                             2004-2005-2006-2007-2008</v>
      </c>
      <c r="K69" s="198" t="str">
        <f t="shared" si="1"/>
        <v>İZMİR-4. TÜRKİYENİN EN HIZLISI İL SEÇMELERİ</v>
      </c>
      <c r="L69" s="128" t="e">
        <f>#REF!</f>
        <v>#REF!</v>
      </c>
      <c r="M69" s="128" t="s">
        <v>193</v>
      </c>
    </row>
    <row r="70" spans="1:13" s="120" customFormat="1" ht="26.25" customHeight="1" x14ac:dyDescent="0.2">
      <c r="A70" s="122">
        <v>137</v>
      </c>
      <c r="B70" s="174" t="s">
        <v>164</v>
      </c>
      <c r="C70" s="176" t="e">
        <f>#REF!</f>
        <v>#REF!</v>
      </c>
      <c r="D70" s="178" t="e">
        <f>#REF!</f>
        <v>#REF!</v>
      </c>
      <c r="E70" s="178" t="e">
        <f>#REF!</f>
        <v>#REF!</v>
      </c>
      <c r="F70" s="180" t="e">
        <f>#REF!</f>
        <v>#REF!</v>
      </c>
      <c r="G70" s="177" t="e">
        <f>#REF!</f>
        <v>#REF!</v>
      </c>
      <c r="H70" s="130" t="s">
        <v>158</v>
      </c>
      <c r="I70" s="197"/>
      <c r="J70" s="124" t="str">
        <f>'YARIŞMA BİLGİLERİ'!$F$21</f>
        <v>KADINLAR                                                             2004-2005-2006-2007-2008</v>
      </c>
      <c r="K70" s="198" t="str">
        <f t="shared" si="1"/>
        <v>İZMİR-4. TÜRKİYENİN EN HIZLISI İL SEÇMELERİ</v>
      </c>
      <c r="L70" s="128" t="e">
        <f>#REF!</f>
        <v>#REF!</v>
      </c>
      <c r="M70" s="128" t="s">
        <v>193</v>
      </c>
    </row>
    <row r="71" spans="1:13" s="120" customFormat="1" ht="26.25" customHeight="1" x14ac:dyDescent="0.2">
      <c r="A71" s="122">
        <v>138</v>
      </c>
      <c r="B71" s="174" t="s">
        <v>164</v>
      </c>
      <c r="C71" s="176" t="e">
        <f>#REF!</f>
        <v>#REF!</v>
      </c>
      <c r="D71" s="178" t="e">
        <f>#REF!</f>
        <v>#REF!</v>
      </c>
      <c r="E71" s="178" t="e">
        <f>#REF!</f>
        <v>#REF!</v>
      </c>
      <c r="F71" s="180" t="e">
        <f>#REF!</f>
        <v>#REF!</v>
      </c>
      <c r="G71" s="177" t="e">
        <f>#REF!</f>
        <v>#REF!</v>
      </c>
      <c r="H71" s="130" t="s">
        <v>158</v>
      </c>
      <c r="I71" s="197"/>
      <c r="J71" s="124" t="str">
        <f>'YARIŞMA BİLGİLERİ'!$F$21</f>
        <v>KADINLAR                                                             2004-2005-2006-2007-2008</v>
      </c>
      <c r="K71" s="198" t="str">
        <f t="shared" si="1"/>
        <v>İZMİR-4. TÜRKİYENİN EN HIZLISI İL SEÇMELERİ</v>
      </c>
      <c r="L71" s="128" t="e">
        <f>#REF!</f>
        <v>#REF!</v>
      </c>
      <c r="M71" s="128" t="s">
        <v>193</v>
      </c>
    </row>
    <row r="72" spans="1:13" s="120" customFormat="1" ht="26.25" customHeight="1" x14ac:dyDescent="0.2">
      <c r="A72" s="122">
        <v>139</v>
      </c>
      <c r="B72" s="174" t="s">
        <v>164</v>
      </c>
      <c r="C72" s="176" t="e">
        <f>#REF!</f>
        <v>#REF!</v>
      </c>
      <c r="D72" s="178" t="e">
        <f>#REF!</f>
        <v>#REF!</v>
      </c>
      <c r="E72" s="178" t="e">
        <f>#REF!</f>
        <v>#REF!</v>
      </c>
      <c r="F72" s="180" t="e">
        <f>#REF!</f>
        <v>#REF!</v>
      </c>
      <c r="G72" s="177" t="e">
        <f>#REF!</f>
        <v>#REF!</v>
      </c>
      <c r="H72" s="130" t="s">
        <v>158</v>
      </c>
      <c r="I72" s="197"/>
      <c r="J72" s="124" t="str">
        <f>'YARIŞMA BİLGİLERİ'!$F$21</f>
        <v>KADINLAR                                                             2004-2005-2006-2007-2008</v>
      </c>
      <c r="K72" s="198" t="str">
        <f t="shared" si="1"/>
        <v>İZMİR-4. TÜRKİYENİN EN HIZLISI İL SEÇMELERİ</v>
      </c>
      <c r="L72" s="128" t="e">
        <f>#REF!</f>
        <v>#REF!</v>
      </c>
      <c r="M72" s="128" t="s">
        <v>193</v>
      </c>
    </row>
    <row r="73" spans="1:13" s="120" customFormat="1" ht="26.25" customHeight="1" x14ac:dyDescent="0.2">
      <c r="A73" s="122">
        <v>140</v>
      </c>
      <c r="B73" s="174" t="s">
        <v>164</v>
      </c>
      <c r="C73" s="176" t="e">
        <f>#REF!</f>
        <v>#REF!</v>
      </c>
      <c r="D73" s="178" t="e">
        <f>#REF!</f>
        <v>#REF!</v>
      </c>
      <c r="E73" s="178" t="e">
        <f>#REF!</f>
        <v>#REF!</v>
      </c>
      <c r="F73" s="180" t="e">
        <f>#REF!</f>
        <v>#REF!</v>
      </c>
      <c r="G73" s="177" t="e">
        <f>#REF!</f>
        <v>#REF!</v>
      </c>
      <c r="H73" s="130" t="s">
        <v>158</v>
      </c>
      <c r="I73" s="197"/>
      <c r="J73" s="124" t="str">
        <f>'YARIŞMA BİLGİLERİ'!$F$21</f>
        <v>KADINLAR                                                             2004-2005-2006-2007-2008</v>
      </c>
      <c r="K73" s="198" t="str">
        <f t="shared" si="1"/>
        <v>İZMİR-4. TÜRKİYENİN EN HIZLISI İL SEÇMELERİ</v>
      </c>
      <c r="L73" s="128" t="e">
        <f>#REF!</f>
        <v>#REF!</v>
      </c>
      <c r="M73" s="128" t="s">
        <v>193</v>
      </c>
    </row>
    <row r="74" spans="1:13" s="120" customFormat="1" ht="26.25" customHeight="1" x14ac:dyDescent="0.2">
      <c r="A74" s="122">
        <v>141</v>
      </c>
      <c r="B74" s="174" t="s">
        <v>164</v>
      </c>
      <c r="C74" s="176" t="e">
        <f>#REF!</f>
        <v>#REF!</v>
      </c>
      <c r="D74" s="178" t="e">
        <f>#REF!</f>
        <v>#REF!</v>
      </c>
      <c r="E74" s="178" t="e">
        <f>#REF!</f>
        <v>#REF!</v>
      </c>
      <c r="F74" s="180" t="e">
        <f>#REF!</f>
        <v>#REF!</v>
      </c>
      <c r="G74" s="177" t="e">
        <f>#REF!</f>
        <v>#REF!</v>
      </c>
      <c r="H74" s="130" t="s">
        <v>158</v>
      </c>
      <c r="I74" s="197"/>
      <c r="J74" s="124" t="str">
        <f>'YARIŞMA BİLGİLERİ'!$F$21</f>
        <v>KADINLAR                                                             2004-2005-2006-2007-2008</v>
      </c>
      <c r="K74" s="198" t="str">
        <f t="shared" si="1"/>
        <v>İZMİR-4. TÜRKİYENİN EN HIZLISI İL SEÇMELERİ</v>
      </c>
      <c r="L74" s="128" t="e">
        <f>#REF!</f>
        <v>#REF!</v>
      </c>
      <c r="M74" s="128" t="s">
        <v>193</v>
      </c>
    </row>
    <row r="75" spans="1:13" s="120" customFormat="1" ht="26.25" customHeight="1" x14ac:dyDescent="0.2">
      <c r="A75" s="122">
        <v>142</v>
      </c>
      <c r="B75" s="174" t="s">
        <v>164</v>
      </c>
      <c r="C75" s="176" t="e">
        <f>#REF!</f>
        <v>#REF!</v>
      </c>
      <c r="D75" s="178" t="e">
        <f>#REF!</f>
        <v>#REF!</v>
      </c>
      <c r="E75" s="178" t="e">
        <f>#REF!</f>
        <v>#REF!</v>
      </c>
      <c r="F75" s="180" t="e">
        <f>#REF!</f>
        <v>#REF!</v>
      </c>
      <c r="G75" s="177" t="e">
        <f>#REF!</f>
        <v>#REF!</v>
      </c>
      <c r="H75" s="130" t="s">
        <v>158</v>
      </c>
      <c r="I75" s="197"/>
      <c r="J75" s="124" t="str">
        <f>'YARIŞMA BİLGİLERİ'!$F$21</f>
        <v>KADINLAR                                                             2004-2005-2006-2007-2008</v>
      </c>
      <c r="K75" s="198" t="str">
        <f t="shared" si="1"/>
        <v>İZMİR-4. TÜRKİYENİN EN HIZLISI İL SEÇMELERİ</v>
      </c>
      <c r="L75" s="128" t="e">
        <f>#REF!</f>
        <v>#REF!</v>
      </c>
      <c r="M75" s="128" t="s">
        <v>193</v>
      </c>
    </row>
    <row r="76" spans="1:13" s="120" customFormat="1" ht="26.25" customHeight="1" x14ac:dyDescent="0.2">
      <c r="A76" s="122">
        <v>210</v>
      </c>
      <c r="B76" s="174" t="s">
        <v>164</v>
      </c>
      <c r="C76" s="176" t="e">
        <f>#REF!</f>
        <v>#REF!</v>
      </c>
      <c r="D76" s="178" t="e">
        <f>#REF!</f>
        <v>#REF!</v>
      </c>
      <c r="E76" s="178" t="e">
        <f>#REF!</f>
        <v>#REF!</v>
      </c>
      <c r="F76" s="180" t="e">
        <f>#REF!</f>
        <v>#REF!</v>
      </c>
      <c r="G76" s="177" t="e">
        <f>#REF!</f>
        <v>#REF!</v>
      </c>
      <c r="H76" s="130" t="s">
        <v>158</v>
      </c>
      <c r="I76" s="197"/>
      <c r="J76" s="124" t="str">
        <f>'YARIŞMA BİLGİLERİ'!$F$21</f>
        <v>KADINLAR                                                             2004-2005-2006-2007-2008</v>
      </c>
      <c r="K76" s="198" t="str">
        <f t="shared" si="1"/>
        <v>İZMİR-4. TÜRKİYENİN EN HIZLISI İL SEÇMELERİ</v>
      </c>
      <c r="L76" s="128" t="e">
        <f>#REF!</f>
        <v>#REF!</v>
      </c>
      <c r="M76" s="128" t="s">
        <v>193</v>
      </c>
    </row>
    <row r="77" spans="1:13" s="120" customFormat="1" ht="26.25" customHeight="1" x14ac:dyDescent="0.2">
      <c r="A77" s="122">
        <v>211</v>
      </c>
      <c r="B77" s="174" t="s">
        <v>164</v>
      </c>
      <c r="C77" s="176" t="e">
        <f>#REF!</f>
        <v>#REF!</v>
      </c>
      <c r="D77" s="178" t="e">
        <f>#REF!</f>
        <v>#REF!</v>
      </c>
      <c r="E77" s="178" t="e">
        <f>#REF!</f>
        <v>#REF!</v>
      </c>
      <c r="F77" s="180" t="e">
        <f>#REF!</f>
        <v>#REF!</v>
      </c>
      <c r="G77" s="177" t="e">
        <f>#REF!</f>
        <v>#REF!</v>
      </c>
      <c r="H77" s="130" t="s">
        <v>158</v>
      </c>
      <c r="I77" s="197"/>
      <c r="J77" s="124" t="str">
        <f>'YARIŞMA BİLGİLERİ'!$F$21</f>
        <v>KADINLAR                                                             2004-2005-2006-2007-2008</v>
      </c>
      <c r="K77" s="198" t="str">
        <f t="shared" si="1"/>
        <v>İZMİR-4. TÜRKİYENİN EN HIZLISI İL SEÇMELERİ</v>
      </c>
      <c r="L77" s="128" t="e">
        <f>#REF!</f>
        <v>#REF!</v>
      </c>
      <c r="M77" s="128" t="s">
        <v>193</v>
      </c>
    </row>
    <row r="78" spans="1:13" s="120" customFormat="1" ht="26.25" customHeight="1" x14ac:dyDescent="0.2">
      <c r="A78" s="122">
        <v>212</v>
      </c>
      <c r="B78" s="174" t="s">
        <v>164</v>
      </c>
      <c r="C78" s="176" t="e">
        <f>#REF!</f>
        <v>#REF!</v>
      </c>
      <c r="D78" s="178" t="e">
        <f>#REF!</f>
        <v>#REF!</v>
      </c>
      <c r="E78" s="178" t="e">
        <f>#REF!</f>
        <v>#REF!</v>
      </c>
      <c r="F78" s="180" t="e">
        <f>#REF!</f>
        <v>#REF!</v>
      </c>
      <c r="G78" s="177" t="e">
        <f>#REF!</f>
        <v>#REF!</v>
      </c>
      <c r="H78" s="130" t="s">
        <v>158</v>
      </c>
      <c r="I78" s="197"/>
      <c r="J78" s="124" t="str">
        <f>'YARIŞMA BİLGİLERİ'!$F$21</f>
        <v>KADINLAR                                                             2004-2005-2006-2007-2008</v>
      </c>
      <c r="K78" s="198" t="str">
        <f t="shared" si="1"/>
        <v>İZMİR-4. TÜRKİYENİN EN HIZLISI İL SEÇMELERİ</v>
      </c>
      <c r="L78" s="128" t="e">
        <f>#REF!</f>
        <v>#REF!</v>
      </c>
      <c r="M78" s="128" t="s">
        <v>193</v>
      </c>
    </row>
    <row r="79" spans="1:13" s="120" customFormat="1" ht="26.25" customHeight="1" x14ac:dyDescent="0.2">
      <c r="A79" s="122">
        <v>213</v>
      </c>
      <c r="B79" s="174" t="s">
        <v>164</v>
      </c>
      <c r="C79" s="176" t="e">
        <f>#REF!</f>
        <v>#REF!</v>
      </c>
      <c r="D79" s="178" t="e">
        <f>#REF!</f>
        <v>#REF!</v>
      </c>
      <c r="E79" s="178" t="e">
        <f>#REF!</f>
        <v>#REF!</v>
      </c>
      <c r="F79" s="180" t="e">
        <f>#REF!</f>
        <v>#REF!</v>
      </c>
      <c r="G79" s="177" t="e">
        <f>#REF!</f>
        <v>#REF!</v>
      </c>
      <c r="H79" s="130" t="s">
        <v>158</v>
      </c>
      <c r="I79" s="197"/>
      <c r="J79" s="124" t="str">
        <f>'YARIŞMA BİLGİLERİ'!$F$21</f>
        <v>KADINLAR                                                             2004-2005-2006-2007-2008</v>
      </c>
      <c r="K79" s="198" t="str">
        <f t="shared" si="1"/>
        <v>İZMİR-4. TÜRKİYENİN EN HIZLISI İL SEÇMELERİ</v>
      </c>
      <c r="L79" s="128" t="e">
        <f>#REF!</f>
        <v>#REF!</v>
      </c>
      <c r="M79" s="128" t="s">
        <v>193</v>
      </c>
    </row>
    <row r="80" spans="1:13" s="120" customFormat="1" ht="26.25" customHeight="1" x14ac:dyDescent="0.2">
      <c r="A80" s="122">
        <v>214</v>
      </c>
      <c r="B80" s="174" t="s">
        <v>164</v>
      </c>
      <c r="C80" s="176" t="e">
        <f>#REF!</f>
        <v>#REF!</v>
      </c>
      <c r="D80" s="178" t="e">
        <f>#REF!</f>
        <v>#REF!</v>
      </c>
      <c r="E80" s="178" t="e">
        <f>#REF!</f>
        <v>#REF!</v>
      </c>
      <c r="F80" s="180" t="e">
        <f>#REF!</f>
        <v>#REF!</v>
      </c>
      <c r="G80" s="177" t="e">
        <f>#REF!</f>
        <v>#REF!</v>
      </c>
      <c r="H80" s="130" t="s">
        <v>158</v>
      </c>
      <c r="I80" s="197"/>
      <c r="J80" s="124" t="str">
        <f>'YARIŞMA BİLGİLERİ'!$F$21</f>
        <v>KADINLAR                                                             2004-2005-2006-2007-2008</v>
      </c>
      <c r="K80" s="198" t="str">
        <f t="shared" si="1"/>
        <v>İZMİR-4. TÜRKİYENİN EN HIZLISI İL SEÇMELERİ</v>
      </c>
      <c r="L80" s="128" t="e">
        <f>#REF!</f>
        <v>#REF!</v>
      </c>
      <c r="M80" s="128" t="s">
        <v>193</v>
      </c>
    </row>
    <row r="81" spans="1:13" s="120" customFormat="1" ht="26.25" customHeight="1" x14ac:dyDescent="0.2">
      <c r="A81" s="122">
        <v>215</v>
      </c>
      <c r="B81" s="174" t="s">
        <v>164</v>
      </c>
      <c r="C81" s="176" t="e">
        <f>#REF!</f>
        <v>#REF!</v>
      </c>
      <c r="D81" s="178" t="e">
        <f>#REF!</f>
        <v>#REF!</v>
      </c>
      <c r="E81" s="178" t="e">
        <f>#REF!</f>
        <v>#REF!</v>
      </c>
      <c r="F81" s="180" t="e">
        <f>#REF!</f>
        <v>#REF!</v>
      </c>
      <c r="G81" s="177" t="e">
        <f>#REF!</f>
        <v>#REF!</v>
      </c>
      <c r="H81" s="130" t="s">
        <v>158</v>
      </c>
      <c r="I81" s="197"/>
      <c r="J81" s="124" t="str">
        <f>'YARIŞMA BİLGİLERİ'!$F$21</f>
        <v>KADINLAR                                                             2004-2005-2006-2007-2008</v>
      </c>
      <c r="K81" s="198" t="str">
        <f t="shared" si="1"/>
        <v>İZMİR-4. TÜRKİYENİN EN HIZLISI İL SEÇMELERİ</v>
      </c>
      <c r="L81" s="128" t="e">
        <f>#REF!</f>
        <v>#REF!</v>
      </c>
      <c r="M81" s="128" t="s">
        <v>193</v>
      </c>
    </row>
    <row r="82" spans="1:13" s="120" customFormat="1" ht="26.25" customHeight="1" x14ac:dyDescent="0.2">
      <c r="A82" s="122">
        <v>216</v>
      </c>
      <c r="B82" s="174" t="s">
        <v>164</v>
      </c>
      <c r="C82" s="176" t="e">
        <f>#REF!</f>
        <v>#REF!</v>
      </c>
      <c r="D82" s="178" t="e">
        <f>#REF!</f>
        <v>#REF!</v>
      </c>
      <c r="E82" s="178" t="e">
        <f>#REF!</f>
        <v>#REF!</v>
      </c>
      <c r="F82" s="180" t="e">
        <f>#REF!</f>
        <v>#REF!</v>
      </c>
      <c r="G82" s="177" t="e">
        <f>#REF!</f>
        <v>#REF!</v>
      </c>
      <c r="H82" s="130" t="s">
        <v>158</v>
      </c>
      <c r="I82" s="197"/>
      <c r="J82" s="124" t="str">
        <f>'YARIŞMA BİLGİLERİ'!$F$21</f>
        <v>KADINLAR                                                             2004-2005-2006-2007-2008</v>
      </c>
      <c r="K82" s="198" t="str">
        <f t="shared" si="1"/>
        <v>İZMİR-4. TÜRKİYENİN EN HIZLISI İL SEÇMELERİ</v>
      </c>
      <c r="L82" s="128" t="e">
        <f>#REF!</f>
        <v>#REF!</v>
      </c>
      <c r="M82" s="128" t="s">
        <v>193</v>
      </c>
    </row>
    <row r="83" spans="1:13" s="120" customFormat="1" ht="26.25" customHeight="1" x14ac:dyDescent="0.2">
      <c r="A83" s="122">
        <v>217</v>
      </c>
      <c r="B83" s="174" t="s">
        <v>164</v>
      </c>
      <c r="C83" s="176" t="e">
        <f>#REF!</f>
        <v>#REF!</v>
      </c>
      <c r="D83" s="178" t="e">
        <f>#REF!</f>
        <v>#REF!</v>
      </c>
      <c r="E83" s="178" t="e">
        <f>#REF!</f>
        <v>#REF!</v>
      </c>
      <c r="F83" s="180" t="e">
        <f>#REF!</f>
        <v>#REF!</v>
      </c>
      <c r="G83" s="177" t="e">
        <f>#REF!</f>
        <v>#REF!</v>
      </c>
      <c r="H83" s="130" t="s">
        <v>158</v>
      </c>
      <c r="I83" s="197"/>
      <c r="J83" s="124" t="str">
        <f>'YARIŞMA BİLGİLERİ'!$F$21</f>
        <v>KADINLAR                                                             2004-2005-2006-2007-2008</v>
      </c>
      <c r="K83" s="198" t="str">
        <f t="shared" si="1"/>
        <v>İZMİR-4. TÜRKİYENİN EN HIZLISI İL SEÇMELERİ</v>
      </c>
      <c r="L83" s="128" t="e">
        <f>#REF!</f>
        <v>#REF!</v>
      </c>
      <c r="M83" s="128" t="s">
        <v>193</v>
      </c>
    </row>
    <row r="84" spans="1:13" s="120" customFormat="1" ht="26.25" customHeight="1" x14ac:dyDescent="0.2">
      <c r="A84" s="122">
        <v>222</v>
      </c>
      <c r="B84" s="174" t="s">
        <v>164</v>
      </c>
      <c r="C84" s="176" t="e">
        <f>#REF!</f>
        <v>#REF!</v>
      </c>
      <c r="D84" s="178" t="e">
        <f>#REF!</f>
        <v>#REF!</v>
      </c>
      <c r="E84" s="178" t="e">
        <f>#REF!</f>
        <v>#REF!</v>
      </c>
      <c r="F84" s="180" t="e">
        <f>#REF!</f>
        <v>#REF!</v>
      </c>
      <c r="G84" s="177" t="e">
        <f>#REF!</f>
        <v>#REF!</v>
      </c>
      <c r="H84" s="130" t="s">
        <v>158</v>
      </c>
      <c r="I84" s="197"/>
      <c r="J84" s="124" t="str">
        <f>'YARIŞMA BİLGİLERİ'!$F$21</f>
        <v>KADINLAR                                                             2004-2005-2006-2007-2008</v>
      </c>
      <c r="K84" s="198" t="str">
        <f t="shared" si="1"/>
        <v>İZMİR-4. TÜRKİYENİN EN HIZLISI İL SEÇMELERİ</v>
      </c>
      <c r="L84" s="128" t="e">
        <f>#REF!</f>
        <v>#REF!</v>
      </c>
      <c r="M84" s="128" t="s">
        <v>193</v>
      </c>
    </row>
    <row r="85" spans="1:13" s="120" customFormat="1" ht="26.25" customHeight="1" x14ac:dyDescent="0.2">
      <c r="A85" s="122">
        <v>223</v>
      </c>
      <c r="B85" s="174" t="s">
        <v>164</v>
      </c>
      <c r="C85" s="176" t="e">
        <f>#REF!</f>
        <v>#REF!</v>
      </c>
      <c r="D85" s="178" t="e">
        <f>#REF!</f>
        <v>#REF!</v>
      </c>
      <c r="E85" s="178" t="e">
        <f>#REF!</f>
        <v>#REF!</v>
      </c>
      <c r="F85" s="180" t="e">
        <f>#REF!</f>
        <v>#REF!</v>
      </c>
      <c r="G85" s="177" t="e">
        <f>#REF!</f>
        <v>#REF!</v>
      </c>
      <c r="H85" s="130" t="s">
        <v>158</v>
      </c>
      <c r="I85" s="197"/>
      <c r="J85" s="124" t="str">
        <f>'YARIŞMA BİLGİLERİ'!$F$21</f>
        <v>KADINLAR                                                             2004-2005-2006-2007-2008</v>
      </c>
      <c r="K85" s="198" t="str">
        <f t="shared" si="1"/>
        <v>İZMİR-4. TÜRKİYENİN EN HIZLISI İL SEÇMELERİ</v>
      </c>
      <c r="L85" s="128" t="e">
        <f>#REF!</f>
        <v>#REF!</v>
      </c>
      <c r="M85" s="128" t="s">
        <v>193</v>
      </c>
    </row>
    <row r="86" spans="1:13" s="120" customFormat="1" ht="26.25" customHeight="1" x14ac:dyDescent="0.2">
      <c r="A86" s="122">
        <v>224</v>
      </c>
      <c r="B86" s="174" t="s">
        <v>164</v>
      </c>
      <c r="C86" s="176" t="e">
        <f>#REF!</f>
        <v>#REF!</v>
      </c>
      <c r="D86" s="178" t="e">
        <f>#REF!</f>
        <v>#REF!</v>
      </c>
      <c r="E86" s="178" t="e">
        <f>#REF!</f>
        <v>#REF!</v>
      </c>
      <c r="F86" s="180" t="e">
        <f>#REF!</f>
        <v>#REF!</v>
      </c>
      <c r="G86" s="177" t="e">
        <f>#REF!</f>
        <v>#REF!</v>
      </c>
      <c r="H86" s="130" t="s">
        <v>158</v>
      </c>
      <c r="I86" s="197"/>
      <c r="J86" s="124" t="str">
        <f>'YARIŞMA BİLGİLERİ'!$F$21</f>
        <v>KADINLAR                                                             2004-2005-2006-2007-2008</v>
      </c>
      <c r="K86" s="198" t="str">
        <f t="shared" si="1"/>
        <v>İZMİR-4. TÜRKİYENİN EN HIZLISI İL SEÇMELERİ</v>
      </c>
      <c r="L86" s="128" t="e">
        <f>#REF!</f>
        <v>#REF!</v>
      </c>
      <c r="M86" s="128" t="s">
        <v>193</v>
      </c>
    </row>
    <row r="87" spans="1:13" s="120" customFormat="1" ht="26.25" customHeight="1" x14ac:dyDescent="0.2">
      <c r="A87" s="122">
        <v>225</v>
      </c>
      <c r="B87" s="174" t="s">
        <v>164</v>
      </c>
      <c r="C87" s="176" t="e">
        <f>#REF!</f>
        <v>#REF!</v>
      </c>
      <c r="D87" s="178" t="e">
        <f>#REF!</f>
        <v>#REF!</v>
      </c>
      <c r="E87" s="178" t="e">
        <f>#REF!</f>
        <v>#REF!</v>
      </c>
      <c r="F87" s="180" t="e">
        <f>#REF!</f>
        <v>#REF!</v>
      </c>
      <c r="G87" s="177" t="e">
        <f>#REF!</f>
        <v>#REF!</v>
      </c>
      <c r="H87" s="130" t="s">
        <v>158</v>
      </c>
      <c r="I87" s="197"/>
      <c r="J87" s="124" t="str">
        <f>'YARIŞMA BİLGİLERİ'!$F$21</f>
        <v>KADINLAR                                                             2004-2005-2006-2007-2008</v>
      </c>
      <c r="K87" s="198" t="str">
        <f t="shared" si="1"/>
        <v>İZMİR-4. TÜRKİYENİN EN HIZLISI İL SEÇMELERİ</v>
      </c>
      <c r="L87" s="128" t="e">
        <f>#REF!</f>
        <v>#REF!</v>
      </c>
      <c r="M87" s="128" t="s">
        <v>193</v>
      </c>
    </row>
    <row r="88" spans="1:13" s="120" customFormat="1" ht="26.25" customHeight="1" x14ac:dyDescent="0.2">
      <c r="A88" s="122">
        <v>226</v>
      </c>
      <c r="B88" s="174" t="s">
        <v>164</v>
      </c>
      <c r="C88" s="176" t="e">
        <f>#REF!</f>
        <v>#REF!</v>
      </c>
      <c r="D88" s="178" t="e">
        <f>#REF!</f>
        <v>#REF!</v>
      </c>
      <c r="E88" s="178" t="e">
        <f>#REF!</f>
        <v>#REF!</v>
      </c>
      <c r="F88" s="180" t="e">
        <f>#REF!</f>
        <v>#REF!</v>
      </c>
      <c r="G88" s="177" t="e">
        <f>#REF!</f>
        <v>#REF!</v>
      </c>
      <c r="H88" s="130" t="s">
        <v>158</v>
      </c>
      <c r="I88" s="197"/>
      <c r="J88" s="124" t="str">
        <f>'YARIŞMA BİLGİLERİ'!$F$21</f>
        <v>KADINLAR                                                             2004-2005-2006-2007-2008</v>
      </c>
      <c r="K88" s="198" t="str">
        <f t="shared" si="1"/>
        <v>İZMİR-4. TÜRKİYENİN EN HIZLISI İL SEÇMELERİ</v>
      </c>
      <c r="L88" s="128" t="e">
        <f>#REF!</f>
        <v>#REF!</v>
      </c>
      <c r="M88" s="128" t="s">
        <v>193</v>
      </c>
    </row>
    <row r="89" spans="1:13" s="120" customFormat="1" ht="26.25" customHeight="1" x14ac:dyDescent="0.2">
      <c r="A89" s="122">
        <v>227</v>
      </c>
      <c r="B89" s="174" t="s">
        <v>164</v>
      </c>
      <c r="C89" s="176" t="e">
        <f>#REF!</f>
        <v>#REF!</v>
      </c>
      <c r="D89" s="178" t="e">
        <f>#REF!</f>
        <v>#REF!</v>
      </c>
      <c r="E89" s="178" t="e">
        <f>#REF!</f>
        <v>#REF!</v>
      </c>
      <c r="F89" s="180" t="e">
        <f>#REF!</f>
        <v>#REF!</v>
      </c>
      <c r="G89" s="177" t="e">
        <f>#REF!</f>
        <v>#REF!</v>
      </c>
      <c r="H89" s="130" t="s">
        <v>158</v>
      </c>
      <c r="I89" s="197"/>
      <c r="J89" s="124" t="str">
        <f>'YARIŞMA BİLGİLERİ'!$F$21</f>
        <v>KADINLAR                                                             2004-2005-2006-2007-2008</v>
      </c>
      <c r="K89" s="198" t="str">
        <f t="shared" si="1"/>
        <v>İZMİR-4. TÜRKİYENİN EN HIZLISI İL SEÇMELERİ</v>
      </c>
      <c r="L89" s="128" t="e">
        <f>#REF!</f>
        <v>#REF!</v>
      </c>
      <c r="M89" s="128" t="s">
        <v>193</v>
      </c>
    </row>
    <row r="90" spans="1:13" s="120" customFormat="1" ht="26.25" customHeight="1" x14ac:dyDescent="0.2">
      <c r="A90" s="122">
        <v>228</v>
      </c>
      <c r="B90" s="174" t="s">
        <v>164</v>
      </c>
      <c r="C90" s="176" t="e">
        <f>#REF!</f>
        <v>#REF!</v>
      </c>
      <c r="D90" s="178" t="e">
        <f>#REF!</f>
        <v>#REF!</v>
      </c>
      <c r="E90" s="178" t="e">
        <f>#REF!</f>
        <v>#REF!</v>
      </c>
      <c r="F90" s="180" t="e">
        <f>#REF!</f>
        <v>#REF!</v>
      </c>
      <c r="G90" s="177" t="e">
        <f>#REF!</f>
        <v>#REF!</v>
      </c>
      <c r="H90" s="130" t="s">
        <v>158</v>
      </c>
      <c r="I90" s="197"/>
      <c r="J90" s="124" t="str">
        <f>'YARIŞMA BİLGİLERİ'!$F$21</f>
        <v>KADINLAR                                                             2004-2005-2006-2007-2008</v>
      </c>
      <c r="K90" s="198" t="str">
        <f t="shared" si="1"/>
        <v>İZMİR-4. TÜRKİYENİN EN HIZLISI İL SEÇMELERİ</v>
      </c>
      <c r="L90" s="128" t="e">
        <f>#REF!</f>
        <v>#REF!</v>
      </c>
      <c r="M90" s="128" t="s">
        <v>193</v>
      </c>
    </row>
    <row r="91" spans="1:13" s="120" customFormat="1" ht="26.25" customHeight="1" x14ac:dyDescent="0.2">
      <c r="A91" s="122">
        <v>229</v>
      </c>
      <c r="B91" s="174" t="s">
        <v>164</v>
      </c>
      <c r="C91" s="176" t="e">
        <f>#REF!</f>
        <v>#REF!</v>
      </c>
      <c r="D91" s="178" t="e">
        <f>#REF!</f>
        <v>#REF!</v>
      </c>
      <c r="E91" s="178" t="e">
        <f>#REF!</f>
        <v>#REF!</v>
      </c>
      <c r="F91" s="180" t="e">
        <f>#REF!</f>
        <v>#REF!</v>
      </c>
      <c r="G91" s="177" t="e">
        <f>#REF!</f>
        <v>#REF!</v>
      </c>
      <c r="H91" s="130" t="s">
        <v>158</v>
      </c>
      <c r="I91" s="197"/>
      <c r="J91" s="124" t="str">
        <f>'YARIŞMA BİLGİLERİ'!$F$21</f>
        <v>KADINLAR                                                             2004-2005-2006-2007-2008</v>
      </c>
      <c r="K91" s="198" t="str">
        <f t="shared" si="1"/>
        <v>İZMİR-4. TÜRKİYENİN EN HIZLISI İL SEÇMELERİ</v>
      </c>
      <c r="L91" s="128" t="e">
        <f>#REF!</f>
        <v>#REF!</v>
      </c>
      <c r="M91" s="128" t="s">
        <v>193</v>
      </c>
    </row>
    <row r="92" spans="1:13" s="120" customFormat="1" ht="26.25" customHeight="1" x14ac:dyDescent="0.2">
      <c r="A92" s="122">
        <v>230</v>
      </c>
      <c r="B92" s="174" t="s">
        <v>164</v>
      </c>
      <c r="C92" s="176" t="e">
        <f>#REF!</f>
        <v>#REF!</v>
      </c>
      <c r="D92" s="178" t="e">
        <f>#REF!</f>
        <v>#REF!</v>
      </c>
      <c r="E92" s="178" t="e">
        <f>#REF!</f>
        <v>#REF!</v>
      </c>
      <c r="F92" s="180" t="e">
        <f>#REF!</f>
        <v>#REF!</v>
      </c>
      <c r="G92" s="177" t="e">
        <f>#REF!</f>
        <v>#REF!</v>
      </c>
      <c r="H92" s="130" t="s">
        <v>158</v>
      </c>
      <c r="I92" s="197"/>
      <c r="J92" s="124" t="str">
        <f>'YARIŞMA BİLGİLERİ'!$F$21</f>
        <v>KADINLAR                                                             2004-2005-2006-2007-2008</v>
      </c>
      <c r="K92" s="198" t="str">
        <f t="shared" si="1"/>
        <v>İZMİR-4. TÜRKİYENİN EN HIZLISI İL SEÇMELERİ</v>
      </c>
      <c r="L92" s="128" t="e">
        <f>#REF!</f>
        <v>#REF!</v>
      </c>
      <c r="M92" s="128" t="s">
        <v>193</v>
      </c>
    </row>
    <row r="93" spans="1:13" s="120" customFormat="1" ht="26.25" customHeight="1" x14ac:dyDescent="0.2">
      <c r="A93" s="122">
        <v>231</v>
      </c>
      <c r="B93" s="174" t="s">
        <v>204</v>
      </c>
      <c r="C93" s="176" t="e">
        <f>#REF!</f>
        <v>#REF!</v>
      </c>
      <c r="D93" s="178" t="e">
        <f>#REF!</f>
        <v>#REF!</v>
      </c>
      <c r="E93" s="178" t="e">
        <f>#REF!</f>
        <v>#REF!</v>
      </c>
      <c r="F93" s="180" t="e">
        <f>#REF!</f>
        <v>#REF!</v>
      </c>
      <c r="G93" s="177" t="e">
        <f>#REF!</f>
        <v>#REF!</v>
      </c>
      <c r="H93" s="130" t="s">
        <v>197</v>
      </c>
      <c r="I93" s="197"/>
      <c r="J93" s="124" t="str">
        <f>'YARIŞMA BİLGİLERİ'!$F$21</f>
        <v>KADINLAR                                                             2004-2005-2006-2007-2008</v>
      </c>
      <c r="K93" s="198" t="str">
        <f t="shared" si="1"/>
        <v>İZMİR-4. TÜRKİYENİN EN HIZLISI İL SEÇMELERİ</v>
      </c>
      <c r="L93" s="128" t="e">
        <f>#REF!</f>
        <v>#REF!</v>
      </c>
      <c r="M93" s="128" t="s">
        <v>193</v>
      </c>
    </row>
    <row r="94" spans="1:13" s="120" customFormat="1" ht="26.25" customHeight="1" x14ac:dyDescent="0.2">
      <c r="A94" s="122">
        <v>236</v>
      </c>
      <c r="B94" s="174" t="s">
        <v>204</v>
      </c>
      <c r="C94" s="176" t="e">
        <f>#REF!</f>
        <v>#REF!</v>
      </c>
      <c r="D94" s="178" t="e">
        <f>#REF!</f>
        <v>#REF!</v>
      </c>
      <c r="E94" s="178" t="e">
        <f>#REF!</f>
        <v>#REF!</v>
      </c>
      <c r="F94" s="180" t="e">
        <f>#REF!</f>
        <v>#REF!</v>
      </c>
      <c r="G94" s="177" t="e">
        <f>#REF!</f>
        <v>#REF!</v>
      </c>
      <c r="H94" s="130" t="s">
        <v>197</v>
      </c>
      <c r="I94" s="197"/>
      <c r="J94" s="124" t="str">
        <f>'YARIŞMA BİLGİLERİ'!$F$21</f>
        <v>KADINLAR                                                             2004-2005-2006-2007-2008</v>
      </c>
      <c r="K94" s="198" t="str">
        <f t="shared" si="1"/>
        <v>İZMİR-4. TÜRKİYENİN EN HIZLISI İL SEÇMELERİ</v>
      </c>
      <c r="L94" s="128" t="e">
        <f>#REF!</f>
        <v>#REF!</v>
      </c>
      <c r="M94" s="128" t="s">
        <v>193</v>
      </c>
    </row>
    <row r="95" spans="1:13" s="120" customFormat="1" ht="26.25" customHeight="1" x14ac:dyDescent="0.2">
      <c r="A95" s="122">
        <v>237</v>
      </c>
      <c r="B95" s="174" t="s">
        <v>204</v>
      </c>
      <c r="C95" s="176" t="e">
        <f>#REF!</f>
        <v>#REF!</v>
      </c>
      <c r="D95" s="178" t="e">
        <f>#REF!</f>
        <v>#REF!</v>
      </c>
      <c r="E95" s="178" t="e">
        <f>#REF!</f>
        <v>#REF!</v>
      </c>
      <c r="F95" s="180" t="e">
        <f>#REF!</f>
        <v>#REF!</v>
      </c>
      <c r="G95" s="177" t="e">
        <f>#REF!</f>
        <v>#REF!</v>
      </c>
      <c r="H95" s="130" t="s">
        <v>197</v>
      </c>
      <c r="I95" s="197"/>
      <c r="J95" s="124" t="str">
        <f>'YARIŞMA BİLGİLERİ'!$F$21</f>
        <v>KADINLAR                                                             2004-2005-2006-2007-2008</v>
      </c>
      <c r="K95" s="198" t="str">
        <f t="shared" si="1"/>
        <v>İZMİR-4. TÜRKİYENİN EN HIZLISI İL SEÇMELERİ</v>
      </c>
      <c r="L95" s="128" t="e">
        <f>#REF!</f>
        <v>#REF!</v>
      </c>
      <c r="M95" s="128" t="s">
        <v>193</v>
      </c>
    </row>
    <row r="96" spans="1:13" s="120" customFormat="1" ht="26.25" customHeight="1" x14ac:dyDescent="0.2">
      <c r="A96" s="122">
        <v>238</v>
      </c>
      <c r="B96" s="174" t="s">
        <v>204</v>
      </c>
      <c r="C96" s="176" t="e">
        <f>#REF!</f>
        <v>#REF!</v>
      </c>
      <c r="D96" s="178" t="e">
        <f>#REF!</f>
        <v>#REF!</v>
      </c>
      <c r="E96" s="178" t="e">
        <f>#REF!</f>
        <v>#REF!</v>
      </c>
      <c r="F96" s="180" t="e">
        <f>#REF!</f>
        <v>#REF!</v>
      </c>
      <c r="G96" s="177" t="e">
        <f>#REF!</f>
        <v>#REF!</v>
      </c>
      <c r="H96" s="130" t="s">
        <v>197</v>
      </c>
      <c r="I96" s="197"/>
      <c r="J96" s="124" t="str">
        <f>'YARIŞMA BİLGİLERİ'!$F$21</f>
        <v>KADINLAR                                                             2004-2005-2006-2007-2008</v>
      </c>
      <c r="K96" s="198" t="str">
        <f t="shared" si="1"/>
        <v>İZMİR-4. TÜRKİYENİN EN HIZLISI İL SEÇMELERİ</v>
      </c>
      <c r="L96" s="128" t="e">
        <f>#REF!</f>
        <v>#REF!</v>
      </c>
      <c r="M96" s="128" t="s">
        <v>193</v>
      </c>
    </row>
    <row r="97" spans="1:13" s="120" customFormat="1" ht="26.25" customHeight="1" x14ac:dyDescent="0.2">
      <c r="A97" s="122">
        <v>239</v>
      </c>
      <c r="B97" s="174" t="s">
        <v>204</v>
      </c>
      <c r="C97" s="176" t="e">
        <f>#REF!</f>
        <v>#REF!</v>
      </c>
      <c r="D97" s="178" t="e">
        <f>#REF!</f>
        <v>#REF!</v>
      </c>
      <c r="E97" s="178" t="e">
        <f>#REF!</f>
        <v>#REF!</v>
      </c>
      <c r="F97" s="180" t="e">
        <f>#REF!</f>
        <v>#REF!</v>
      </c>
      <c r="G97" s="177" t="e">
        <f>#REF!</f>
        <v>#REF!</v>
      </c>
      <c r="H97" s="130" t="s">
        <v>197</v>
      </c>
      <c r="I97" s="197"/>
      <c r="J97" s="124" t="str">
        <f>'YARIŞMA BİLGİLERİ'!$F$21</f>
        <v>KADINLAR                                                             2004-2005-2006-2007-2008</v>
      </c>
      <c r="K97" s="198" t="str">
        <f t="shared" si="1"/>
        <v>İZMİR-4. TÜRKİYENİN EN HIZLISI İL SEÇMELERİ</v>
      </c>
      <c r="L97" s="128" t="e">
        <f>#REF!</f>
        <v>#REF!</v>
      </c>
      <c r="M97" s="128" t="s">
        <v>193</v>
      </c>
    </row>
    <row r="98" spans="1:13" s="120" customFormat="1" ht="26.25" customHeight="1" x14ac:dyDescent="0.2">
      <c r="A98" s="122">
        <v>240</v>
      </c>
      <c r="B98" s="174" t="s">
        <v>204</v>
      </c>
      <c r="C98" s="176" t="e">
        <f>#REF!</f>
        <v>#REF!</v>
      </c>
      <c r="D98" s="178" t="e">
        <f>#REF!</f>
        <v>#REF!</v>
      </c>
      <c r="E98" s="178" t="e">
        <f>#REF!</f>
        <v>#REF!</v>
      </c>
      <c r="F98" s="180" t="e">
        <f>#REF!</f>
        <v>#REF!</v>
      </c>
      <c r="G98" s="177" t="e">
        <f>#REF!</f>
        <v>#REF!</v>
      </c>
      <c r="H98" s="130" t="s">
        <v>197</v>
      </c>
      <c r="I98" s="197"/>
      <c r="J98" s="124" t="str">
        <f>'YARIŞMA BİLGİLERİ'!$F$21</f>
        <v>KADINLAR                                                             2004-2005-2006-2007-2008</v>
      </c>
      <c r="K98" s="198" t="str">
        <f t="shared" si="1"/>
        <v>İZMİR-4. TÜRKİYENİN EN HIZLISI İL SEÇMELERİ</v>
      </c>
      <c r="L98" s="128" t="e">
        <f>#REF!</f>
        <v>#REF!</v>
      </c>
      <c r="M98" s="128" t="s">
        <v>193</v>
      </c>
    </row>
    <row r="99" spans="1:13" s="120" customFormat="1" ht="26.25" customHeight="1" x14ac:dyDescent="0.2">
      <c r="A99" s="122">
        <v>241</v>
      </c>
      <c r="B99" s="174" t="s">
        <v>204</v>
      </c>
      <c r="C99" s="176" t="e">
        <f>#REF!</f>
        <v>#REF!</v>
      </c>
      <c r="D99" s="178" t="e">
        <f>#REF!</f>
        <v>#REF!</v>
      </c>
      <c r="E99" s="178" t="e">
        <f>#REF!</f>
        <v>#REF!</v>
      </c>
      <c r="F99" s="180" t="e">
        <f>#REF!</f>
        <v>#REF!</v>
      </c>
      <c r="G99" s="177" t="e">
        <f>#REF!</f>
        <v>#REF!</v>
      </c>
      <c r="H99" s="130" t="s">
        <v>197</v>
      </c>
      <c r="I99" s="197"/>
      <c r="J99" s="124" t="str">
        <f>'YARIŞMA BİLGİLERİ'!$F$21</f>
        <v>KADINLAR                                                             2004-2005-2006-2007-2008</v>
      </c>
      <c r="K99" s="198" t="str">
        <f t="shared" si="1"/>
        <v>İZMİR-4. TÜRKİYENİN EN HIZLISI İL SEÇMELERİ</v>
      </c>
      <c r="L99" s="128" t="e">
        <f>#REF!</f>
        <v>#REF!</v>
      </c>
      <c r="M99" s="128" t="s">
        <v>193</v>
      </c>
    </row>
    <row r="100" spans="1:13" s="120" customFormat="1" ht="26.25" customHeight="1" x14ac:dyDescent="0.2">
      <c r="A100" s="122">
        <v>242</v>
      </c>
      <c r="B100" s="174" t="s">
        <v>204</v>
      </c>
      <c r="C100" s="176" t="e">
        <f>#REF!</f>
        <v>#REF!</v>
      </c>
      <c r="D100" s="178" t="e">
        <f>#REF!</f>
        <v>#REF!</v>
      </c>
      <c r="E100" s="178" t="e">
        <f>#REF!</f>
        <v>#REF!</v>
      </c>
      <c r="F100" s="180" t="e">
        <f>#REF!</f>
        <v>#REF!</v>
      </c>
      <c r="G100" s="177" t="e">
        <f>#REF!</f>
        <v>#REF!</v>
      </c>
      <c r="H100" s="130" t="s">
        <v>197</v>
      </c>
      <c r="I100" s="197"/>
      <c r="J100" s="124" t="str">
        <f>'YARIŞMA BİLGİLERİ'!$F$21</f>
        <v>KADINLAR                                                             2004-2005-2006-2007-2008</v>
      </c>
      <c r="K100" s="198" t="str">
        <f t="shared" si="1"/>
        <v>İZMİR-4. TÜRKİYENİN EN HIZLISI İL SEÇMELERİ</v>
      </c>
      <c r="L100" s="128" t="e">
        <f>#REF!</f>
        <v>#REF!</v>
      </c>
      <c r="M100" s="128" t="s">
        <v>193</v>
      </c>
    </row>
    <row r="101" spans="1:13" s="120" customFormat="1" ht="26.25" customHeight="1" x14ac:dyDescent="0.2">
      <c r="A101" s="122">
        <v>243</v>
      </c>
      <c r="B101" s="174" t="s">
        <v>204</v>
      </c>
      <c r="C101" s="176" t="e">
        <f>#REF!</f>
        <v>#REF!</v>
      </c>
      <c r="D101" s="178" t="e">
        <f>#REF!</f>
        <v>#REF!</v>
      </c>
      <c r="E101" s="178" t="e">
        <f>#REF!</f>
        <v>#REF!</v>
      </c>
      <c r="F101" s="180" t="e">
        <f>#REF!</f>
        <v>#REF!</v>
      </c>
      <c r="G101" s="177" t="e">
        <f>#REF!</f>
        <v>#REF!</v>
      </c>
      <c r="H101" s="130" t="s">
        <v>197</v>
      </c>
      <c r="I101" s="197"/>
      <c r="J101" s="124" t="str">
        <f>'YARIŞMA BİLGİLERİ'!$F$21</f>
        <v>KADINLAR                                                             2004-2005-2006-2007-2008</v>
      </c>
      <c r="K101" s="198" t="str">
        <f t="shared" si="1"/>
        <v>İZMİR-4. TÜRKİYENİN EN HIZLISI İL SEÇMELERİ</v>
      </c>
      <c r="L101" s="128" t="e">
        <f>#REF!</f>
        <v>#REF!</v>
      </c>
      <c r="M101" s="128" t="s">
        <v>193</v>
      </c>
    </row>
    <row r="102" spans="1:13" s="120" customFormat="1" ht="26.25" customHeight="1" x14ac:dyDescent="0.2">
      <c r="A102" s="122">
        <v>244</v>
      </c>
      <c r="B102" s="174" t="s">
        <v>204</v>
      </c>
      <c r="C102" s="176" t="e">
        <f>#REF!</f>
        <v>#REF!</v>
      </c>
      <c r="D102" s="178" t="e">
        <f>#REF!</f>
        <v>#REF!</v>
      </c>
      <c r="E102" s="178" t="e">
        <f>#REF!</f>
        <v>#REF!</v>
      </c>
      <c r="F102" s="180" t="e">
        <f>#REF!</f>
        <v>#REF!</v>
      </c>
      <c r="G102" s="177" t="e">
        <f>#REF!</f>
        <v>#REF!</v>
      </c>
      <c r="H102" s="130" t="s">
        <v>197</v>
      </c>
      <c r="I102" s="197"/>
      <c r="J102" s="124" t="str">
        <f>'YARIŞMA BİLGİLERİ'!$F$21</f>
        <v>KADINLAR                                                             2004-2005-2006-2007-2008</v>
      </c>
      <c r="K102" s="198" t="str">
        <f t="shared" si="1"/>
        <v>İZMİR-4. TÜRKİYENİN EN HIZLISI İL SEÇMELERİ</v>
      </c>
      <c r="L102" s="128" t="e">
        <f>#REF!</f>
        <v>#REF!</v>
      </c>
      <c r="M102" s="128" t="s">
        <v>193</v>
      </c>
    </row>
    <row r="103" spans="1:13" s="120" customFormat="1" ht="26.25" customHeight="1" x14ac:dyDescent="0.2">
      <c r="A103" s="122">
        <v>245</v>
      </c>
      <c r="B103" s="174" t="s">
        <v>204</v>
      </c>
      <c r="C103" s="176" t="e">
        <f>#REF!</f>
        <v>#REF!</v>
      </c>
      <c r="D103" s="178" t="e">
        <f>#REF!</f>
        <v>#REF!</v>
      </c>
      <c r="E103" s="178" t="e">
        <f>#REF!</f>
        <v>#REF!</v>
      </c>
      <c r="F103" s="180" t="e">
        <f>#REF!</f>
        <v>#REF!</v>
      </c>
      <c r="G103" s="177" t="e">
        <f>#REF!</f>
        <v>#REF!</v>
      </c>
      <c r="H103" s="130" t="s">
        <v>197</v>
      </c>
      <c r="I103" s="197"/>
      <c r="J103" s="124" t="str">
        <f>'YARIŞMA BİLGİLERİ'!$F$21</f>
        <v>KADINLAR                                                             2004-2005-2006-2007-2008</v>
      </c>
      <c r="K103" s="198" t="str">
        <f t="shared" si="1"/>
        <v>İZMİR-4. TÜRKİYENİN EN HIZLISI İL SEÇMELERİ</v>
      </c>
      <c r="L103" s="128" t="e">
        <f>#REF!</f>
        <v>#REF!</v>
      </c>
      <c r="M103" s="128" t="s">
        <v>193</v>
      </c>
    </row>
    <row r="104" spans="1:13" s="120" customFormat="1" ht="26.25" customHeight="1" x14ac:dyDescent="0.2">
      <c r="A104" s="122">
        <v>346</v>
      </c>
      <c r="B104" s="174" t="s">
        <v>204</v>
      </c>
      <c r="C104" s="176" t="e">
        <f>#REF!</f>
        <v>#REF!</v>
      </c>
      <c r="D104" s="178" t="e">
        <f>#REF!</f>
        <v>#REF!</v>
      </c>
      <c r="E104" s="178" t="e">
        <f>#REF!</f>
        <v>#REF!</v>
      </c>
      <c r="F104" s="180" t="e">
        <f>#REF!</f>
        <v>#REF!</v>
      </c>
      <c r="G104" s="177" t="e">
        <f>#REF!</f>
        <v>#REF!</v>
      </c>
      <c r="H104" s="130" t="s">
        <v>197</v>
      </c>
      <c r="I104" s="197"/>
      <c r="J104" s="124" t="str">
        <f>'YARIŞMA BİLGİLERİ'!$F$21</f>
        <v>KADINLAR                                                             2004-2005-2006-2007-2008</v>
      </c>
      <c r="K104" s="198" t="str">
        <f t="shared" si="1"/>
        <v>İZMİR-4. TÜRKİYENİN EN HIZLISI İL SEÇMELERİ</v>
      </c>
      <c r="L104" s="128" t="e">
        <f>#REF!</f>
        <v>#REF!</v>
      </c>
      <c r="M104" s="128" t="s">
        <v>193</v>
      </c>
    </row>
    <row r="105" spans="1:13" s="120" customFormat="1" ht="26.25" customHeight="1" x14ac:dyDescent="0.2">
      <c r="A105" s="122">
        <v>347</v>
      </c>
      <c r="B105" s="174" t="s">
        <v>204</v>
      </c>
      <c r="C105" s="176" t="e">
        <f>#REF!</f>
        <v>#REF!</v>
      </c>
      <c r="D105" s="178" t="e">
        <f>#REF!</f>
        <v>#REF!</v>
      </c>
      <c r="E105" s="178" t="e">
        <f>#REF!</f>
        <v>#REF!</v>
      </c>
      <c r="F105" s="180" t="e">
        <f>#REF!</f>
        <v>#REF!</v>
      </c>
      <c r="G105" s="177" t="e">
        <f>#REF!</f>
        <v>#REF!</v>
      </c>
      <c r="H105" s="130" t="s">
        <v>197</v>
      </c>
      <c r="I105" s="197"/>
      <c r="J105" s="124" t="str">
        <f>'YARIŞMA BİLGİLERİ'!$F$21</f>
        <v>KADINLAR                                                             2004-2005-2006-2007-2008</v>
      </c>
      <c r="K105" s="198" t="str">
        <f t="shared" si="1"/>
        <v>İZMİR-4. TÜRKİYENİN EN HIZLISI İL SEÇMELERİ</v>
      </c>
      <c r="L105" s="128" t="e">
        <f>#REF!</f>
        <v>#REF!</v>
      </c>
      <c r="M105" s="128" t="s">
        <v>193</v>
      </c>
    </row>
    <row r="106" spans="1:13" s="120" customFormat="1" ht="26.25" customHeight="1" x14ac:dyDescent="0.2">
      <c r="A106" s="122">
        <v>348</v>
      </c>
      <c r="B106" s="174" t="s">
        <v>204</v>
      </c>
      <c r="C106" s="176" t="e">
        <f>#REF!</f>
        <v>#REF!</v>
      </c>
      <c r="D106" s="178" t="e">
        <f>#REF!</f>
        <v>#REF!</v>
      </c>
      <c r="E106" s="178" t="e">
        <f>#REF!</f>
        <v>#REF!</v>
      </c>
      <c r="F106" s="180" t="e">
        <f>#REF!</f>
        <v>#REF!</v>
      </c>
      <c r="G106" s="177" t="e">
        <f>#REF!</f>
        <v>#REF!</v>
      </c>
      <c r="H106" s="130" t="s">
        <v>197</v>
      </c>
      <c r="I106" s="197"/>
      <c r="J106" s="124" t="str">
        <f>'YARIŞMA BİLGİLERİ'!$F$21</f>
        <v>KADINLAR                                                             2004-2005-2006-2007-2008</v>
      </c>
      <c r="K106" s="198" t="str">
        <f t="shared" si="1"/>
        <v>İZMİR-4. TÜRKİYENİN EN HIZLISI İL SEÇMELERİ</v>
      </c>
      <c r="L106" s="128" t="e">
        <f>#REF!</f>
        <v>#REF!</v>
      </c>
      <c r="M106" s="128" t="s">
        <v>193</v>
      </c>
    </row>
    <row r="107" spans="1:13" s="120" customFormat="1" ht="26.25" customHeight="1" x14ac:dyDescent="0.2">
      <c r="A107" s="122">
        <v>349</v>
      </c>
      <c r="B107" s="174" t="s">
        <v>204</v>
      </c>
      <c r="C107" s="176" t="e">
        <f>#REF!</f>
        <v>#REF!</v>
      </c>
      <c r="D107" s="178" t="e">
        <f>#REF!</f>
        <v>#REF!</v>
      </c>
      <c r="E107" s="178" t="e">
        <f>#REF!</f>
        <v>#REF!</v>
      </c>
      <c r="F107" s="180" t="e">
        <f>#REF!</f>
        <v>#REF!</v>
      </c>
      <c r="G107" s="177" t="e">
        <f>#REF!</f>
        <v>#REF!</v>
      </c>
      <c r="H107" s="130" t="s">
        <v>197</v>
      </c>
      <c r="I107" s="197"/>
      <c r="J107" s="124" t="str">
        <f>'YARIŞMA BİLGİLERİ'!$F$21</f>
        <v>KADINLAR                                                             2004-2005-2006-2007-2008</v>
      </c>
      <c r="K107" s="198" t="str">
        <f t="shared" si="1"/>
        <v>İZMİR-4. TÜRKİYENİN EN HIZLISI İL SEÇMELERİ</v>
      </c>
      <c r="L107" s="128" t="e">
        <f>#REF!</f>
        <v>#REF!</v>
      </c>
      <c r="M107" s="128" t="s">
        <v>193</v>
      </c>
    </row>
    <row r="108" spans="1:13" s="120" customFormat="1" ht="26.25" customHeight="1" x14ac:dyDescent="0.2">
      <c r="A108" s="122">
        <v>350</v>
      </c>
      <c r="B108" s="174" t="s">
        <v>204</v>
      </c>
      <c r="C108" s="176" t="e">
        <f>#REF!</f>
        <v>#REF!</v>
      </c>
      <c r="D108" s="178" t="e">
        <f>#REF!</f>
        <v>#REF!</v>
      </c>
      <c r="E108" s="178" t="e">
        <f>#REF!</f>
        <v>#REF!</v>
      </c>
      <c r="F108" s="180" t="e">
        <f>#REF!</f>
        <v>#REF!</v>
      </c>
      <c r="G108" s="177" t="e">
        <f>#REF!</f>
        <v>#REF!</v>
      </c>
      <c r="H108" s="130" t="s">
        <v>197</v>
      </c>
      <c r="I108" s="197"/>
      <c r="J108" s="124" t="str">
        <f>'YARIŞMA BİLGİLERİ'!$F$21</f>
        <v>KADINLAR                                                             2004-2005-2006-2007-2008</v>
      </c>
      <c r="K108" s="198" t="str">
        <f t="shared" si="1"/>
        <v>İZMİR-4. TÜRKİYENİN EN HIZLISI İL SEÇMELERİ</v>
      </c>
      <c r="L108" s="128" t="e">
        <f>#REF!</f>
        <v>#REF!</v>
      </c>
      <c r="M108" s="128" t="s">
        <v>193</v>
      </c>
    </row>
    <row r="109" spans="1:13" s="120" customFormat="1" ht="26.25" customHeight="1" x14ac:dyDescent="0.2">
      <c r="A109" s="122">
        <v>351</v>
      </c>
      <c r="B109" s="174" t="s">
        <v>204</v>
      </c>
      <c r="C109" s="176" t="e">
        <f>#REF!</f>
        <v>#REF!</v>
      </c>
      <c r="D109" s="178" t="e">
        <f>#REF!</f>
        <v>#REF!</v>
      </c>
      <c r="E109" s="178" t="e">
        <f>#REF!</f>
        <v>#REF!</v>
      </c>
      <c r="F109" s="180" t="e">
        <f>#REF!</f>
        <v>#REF!</v>
      </c>
      <c r="G109" s="177" t="e">
        <f>#REF!</f>
        <v>#REF!</v>
      </c>
      <c r="H109" s="130" t="s">
        <v>197</v>
      </c>
      <c r="I109" s="197"/>
      <c r="J109" s="124" t="str">
        <f>'YARIŞMA BİLGİLERİ'!$F$21</f>
        <v>KADINLAR                                                             2004-2005-2006-2007-2008</v>
      </c>
      <c r="K109" s="198" t="str">
        <f t="shared" si="1"/>
        <v>İZMİR-4. TÜRKİYENİN EN HIZLISI İL SEÇMELERİ</v>
      </c>
      <c r="L109" s="128" t="e">
        <f>#REF!</f>
        <v>#REF!</v>
      </c>
      <c r="M109" s="128" t="s">
        <v>193</v>
      </c>
    </row>
    <row r="110" spans="1:13" s="120" customFormat="1" ht="26.25" customHeight="1" x14ac:dyDescent="0.2">
      <c r="A110" s="122">
        <v>352</v>
      </c>
      <c r="B110" s="174" t="s">
        <v>204</v>
      </c>
      <c r="C110" s="176" t="e">
        <f>#REF!</f>
        <v>#REF!</v>
      </c>
      <c r="D110" s="178" t="e">
        <f>#REF!</f>
        <v>#REF!</v>
      </c>
      <c r="E110" s="178" t="e">
        <f>#REF!</f>
        <v>#REF!</v>
      </c>
      <c r="F110" s="180" t="e">
        <f>#REF!</f>
        <v>#REF!</v>
      </c>
      <c r="G110" s="177" t="e">
        <f>#REF!</f>
        <v>#REF!</v>
      </c>
      <c r="H110" s="130" t="s">
        <v>197</v>
      </c>
      <c r="I110" s="197"/>
      <c r="J110" s="124" t="str">
        <f>'YARIŞMA BİLGİLERİ'!$F$21</f>
        <v>KADINLAR                                                             2004-2005-2006-2007-2008</v>
      </c>
      <c r="K110" s="198" t="str">
        <f t="shared" si="1"/>
        <v>İZMİR-4. TÜRKİYENİN EN HIZLISI İL SEÇMELERİ</v>
      </c>
      <c r="L110" s="128" t="e">
        <f>#REF!</f>
        <v>#REF!</v>
      </c>
      <c r="M110" s="128" t="s">
        <v>193</v>
      </c>
    </row>
    <row r="111" spans="1:13" s="120" customFormat="1" ht="26.25" customHeight="1" x14ac:dyDescent="0.2">
      <c r="A111" s="122">
        <v>353</v>
      </c>
      <c r="B111" s="174" t="s">
        <v>204</v>
      </c>
      <c r="C111" s="176" t="e">
        <f>#REF!</f>
        <v>#REF!</v>
      </c>
      <c r="D111" s="178" t="e">
        <f>#REF!</f>
        <v>#REF!</v>
      </c>
      <c r="E111" s="178" t="e">
        <f>#REF!</f>
        <v>#REF!</v>
      </c>
      <c r="F111" s="180" t="e">
        <f>#REF!</f>
        <v>#REF!</v>
      </c>
      <c r="G111" s="177" t="e">
        <f>#REF!</f>
        <v>#REF!</v>
      </c>
      <c r="H111" s="130" t="s">
        <v>197</v>
      </c>
      <c r="I111" s="197"/>
      <c r="J111" s="124" t="str">
        <f>'YARIŞMA BİLGİLERİ'!$F$21</f>
        <v>KADINLAR                                                             2004-2005-2006-2007-2008</v>
      </c>
      <c r="K111" s="198" t="str">
        <f t="shared" si="1"/>
        <v>İZMİR-4. TÜRKİYENİN EN HIZLISI İL SEÇMELERİ</v>
      </c>
      <c r="L111" s="128" t="e">
        <f>#REF!</f>
        <v>#REF!</v>
      </c>
      <c r="M111" s="128" t="s">
        <v>193</v>
      </c>
    </row>
    <row r="112" spans="1:13" s="120" customFormat="1" ht="26.25" customHeight="1" x14ac:dyDescent="0.2">
      <c r="A112" s="122">
        <v>354</v>
      </c>
      <c r="B112" s="174" t="s">
        <v>204</v>
      </c>
      <c r="C112" s="176" t="e">
        <f>#REF!</f>
        <v>#REF!</v>
      </c>
      <c r="D112" s="178" t="e">
        <f>#REF!</f>
        <v>#REF!</v>
      </c>
      <c r="E112" s="178" t="e">
        <f>#REF!</f>
        <v>#REF!</v>
      </c>
      <c r="F112" s="180" t="e">
        <f>#REF!</f>
        <v>#REF!</v>
      </c>
      <c r="G112" s="177" t="e">
        <f>#REF!</f>
        <v>#REF!</v>
      </c>
      <c r="H112" s="130" t="s">
        <v>197</v>
      </c>
      <c r="I112" s="197"/>
      <c r="J112" s="124" t="str">
        <f>'YARIŞMA BİLGİLERİ'!$F$21</f>
        <v>KADINLAR                                                             2004-2005-2006-2007-2008</v>
      </c>
      <c r="K112" s="198" t="str">
        <f t="shared" si="1"/>
        <v>İZMİR-4. TÜRKİYENİN EN HIZLISI İL SEÇMELERİ</v>
      </c>
      <c r="L112" s="128" t="e">
        <f>#REF!</f>
        <v>#REF!</v>
      </c>
      <c r="M112" s="128" t="s">
        <v>193</v>
      </c>
    </row>
    <row r="113" spans="1:13" s="120" customFormat="1" ht="26.25" customHeight="1" x14ac:dyDescent="0.2">
      <c r="A113" s="122">
        <v>355</v>
      </c>
      <c r="B113" s="174" t="s">
        <v>204</v>
      </c>
      <c r="C113" s="176" t="e">
        <f>#REF!</f>
        <v>#REF!</v>
      </c>
      <c r="D113" s="178" t="e">
        <f>#REF!</f>
        <v>#REF!</v>
      </c>
      <c r="E113" s="178" t="e">
        <f>#REF!</f>
        <v>#REF!</v>
      </c>
      <c r="F113" s="180" t="e">
        <f>#REF!</f>
        <v>#REF!</v>
      </c>
      <c r="G113" s="177" t="e">
        <f>#REF!</f>
        <v>#REF!</v>
      </c>
      <c r="H113" s="130" t="s">
        <v>197</v>
      </c>
      <c r="I113" s="197"/>
      <c r="J113" s="124" t="str">
        <f>'YARIŞMA BİLGİLERİ'!$F$21</f>
        <v>KADINLAR                                                             2004-2005-2006-2007-2008</v>
      </c>
      <c r="K113" s="198" t="str">
        <f t="shared" si="1"/>
        <v>İZMİR-4. TÜRKİYENİN EN HIZLISI İL SEÇMELERİ</v>
      </c>
      <c r="L113" s="128" t="e">
        <f>#REF!</f>
        <v>#REF!</v>
      </c>
      <c r="M113" s="128" t="s">
        <v>193</v>
      </c>
    </row>
    <row r="114" spans="1:13" s="120" customFormat="1" ht="26.25" customHeight="1" x14ac:dyDescent="0.2">
      <c r="A114" s="122">
        <v>356</v>
      </c>
      <c r="B114" s="174" t="s">
        <v>204</v>
      </c>
      <c r="C114" s="176" t="e">
        <f>#REF!</f>
        <v>#REF!</v>
      </c>
      <c r="D114" s="178" t="e">
        <f>#REF!</f>
        <v>#REF!</v>
      </c>
      <c r="E114" s="178" t="e">
        <f>#REF!</f>
        <v>#REF!</v>
      </c>
      <c r="F114" s="180" t="e">
        <f>#REF!</f>
        <v>#REF!</v>
      </c>
      <c r="G114" s="177" t="e">
        <f>#REF!</f>
        <v>#REF!</v>
      </c>
      <c r="H114" s="130" t="s">
        <v>197</v>
      </c>
      <c r="I114" s="197"/>
      <c r="J114" s="124" t="str">
        <f>'YARIŞMA BİLGİLERİ'!$F$21</f>
        <v>KADINLAR                                                             2004-2005-2006-2007-2008</v>
      </c>
      <c r="K114" s="198" t="str">
        <f t="shared" si="1"/>
        <v>İZMİR-4. TÜRKİYENİN EN HIZLISI İL SEÇMELERİ</v>
      </c>
      <c r="L114" s="128" t="e">
        <f>#REF!</f>
        <v>#REF!</v>
      </c>
      <c r="M114" s="128" t="s">
        <v>193</v>
      </c>
    </row>
    <row r="115" spans="1:13" s="120" customFormat="1" ht="26.25" customHeight="1" x14ac:dyDescent="0.2">
      <c r="A115" s="122">
        <v>357</v>
      </c>
      <c r="B115" s="174" t="s">
        <v>204</v>
      </c>
      <c r="C115" s="176" t="e">
        <f>#REF!</f>
        <v>#REF!</v>
      </c>
      <c r="D115" s="178" t="e">
        <f>#REF!</f>
        <v>#REF!</v>
      </c>
      <c r="E115" s="178" t="e">
        <f>#REF!</f>
        <v>#REF!</v>
      </c>
      <c r="F115" s="180" t="e">
        <f>#REF!</f>
        <v>#REF!</v>
      </c>
      <c r="G115" s="177" t="e">
        <f>#REF!</f>
        <v>#REF!</v>
      </c>
      <c r="H115" s="130" t="s">
        <v>197</v>
      </c>
      <c r="I115" s="197"/>
      <c r="J115" s="124" t="str">
        <f>'YARIŞMA BİLGİLERİ'!$F$21</f>
        <v>KADINLAR                                                             2004-2005-2006-2007-2008</v>
      </c>
      <c r="K115" s="198" t="str">
        <f t="shared" si="1"/>
        <v>İZMİR-4. TÜRKİYENİN EN HIZLISI İL SEÇMELERİ</v>
      </c>
      <c r="L115" s="128" t="e">
        <f>#REF!</f>
        <v>#REF!</v>
      </c>
      <c r="M115" s="128" t="s">
        <v>193</v>
      </c>
    </row>
    <row r="116" spans="1:13" s="120" customFormat="1" ht="26.25" customHeight="1" x14ac:dyDescent="0.2">
      <c r="A116" s="122">
        <v>358</v>
      </c>
      <c r="B116" s="174" t="s">
        <v>204</v>
      </c>
      <c r="C116" s="176" t="e">
        <f>#REF!</f>
        <v>#REF!</v>
      </c>
      <c r="D116" s="178" t="e">
        <f>#REF!</f>
        <v>#REF!</v>
      </c>
      <c r="E116" s="178" t="e">
        <f>#REF!</f>
        <v>#REF!</v>
      </c>
      <c r="F116" s="180" t="e">
        <f>#REF!</f>
        <v>#REF!</v>
      </c>
      <c r="G116" s="177" t="e">
        <f>#REF!</f>
        <v>#REF!</v>
      </c>
      <c r="H116" s="130" t="s">
        <v>197</v>
      </c>
      <c r="I116" s="197"/>
      <c r="J116" s="124" t="str">
        <f>'YARIŞMA BİLGİLERİ'!$F$21</f>
        <v>KADINLAR                                                             2004-2005-2006-2007-2008</v>
      </c>
      <c r="K116" s="198" t="str">
        <f t="shared" si="1"/>
        <v>İZMİR-4. TÜRKİYENİN EN HIZLISI İL SEÇMELERİ</v>
      </c>
      <c r="L116" s="128" t="e">
        <f>#REF!</f>
        <v>#REF!</v>
      </c>
      <c r="M116" s="128" t="s">
        <v>193</v>
      </c>
    </row>
    <row r="117" spans="1:13" s="120" customFormat="1" ht="26.25" customHeight="1" x14ac:dyDescent="0.2">
      <c r="A117" s="122">
        <v>359</v>
      </c>
      <c r="B117" s="174" t="s">
        <v>204</v>
      </c>
      <c r="C117" s="176" t="e">
        <f>#REF!</f>
        <v>#REF!</v>
      </c>
      <c r="D117" s="178" t="e">
        <f>#REF!</f>
        <v>#REF!</v>
      </c>
      <c r="E117" s="178" t="e">
        <f>#REF!</f>
        <v>#REF!</v>
      </c>
      <c r="F117" s="180" t="e">
        <f>#REF!</f>
        <v>#REF!</v>
      </c>
      <c r="G117" s="177" t="e">
        <f>#REF!</f>
        <v>#REF!</v>
      </c>
      <c r="H117" s="130" t="s">
        <v>197</v>
      </c>
      <c r="I117" s="197"/>
      <c r="J117" s="124" t="str">
        <f>'YARIŞMA BİLGİLERİ'!$F$21</f>
        <v>KADINLAR                                                             2004-2005-2006-2007-2008</v>
      </c>
      <c r="K117" s="198" t="str">
        <f t="shared" si="1"/>
        <v>İZMİR-4. TÜRKİYENİN EN HIZLISI İL SEÇMELERİ</v>
      </c>
      <c r="L117" s="128" t="e">
        <f>#REF!</f>
        <v>#REF!</v>
      </c>
      <c r="M117" s="128" t="s">
        <v>193</v>
      </c>
    </row>
    <row r="118" spans="1:13" s="120" customFormat="1" ht="26.25" customHeight="1" x14ac:dyDescent="0.2">
      <c r="A118" s="122">
        <v>360</v>
      </c>
      <c r="B118" s="174" t="s">
        <v>204</v>
      </c>
      <c r="C118" s="176" t="e">
        <f>#REF!</f>
        <v>#REF!</v>
      </c>
      <c r="D118" s="178" t="e">
        <f>#REF!</f>
        <v>#REF!</v>
      </c>
      <c r="E118" s="178" t="e">
        <f>#REF!</f>
        <v>#REF!</v>
      </c>
      <c r="F118" s="180" t="e">
        <f>#REF!</f>
        <v>#REF!</v>
      </c>
      <c r="G118" s="177" t="e">
        <f>#REF!</f>
        <v>#REF!</v>
      </c>
      <c r="H118" s="130" t="s">
        <v>197</v>
      </c>
      <c r="I118" s="197"/>
      <c r="J118" s="124" t="str">
        <f>'YARIŞMA BİLGİLERİ'!$F$21</f>
        <v>KADINLAR                                                             2004-2005-2006-2007-2008</v>
      </c>
      <c r="K118" s="198" t="str">
        <f t="shared" si="1"/>
        <v>İZMİR-4. TÜRKİYENİN EN HIZLISI İL SEÇMELERİ</v>
      </c>
      <c r="L118" s="128" t="e">
        <f>#REF!</f>
        <v>#REF!</v>
      </c>
      <c r="M118" s="128" t="s">
        <v>193</v>
      </c>
    </row>
    <row r="119" spans="1:13" s="120" customFormat="1" ht="26.25" customHeight="1" x14ac:dyDescent="0.2">
      <c r="A119" s="122">
        <v>361</v>
      </c>
      <c r="B119" s="174" t="s">
        <v>204</v>
      </c>
      <c r="C119" s="176" t="e">
        <f>#REF!</f>
        <v>#REF!</v>
      </c>
      <c r="D119" s="178" t="e">
        <f>#REF!</f>
        <v>#REF!</v>
      </c>
      <c r="E119" s="178" t="e">
        <f>#REF!</f>
        <v>#REF!</v>
      </c>
      <c r="F119" s="180" t="e">
        <f>#REF!</f>
        <v>#REF!</v>
      </c>
      <c r="G119" s="177" t="e">
        <f>#REF!</f>
        <v>#REF!</v>
      </c>
      <c r="H119" s="130" t="s">
        <v>197</v>
      </c>
      <c r="I119" s="197"/>
      <c r="J119" s="124" t="str">
        <f>'YARIŞMA BİLGİLERİ'!$F$21</f>
        <v>KADINLAR                                                             2004-2005-2006-2007-2008</v>
      </c>
      <c r="K119" s="198" t="str">
        <f t="shared" si="1"/>
        <v>İZMİR-4. TÜRKİYENİN EN HIZLISI İL SEÇMELERİ</v>
      </c>
      <c r="L119" s="128" t="e">
        <f>#REF!</f>
        <v>#REF!</v>
      </c>
      <c r="M119" s="128" t="s">
        <v>193</v>
      </c>
    </row>
    <row r="120" spans="1:13" s="120" customFormat="1" ht="26.25" customHeight="1" x14ac:dyDescent="0.2">
      <c r="A120" s="122">
        <v>362</v>
      </c>
      <c r="B120" s="174" t="s">
        <v>204</v>
      </c>
      <c r="C120" s="176" t="e">
        <f>#REF!</f>
        <v>#REF!</v>
      </c>
      <c r="D120" s="178" t="e">
        <f>#REF!</f>
        <v>#REF!</v>
      </c>
      <c r="E120" s="178" t="e">
        <f>#REF!</f>
        <v>#REF!</v>
      </c>
      <c r="F120" s="180" t="e">
        <f>#REF!</f>
        <v>#REF!</v>
      </c>
      <c r="G120" s="177" t="e">
        <f>#REF!</f>
        <v>#REF!</v>
      </c>
      <c r="H120" s="130" t="s">
        <v>197</v>
      </c>
      <c r="I120" s="197"/>
      <c r="J120" s="124" t="str">
        <f>'YARIŞMA BİLGİLERİ'!$F$21</f>
        <v>KADINLAR                                                             2004-2005-2006-2007-2008</v>
      </c>
      <c r="K120" s="198" t="str">
        <f t="shared" si="1"/>
        <v>İZMİR-4. TÜRKİYENİN EN HIZLISI İL SEÇMELERİ</v>
      </c>
      <c r="L120" s="128" t="e">
        <f>#REF!</f>
        <v>#REF!</v>
      </c>
      <c r="M120" s="128" t="s">
        <v>193</v>
      </c>
    </row>
    <row r="121" spans="1:13" s="120" customFormat="1" ht="26.25" customHeight="1" x14ac:dyDescent="0.2">
      <c r="A121" s="122">
        <v>363</v>
      </c>
      <c r="B121" s="174" t="s">
        <v>204</v>
      </c>
      <c r="C121" s="176" t="e">
        <f>#REF!</f>
        <v>#REF!</v>
      </c>
      <c r="D121" s="178" t="e">
        <f>#REF!</f>
        <v>#REF!</v>
      </c>
      <c r="E121" s="178" t="e">
        <f>#REF!</f>
        <v>#REF!</v>
      </c>
      <c r="F121" s="180" t="e">
        <f>#REF!</f>
        <v>#REF!</v>
      </c>
      <c r="G121" s="177" t="e">
        <f>#REF!</f>
        <v>#REF!</v>
      </c>
      <c r="H121" s="130" t="s">
        <v>197</v>
      </c>
      <c r="I121" s="197"/>
      <c r="J121" s="124" t="str">
        <f>'YARIŞMA BİLGİLERİ'!$F$21</f>
        <v>KADINLAR                                                             2004-2005-2006-2007-2008</v>
      </c>
      <c r="K121" s="198" t="str">
        <f t="shared" si="1"/>
        <v>İZMİR-4. TÜRKİYENİN EN HIZLISI İL SEÇMELERİ</v>
      </c>
      <c r="L121" s="128" t="e">
        <f>#REF!</f>
        <v>#REF!</v>
      </c>
      <c r="M121" s="128" t="s">
        <v>193</v>
      </c>
    </row>
    <row r="122" spans="1:13" s="120" customFormat="1" ht="26.25" customHeight="1" x14ac:dyDescent="0.2">
      <c r="A122" s="122">
        <v>364</v>
      </c>
      <c r="B122" s="174" t="s">
        <v>204</v>
      </c>
      <c r="C122" s="176" t="e">
        <f>#REF!</f>
        <v>#REF!</v>
      </c>
      <c r="D122" s="178" t="e">
        <f>#REF!</f>
        <v>#REF!</v>
      </c>
      <c r="E122" s="178" t="e">
        <f>#REF!</f>
        <v>#REF!</v>
      </c>
      <c r="F122" s="180" t="e">
        <f>#REF!</f>
        <v>#REF!</v>
      </c>
      <c r="G122" s="177" t="e">
        <f>#REF!</f>
        <v>#REF!</v>
      </c>
      <c r="H122" s="130" t="s">
        <v>197</v>
      </c>
      <c r="I122" s="197"/>
      <c r="J122" s="124" t="str">
        <f>'YARIŞMA BİLGİLERİ'!$F$21</f>
        <v>KADINLAR                                                             2004-2005-2006-2007-2008</v>
      </c>
      <c r="K122" s="198" t="str">
        <f t="shared" si="1"/>
        <v>İZMİR-4. TÜRKİYENİN EN HIZLISI İL SEÇMELERİ</v>
      </c>
      <c r="L122" s="128" t="e">
        <f>#REF!</f>
        <v>#REF!</v>
      </c>
      <c r="M122" s="128" t="s">
        <v>193</v>
      </c>
    </row>
    <row r="123" spans="1:13" s="120" customFormat="1" ht="26.25" customHeight="1" x14ac:dyDescent="0.2">
      <c r="A123" s="122">
        <v>365</v>
      </c>
      <c r="B123" s="174" t="s">
        <v>204</v>
      </c>
      <c r="C123" s="176" t="e">
        <f>#REF!</f>
        <v>#REF!</v>
      </c>
      <c r="D123" s="178" t="e">
        <f>#REF!</f>
        <v>#REF!</v>
      </c>
      <c r="E123" s="178" t="e">
        <f>#REF!</f>
        <v>#REF!</v>
      </c>
      <c r="F123" s="180" t="e">
        <f>#REF!</f>
        <v>#REF!</v>
      </c>
      <c r="G123" s="177" t="e">
        <f>#REF!</f>
        <v>#REF!</v>
      </c>
      <c r="H123" s="130" t="s">
        <v>197</v>
      </c>
      <c r="I123" s="197"/>
      <c r="J123" s="124" t="str">
        <f>'YARIŞMA BİLGİLERİ'!$F$21</f>
        <v>KADINLAR                                                             2004-2005-2006-2007-2008</v>
      </c>
      <c r="K123" s="198" t="str">
        <f t="shared" si="1"/>
        <v>İZMİR-4. TÜRKİYENİN EN HIZLISI İL SEÇMELERİ</v>
      </c>
      <c r="L123" s="128" t="e">
        <f>#REF!</f>
        <v>#REF!</v>
      </c>
      <c r="M123" s="128" t="s">
        <v>193</v>
      </c>
    </row>
    <row r="124" spans="1:13" s="120" customFormat="1" ht="26.25" customHeight="1" x14ac:dyDescent="0.2">
      <c r="A124" s="122">
        <v>366</v>
      </c>
      <c r="B124" s="174" t="s">
        <v>204</v>
      </c>
      <c r="C124" s="176" t="e">
        <f>#REF!</f>
        <v>#REF!</v>
      </c>
      <c r="D124" s="178" t="e">
        <f>#REF!</f>
        <v>#REF!</v>
      </c>
      <c r="E124" s="178" t="e">
        <f>#REF!</f>
        <v>#REF!</v>
      </c>
      <c r="F124" s="180" t="e">
        <f>#REF!</f>
        <v>#REF!</v>
      </c>
      <c r="G124" s="177" t="e">
        <f>#REF!</f>
        <v>#REF!</v>
      </c>
      <c r="H124" s="130" t="s">
        <v>197</v>
      </c>
      <c r="I124" s="197"/>
      <c r="J124" s="124" t="str">
        <f>'YARIŞMA BİLGİLERİ'!$F$21</f>
        <v>KADINLAR                                                             2004-2005-2006-2007-2008</v>
      </c>
      <c r="K124" s="198" t="str">
        <f t="shared" si="1"/>
        <v>İZMİR-4. TÜRKİYENİN EN HIZLISI İL SEÇMELERİ</v>
      </c>
      <c r="L124" s="128" t="e">
        <f>#REF!</f>
        <v>#REF!</v>
      </c>
      <c r="M124" s="128" t="s">
        <v>193</v>
      </c>
    </row>
    <row r="125" spans="1:13" s="120" customFormat="1" ht="26.25" customHeight="1" x14ac:dyDescent="0.2">
      <c r="A125" s="122">
        <v>367</v>
      </c>
      <c r="B125" s="174" t="s">
        <v>204</v>
      </c>
      <c r="C125" s="176" t="e">
        <f>#REF!</f>
        <v>#REF!</v>
      </c>
      <c r="D125" s="178" t="e">
        <f>#REF!</f>
        <v>#REF!</v>
      </c>
      <c r="E125" s="178" t="e">
        <f>#REF!</f>
        <v>#REF!</v>
      </c>
      <c r="F125" s="180" t="e">
        <f>#REF!</f>
        <v>#REF!</v>
      </c>
      <c r="G125" s="177" t="e">
        <f>#REF!</f>
        <v>#REF!</v>
      </c>
      <c r="H125" s="130" t="s">
        <v>197</v>
      </c>
      <c r="I125" s="197"/>
      <c r="J125" s="124" t="str">
        <f>'YARIŞMA BİLGİLERİ'!$F$21</f>
        <v>KADINLAR                                                             2004-2005-2006-2007-2008</v>
      </c>
      <c r="K125" s="198" t="str">
        <f t="shared" si="1"/>
        <v>İZMİR-4. TÜRKİYENİN EN HIZLISI İL SEÇMELERİ</v>
      </c>
      <c r="L125" s="128" t="e">
        <f>#REF!</f>
        <v>#REF!</v>
      </c>
      <c r="M125" s="128" t="s">
        <v>193</v>
      </c>
    </row>
    <row r="126" spans="1:13" s="120" customFormat="1" ht="26.25" customHeight="1" x14ac:dyDescent="0.2">
      <c r="A126" s="122">
        <v>368</v>
      </c>
      <c r="B126" s="174" t="s">
        <v>204</v>
      </c>
      <c r="C126" s="176" t="e">
        <f>#REF!</f>
        <v>#REF!</v>
      </c>
      <c r="D126" s="178" t="e">
        <f>#REF!</f>
        <v>#REF!</v>
      </c>
      <c r="E126" s="178" t="e">
        <f>#REF!</f>
        <v>#REF!</v>
      </c>
      <c r="F126" s="180" t="e">
        <f>#REF!</f>
        <v>#REF!</v>
      </c>
      <c r="G126" s="177" t="e">
        <f>#REF!</f>
        <v>#REF!</v>
      </c>
      <c r="H126" s="130" t="s">
        <v>197</v>
      </c>
      <c r="I126" s="197"/>
      <c r="J126" s="124" t="str">
        <f>'YARIŞMA BİLGİLERİ'!$F$21</f>
        <v>KADINLAR                                                             2004-2005-2006-2007-2008</v>
      </c>
      <c r="K126" s="198" t="str">
        <f t="shared" si="1"/>
        <v>İZMİR-4. TÜRKİYENİN EN HIZLISI İL SEÇMELERİ</v>
      </c>
      <c r="L126" s="128" t="e">
        <f>#REF!</f>
        <v>#REF!</v>
      </c>
      <c r="M126" s="128" t="s">
        <v>193</v>
      </c>
    </row>
    <row r="127" spans="1:13" s="120" customFormat="1" ht="26.25" customHeight="1" x14ac:dyDescent="0.2">
      <c r="A127" s="122">
        <v>369</v>
      </c>
      <c r="B127" s="174" t="s">
        <v>204</v>
      </c>
      <c r="C127" s="176" t="e">
        <f>#REF!</f>
        <v>#REF!</v>
      </c>
      <c r="D127" s="178" t="e">
        <f>#REF!</f>
        <v>#REF!</v>
      </c>
      <c r="E127" s="178" t="e">
        <f>#REF!</f>
        <v>#REF!</v>
      </c>
      <c r="F127" s="180" t="e">
        <f>#REF!</f>
        <v>#REF!</v>
      </c>
      <c r="G127" s="177" t="e">
        <f>#REF!</f>
        <v>#REF!</v>
      </c>
      <c r="H127" s="130" t="s">
        <v>197</v>
      </c>
      <c r="I127" s="197"/>
      <c r="J127" s="124" t="str">
        <f>'YARIŞMA BİLGİLERİ'!$F$21</f>
        <v>KADINLAR                                                             2004-2005-2006-2007-2008</v>
      </c>
      <c r="K127" s="198" t="str">
        <f t="shared" si="1"/>
        <v>İZMİR-4. TÜRKİYENİN EN HIZLISI İL SEÇMELERİ</v>
      </c>
      <c r="L127" s="128" t="e">
        <f>#REF!</f>
        <v>#REF!</v>
      </c>
      <c r="M127" s="128" t="s">
        <v>193</v>
      </c>
    </row>
    <row r="128" spans="1:13" s="120" customFormat="1" ht="26.25" customHeight="1" x14ac:dyDescent="0.2">
      <c r="A128" s="122">
        <v>370</v>
      </c>
      <c r="B128" s="174" t="s">
        <v>204</v>
      </c>
      <c r="C128" s="176" t="e">
        <f>#REF!</f>
        <v>#REF!</v>
      </c>
      <c r="D128" s="178" t="e">
        <f>#REF!</f>
        <v>#REF!</v>
      </c>
      <c r="E128" s="178" t="e">
        <f>#REF!</f>
        <v>#REF!</v>
      </c>
      <c r="F128" s="180" t="e">
        <f>#REF!</f>
        <v>#REF!</v>
      </c>
      <c r="G128" s="177" t="e">
        <f>#REF!</f>
        <v>#REF!</v>
      </c>
      <c r="H128" s="130" t="s">
        <v>197</v>
      </c>
      <c r="I128" s="197"/>
      <c r="J128" s="124" t="str">
        <f>'YARIŞMA BİLGİLERİ'!$F$21</f>
        <v>KADINLAR                                                             2004-2005-2006-2007-2008</v>
      </c>
      <c r="K128" s="198" t="str">
        <f t="shared" si="1"/>
        <v>İZMİR-4. TÜRKİYENİN EN HIZLISI İL SEÇMELERİ</v>
      </c>
      <c r="L128" s="128" t="e">
        <f>#REF!</f>
        <v>#REF!</v>
      </c>
      <c r="M128" s="128" t="s">
        <v>193</v>
      </c>
    </row>
    <row r="129" spans="1:13" s="120" customFormat="1" ht="26.25" customHeight="1" x14ac:dyDescent="0.2">
      <c r="A129" s="122">
        <v>451</v>
      </c>
      <c r="B129" s="174" t="s">
        <v>204</v>
      </c>
      <c r="C129" s="176" t="e">
        <f>#REF!</f>
        <v>#REF!</v>
      </c>
      <c r="D129" s="178" t="e">
        <f>#REF!</f>
        <v>#REF!</v>
      </c>
      <c r="E129" s="178" t="e">
        <f>#REF!</f>
        <v>#REF!</v>
      </c>
      <c r="F129" s="180" t="e">
        <f>#REF!</f>
        <v>#REF!</v>
      </c>
      <c r="G129" s="177" t="e">
        <f>#REF!</f>
        <v>#REF!</v>
      </c>
      <c r="H129" s="130" t="s">
        <v>197</v>
      </c>
      <c r="I129" s="197"/>
      <c r="J129" s="124" t="str">
        <f>'YARIŞMA BİLGİLERİ'!$F$21</f>
        <v>KADINLAR                                                             2004-2005-2006-2007-2008</v>
      </c>
      <c r="K129" s="198" t="str">
        <f t="shared" si="1"/>
        <v>İZMİR-4. TÜRKİYENİN EN HIZLISI İL SEÇMELERİ</v>
      </c>
      <c r="L129" s="128" t="e">
        <f>#REF!</f>
        <v>#REF!</v>
      </c>
      <c r="M129" s="128" t="s">
        <v>193</v>
      </c>
    </row>
    <row r="130" spans="1:13" s="120" customFormat="1" ht="26.25" customHeight="1" x14ac:dyDescent="0.2">
      <c r="A130" s="122">
        <v>452</v>
      </c>
      <c r="B130" s="174" t="s">
        <v>204</v>
      </c>
      <c r="C130" s="176" t="e">
        <f>#REF!</f>
        <v>#REF!</v>
      </c>
      <c r="D130" s="178" t="e">
        <f>#REF!</f>
        <v>#REF!</v>
      </c>
      <c r="E130" s="178" t="e">
        <f>#REF!</f>
        <v>#REF!</v>
      </c>
      <c r="F130" s="180" t="e">
        <f>#REF!</f>
        <v>#REF!</v>
      </c>
      <c r="G130" s="177" t="e">
        <f>#REF!</f>
        <v>#REF!</v>
      </c>
      <c r="H130" s="130" t="s">
        <v>197</v>
      </c>
      <c r="I130" s="197"/>
      <c r="J130" s="124" t="str">
        <f>'YARIŞMA BİLGİLERİ'!$F$21</f>
        <v>KADINLAR                                                             2004-2005-2006-2007-2008</v>
      </c>
      <c r="K130" s="198" t="str">
        <f t="shared" si="1"/>
        <v>İZMİR-4. TÜRKİYENİN EN HIZLISI İL SEÇMELERİ</v>
      </c>
      <c r="L130" s="128" t="e">
        <f>#REF!</f>
        <v>#REF!</v>
      </c>
      <c r="M130" s="128" t="s">
        <v>193</v>
      </c>
    </row>
    <row r="131" spans="1:13" s="120" customFormat="1" ht="26.25" customHeight="1" x14ac:dyDescent="0.2">
      <c r="A131" s="122">
        <v>453</v>
      </c>
      <c r="B131" s="174" t="s">
        <v>204</v>
      </c>
      <c r="C131" s="176" t="e">
        <f>#REF!</f>
        <v>#REF!</v>
      </c>
      <c r="D131" s="178" t="e">
        <f>#REF!</f>
        <v>#REF!</v>
      </c>
      <c r="E131" s="178" t="e">
        <f>#REF!</f>
        <v>#REF!</v>
      </c>
      <c r="F131" s="180" t="e">
        <f>#REF!</f>
        <v>#REF!</v>
      </c>
      <c r="G131" s="177" t="e">
        <f>#REF!</f>
        <v>#REF!</v>
      </c>
      <c r="H131" s="130" t="s">
        <v>197</v>
      </c>
      <c r="I131" s="197"/>
      <c r="J131" s="124" t="str">
        <f>'YARIŞMA BİLGİLERİ'!$F$21</f>
        <v>KADINLAR                                                             2004-2005-2006-2007-2008</v>
      </c>
      <c r="K131" s="198" t="str">
        <f t="shared" ref="K131:K194" si="2">CONCATENATE(K$1,"-",A$1)</f>
        <v>İZMİR-4. TÜRKİYENİN EN HIZLISI İL SEÇMELERİ</v>
      </c>
      <c r="L131" s="128" t="e">
        <f>#REF!</f>
        <v>#REF!</v>
      </c>
      <c r="M131" s="128" t="s">
        <v>193</v>
      </c>
    </row>
    <row r="132" spans="1:13" s="120" customFormat="1" ht="26.25" customHeight="1" x14ac:dyDescent="0.2">
      <c r="A132" s="122">
        <v>454</v>
      </c>
      <c r="B132" s="174" t="s">
        <v>204</v>
      </c>
      <c r="C132" s="176" t="e">
        <f>#REF!</f>
        <v>#REF!</v>
      </c>
      <c r="D132" s="178" t="e">
        <f>#REF!</f>
        <v>#REF!</v>
      </c>
      <c r="E132" s="178" t="e">
        <f>#REF!</f>
        <v>#REF!</v>
      </c>
      <c r="F132" s="180" t="e">
        <f>#REF!</f>
        <v>#REF!</v>
      </c>
      <c r="G132" s="177" t="e">
        <f>#REF!</f>
        <v>#REF!</v>
      </c>
      <c r="H132" s="130" t="s">
        <v>197</v>
      </c>
      <c r="I132" s="197"/>
      <c r="J132" s="124" t="str">
        <f>'YARIŞMA BİLGİLERİ'!$F$21</f>
        <v>KADINLAR                                                             2004-2005-2006-2007-2008</v>
      </c>
      <c r="K132" s="198" t="str">
        <f t="shared" si="2"/>
        <v>İZMİR-4. TÜRKİYENİN EN HIZLISI İL SEÇMELERİ</v>
      </c>
      <c r="L132" s="128" t="e">
        <f>#REF!</f>
        <v>#REF!</v>
      </c>
      <c r="M132" s="128" t="s">
        <v>193</v>
      </c>
    </row>
    <row r="133" spans="1:13" s="120" customFormat="1" ht="26.25" customHeight="1" x14ac:dyDescent="0.2">
      <c r="A133" s="122">
        <v>455</v>
      </c>
      <c r="B133" s="174" t="s">
        <v>206</v>
      </c>
      <c r="C133" s="176" t="e">
        <f>#REF!</f>
        <v>#REF!</v>
      </c>
      <c r="D133" s="178" t="e">
        <f>#REF!</f>
        <v>#REF!</v>
      </c>
      <c r="E133" s="178" t="e">
        <f>#REF!</f>
        <v>#REF!</v>
      </c>
      <c r="F133" s="179" t="e">
        <f>#REF!</f>
        <v>#REF!</v>
      </c>
      <c r="G133" s="177" t="e">
        <f>#REF!</f>
        <v>#REF!</v>
      </c>
      <c r="H133" s="130" t="s">
        <v>199</v>
      </c>
      <c r="I133" s="197"/>
      <c r="J133" s="124" t="str">
        <f>'YARIŞMA BİLGİLERİ'!$F$21</f>
        <v>KADINLAR                                                             2004-2005-2006-2007-2008</v>
      </c>
      <c r="K133" s="198" t="str">
        <f t="shared" si="2"/>
        <v>İZMİR-4. TÜRKİYENİN EN HIZLISI İL SEÇMELERİ</v>
      </c>
      <c r="L133" s="128" t="e">
        <f>#REF!</f>
        <v>#REF!</v>
      </c>
      <c r="M133" s="128" t="s">
        <v>193</v>
      </c>
    </row>
    <row r="134" spans="1:13" s="120" customFormat="1" ht="26.25" customHeight="1" x14ac:dyDescent="0.2">
      <c r="A134" s="122">
        <v>456</v>
      </c>
      <c r="B134" s="174" t="s">
        <v>206</v>
      </c>
      <c r="C134" s="176" t="e">
        <f>#REF!</f>
        <v>#REF!</v>
      </c>
      <c r="D134" s="178" t="e">
        <f>#REF!</f>
        <v>#REF!</v>
      </c>
      <c r="E134" s="178" t="e">
        <f>#REF!</f>
        <v>#REF!</v>
      </c>
      <c r="F134" s="179" t="e">
        <f>#REF!</f>
        <v>#REF!</v>
      </c>
      <c r="G134" s="177" t="e">
        <f>#REF!</f>
        <v>#REF!</v>
      </c>
      <c r="H134" s="130" t="s">
        <v>199</v>
      </c>
      <c r="I134" s="197"/>
      <c r="J134" s="124" t="str">
        <f>'YARIŞMA BİLGİLERİ'!$F$21</f>
        <v>KADINLAR                                                             2004-2005-2006-2007-2008</v>
      </c>
      <c r="K134" s="198" t="str">
        <f t="shared" si="2"/>
        <v>İZMİR-4. TÜRKİYENİN EN HIZLISI İL SEÇMELERİ</v>
      </c>
      <c r="L134" s="128" t="e">
        <f>#REF!</f>
        <v>#REF!</v>
      </c>
      <c r="M134" s="128" t="s">
        <v>193</v>
      </c>
    </row>
    <row r="135" spans="1:13" s="120" customFormat="1" ht="26.25" customHeight="1" x14ac:dyDescent="0.2">
      <c r="A135" s="122">
        <v>457</v>
      </c>
      <c r="B135" s="174" t="s">
        <v>206</v>
      </c>
      <c r="C135" s="176" t="e">
        <f>#REF!</f>
        <v>#REF!</v>
      </c>
      <c r="D135" s="178" t="e">
        <f>#REF!</f>
        <v>#REF!</v>
      </c>
      <c r="E135" s="178" t="e">
        <f>#REF!</f>
        <v>#REF!</v>
      </c>
      <c r="F135" s="179" t="e">
        <f>#REF!</f>
        <v>#REF!</v>
      </c>
      <c r="G135" s="177" t="e">
        <f>#REF!</f>
        <v>#REF!</v>
      </c>
      <c r="H135" s="130" t="s">
        <v>199</v>
      </c>
      <c r="I135" s="197"/>
      <c r="J135" s="124" t="str">
        <f>'YARIŞMA BİLGİLERİ'!$F$21</f>
        <v>KADINLAR                                                             2004-2005-2006-2007-2008</v>
      </c>
      <c r="K135" s="198" t="str">
        <f t="shared" si="2"/>
        <v>İZMİR-4. TÜRKİYENİN EN HIZLISI İL SEÇMELERİ</v>
      </c>
      <c r="L135" s="128" t="e">
        <f>#REF!</f>
        <v>#REF!</v>
      </c>
      <c r="M135" s="128" t="s">
        <v>193</v>
      </c>
    </row>
    <row r="136" spans="1:13" s="120" customFormat="1" ht="26.25" customHeight="1" x14ac:dyDescent="0.2">
      <c r="A136" s="122">
        <v>458</v>
      </c>
      <c r="B136" s="174" t="s">
        <v>206</v>
      </c>
      <c r="C136" s="176" t="e">
        <f>#REF!</f>
        <v>#REF!</v>
      </c>
      <c r="D136" s="178" t="e">
        <f>#REF!</f>
        <v>#REF!</v>
      </c>
      <c r="E136" s="178" t="e">
        <f>#REF!</f>
        <v>#REF!</v>
      </c>
      <c r="F136" s="179" t="e">
        <f>#REF!</f>
        <v>#REF!</v>
      </c>
      <c r="G136" s="177" t="e">
        <f>#REF!</f>
        <v>#REF!</v>
      </c>
      <c r="H136" s="130" t="s">
        <v>199</v>
      </c>
      <c r="I136" s="197"/>
      <c r="J136" s="124" t="str">
        <f>'YARIŞMA BİLGİLERİ'!$F$21</f>
        <v>KADINLAR                                                             2004-2005-2006-2007-2008</v>
      </c>
      <c r="K136" s="198" t="str">
        <f t="shared" si="2"/>
        <v>İZMİR-4. TÜRKİYENİN EN HIZLISI İL SEÇMELERİ</v>
      </c>
      <c r="L136" s="128" t="e">
        <f>#REF!</f>
        <v>#REF!</v>
      </c>
      <c r="M136" s="128" t="s">
        <v>193</v>
      </c>
    </row>
    <row r="137" spans="1:13" s="120" customFormat="1" ht="26.25" customHeight="1" x14ac:dyDescent="0.2">
      <c r="A137" s="122">
        <v>459</v>
      </c>
      <c r="B137" s="174" t="s">
        <v>206</v>
      </c>
      <c r="C137" s="176" t="e">
        <f>#REF!</f>
        <v>#REF!</v>
      </c>
      <c r="D137" s="178" t="e">
        <f>#REF!</f>
        <v>#REF!</v>
      </c>
      <c r="E137" s="178" t="e">
        <f>#REF!</f>
        <v>#REF!</v>
      </c>
      <c r="F137" s="179" t="e">
        <f>#REF!</f>
        <v>#REF!</v>
      </c>
      <c r="G137" s="177" t="e">
        <f>#REF!</f>
        <v>#REF!</v>
      </c>
      <c r="H137" s="130" t="s">
        <v>199</v>
      </c>
      <c r="I137" s="197"/>
      <c r="J137" s="124" t="str">
        <f>'YARIŞMA BİLGİLERİ'!$F$21</f>
        <v>KADINLAR                                                             2004-2005-2006-2007-2008</v>
      </c>
      <c r="K137" s="198" t="str">
        <f t="shared" si="2"/>
        <v>İZMİR-4. TÜRKİYENİN EN HIZLISI İL SEÇMELERİ</v>
      </c>
      <c r="L137" s="128" t="e">
        <f>#REF!</f>
        <v>#REF!</v>
      </c>
      <c r="M137" s="128" t="s">
        <v>193</v>
      </c>
    </row>
    <row r="138" spans="1:13" s="120" customFormat="1" ht="26.25" customHeight="1" x14ac:dyDescent="0.2">
      <c r="A138" s="122">
        <v>460</v>
      </c>
      <c r="B138" s="174" t="s">
        <v>206</v>
      </c>
      <c r="C138" s="176" t="e">
        <f>#REF!</f>
        <v>#REF!</v>
      </c>
      <c r="D138" s="178" t="e">
        <f>#REF!</f>
        <v>#REF!</v>
      </c>
      <c r="E138" s="178" t="e">
        <f>#REF!</f>
        <v>#REF!</v>
      </c>
      <c r="F138" s="179" t="e">
        <f>#REF!</f>
        <v>#REF!</v>
      </c>
      <c r="G138" s="177" t="e">
        <f>#REF!</f>
        <v>#REF!</v>
      </c>
      <c r="H138" s="130" t="s">
        <v>199</v>
      </c>
      <c r="I138" s="197"/>
      <c r="J138" s="124" t="str">
        <f>'YARIŞMA BİLGİLERİ'!$F$21</f>
        <v>KADINLAR                                                             2004-2005-2006-2007-2008</v>
      </c>
      <c r="K138" s="198" t="str">
        <f t="shared" si="2"/>
        <v>İZMİR-4. TÜRKİYENİN EN HIZLISI İL SEÇMELERİ</v>
      </c>
      <c r="L138" s="128" t="e">
        <f>#REF!</f>
        <v>#REF!</v>
      </c>
      <c r="M138" s="128" t="s">
        <v>193</v>
      </c>
    </row>
    <row r="139" spans="1:13" s="120" customFormat="1" ht="26.25" customHeight="1" x14ac:dyDescent="0.2">
      <c r="A139" s="122">
        <v>461</v>
      </c>
      <c r="B139" s="174" t="s">
        <v>206</v>
      </c>
      <c r="C139" s="176" t="e">
        <f>#REF!</f>
        <v>#REF!</v>
      </c>
      <c r="D139" s="178" t="e">
        <f>#REF!</f>
        <v>#REF!</v>
      </c>
      <c r="E139" s="178" t="e">
        <f>#REF!</f>
        <v>#REF!</v>
      </c>
      <c r="F139" s="179" t="e">
        <f>#REF!</f>
        <v>#REF!</v>
      </c>
      <c r="G139" s="177" t="e">
        <f>#REF!</f>
        <v>#REF!</v>
      </c>
      <c r="H139" s="130" t="s">
        <v>199</v>
      </c>
      <c r="I139" s="197"/>
      <c r="J139" s="124" t="str">
        <f>'YARIŞMA BİLGİLERİ'!$F$21</f>
        <v>KADINLAR                                                             2004-2005-2006-2007-2008</v>
      </c>
      <c r="K139" s="198" t="str">
        <f t="shared" si="2"/>
        <v>İZMİR-4. TÜRKİYENİN EN HIZLISI İL SEÇMELERİ</v>
      </c>
      <c r="L139" s="128" t="e">
        <f>#REF!</f>
        <v>#REF!</v>
      </c>
      <c r="M139" s="128" t="s">
        <v>193</v>
      </c>
    </row>
    <row r="140" spans="1:13" s="120" customFormat="1" ht="26.25" customHeight="1" x14ac:dyDescent="0.2">
      <c r="A140" s="122">
        <v>462</v>
      </c>
      <c r="B140" s="174" t="s">
        <v>206</v>
      </c>
      <c r="C140" s="176" t="e">
        <f>#REF!</f>
        <v>#REF!</v>
      </c>
      <c r="D140" s="178" t="e">
        <f>#REF!</f>
        <v>#REF!</v>
      </c>
      <c r="E140" s="178" t="e">
        <f>#REF!</f>
        <v>#REF!</v>
      </c>
      <c r="F140" s="179" t="e">
        <f>#REF!</f>
        <v>#REF!</v>
      </c>
      <c r="G140" s="177" t="e">
        <f>#REF!</f>
        <v>#REF!</v>
      </c>
      <c r="H140" s="130" t="s">
        <v>199</v>
      </c>
      <c r="I140" s="197"/>
      <c r="J140" s="124" t="str">
        <f>'YARIŞMA BİLGİLERİ'!$F$21</f>
        <v>KADINLAR                                                             2004-2005-2006-2007-2008</v>
      </c>
      <c r="K140" s="198" t="str">
        <f t="shared" si="2"/>
        <v>İZMİR-4. TÜRKİYENİN EN HIZLISI İL SEÇMELERİ</v>
      </c>
      <c r="L140" s="128" t="e">
        <f>#REF!</f>
        <v>#REF!</v>
      </c>
      <c r="M140" s="128" t="s">
        <v>193</v>
      </c>
    </row>
    <row r="141" spans="1:13" s="120" customFormat="1" ht="26.25" customHeight="1" x14ac:dyDescent="0.2">
      <c r="A141" s="122">
        <v>463</v>
      </c>
      <c r="B141" s="174" t="s">
        <v>206</v>
      </c>
      <c r="C141" s="176" t="e">
        <f>#REF!</f>
        <v>#REF!</v>
      </c>
      <c r="D141" s="178" t="e">
        <f>#REF!</f>
        <v>#REF!</v>
      </c>
      <c r="E141" s="178" t="e">
        <f>#REF!</f>
        <v>#REF!</v>
      </c>
      <c r="F141" s="179" t="e">
        <f>#REF!</f>
        <v>#REF!</v>
      </c>
      <c r="G141" s="177" t="e">
        <f>#REF!</f>
        <v>#REF!</v>
      </c>
      <c r="H141" s="130" t="s">
        <v>199</v>
      </c>
      <c r="I141" s="197"/>
      <c r="J141" s="124" t="str">
        <f>'YARIŞMA BİLGİLERİ'!$F$21</f>
        <v>KADINLAR                                                             2004-2005-2006-2007-2008</v>
      </c>
      <c r="K141" s="198" t="str">
        <f t="shared" si="2"/>
        <v>İZMİR-4. TÜRKİYENİN EN HIZLISI İL SEÇMELERİ</v>
      </c>
      <c r="L141" s="128" t="e">
        <f>#REF!</f>
        <v>#REF!</v>
      </c>
      <c r="M141" s="128" t="s">
        <v>193</v>
      </c>
    </row>
    <row r="142" spans="1:13" s="120" customFormat="1" ht="26.25" customHeight="1" x14ac:dyDescent="0.2">
      <c r="A142" s="122">
        <v>464</v>
      </c>
      <c r="B142" s="174" t="s">
        <v>206</v>
      </c>
      <c r="C142" s="176" t="e">
        <f>#REF!</f>
        <v>#REF!</v>
      </c>
      <c r="D142" s="178" t="e">
        <f>#REF!</f>
        <v>#REF!</v>
      </c>
      <c r="E142" s="178" t="e">
        <f>#REF!</f>
        <v>#REF!</v>
      </c>
      <c r="F142" s="179" t="e">
        <f>#REF!</f>
        <v>#REF!</v>
      </c>
      <c r="G142" s="177" t="e">
        <f>#REF!</f>
        <v>#REF!</v>
      </c>
      <c r="H142" s="130" t="s">
        <v>199</v>
      </c>
      <c r="I142" s="197"/>
      <c r="J142" s="124" t="str">
        <f>'YARIŞMA BİLGİLERİ'!$F$21</f>
        <v>KADINLAR                                                             2004-2005-2006-2007-2008</v>
      </c>
      <c r="K142" s="198" t="str">
        <f t="shared" si="2"/>
        <v>İZMİR-4. TÜRKİYENİN EN HIZLISI İL SEÇMELERİ</v>
      </c>
      <c r="L142" s="128" t="e">
        <f>#REF!</f>
        <v>#REF!</v>
      </c>
      <c r="M142" s="128" t="s">
        <v>193</v>
      </c>
    </row>
    <row r="143" spans="1:13" s="120" customFormat="1" ht="26.25" customHeight="1" x14ac:dyDescent="0.2">
      <c r="A143" s="122">
        <v>465</v>
      </c>
      <c r="B143" s="174" t="s">
        <v>206</v>
      </c>
      <c r="C143" s="176" t="e">
        <f>#REF!</f>
        <v>#REF!</v>
      </c>
      <c r="D143" s="178" t="e">
        <f>#REF!</f>
        <v>#REF!</v>
      </c>
      <c r="E143" s="178" t="e">
        <f>#REF!</f>
        <v>#REF!</v>
      </c>
      <c r="F143" s="179" t="e">
        <f>#REF!</f>
        <v>#REF!</v>
      </c>
      <c r="G143" s="177" t="e">
        <f>#REF!</f>
        <v>#REF!</v>
      </c>
      <c r="H143" s="130" t="s">
        <v>199</v>
      </c>
      <c r="I143" s="197"/>
      <c r="J143" s="124" t="str">
        <f>'YARIŞMA BİLGİLERİ'!$F$21</f>
        <v>KADINLAR                                                             2004-2005-2006-2007-2008</v>
      </c>
      <c r="K143" s="198" t="str">
        <f t="shared" si="2"/>
        <v>İZMİR-4. TÜRKİYENİN EN HIZLISI İL SEÇMELERİ</v>
      </c>
      <c r="L143" s="128" t="e">
        <f>#REF!</f>
        <v>#REF!</v>
      </c>
      <c r="M143" s="128" t="s">
        <v>193</v>
      </c>
    </row>
    <row r="144" spans="1:13" s="120" customFormat="1" ht="26.25" customHeight="1" x14ac:dyDescent="0.2">
      <c r="A144" s="122">
        <v>466</v>
      </c>
      <c r="B144" s="174" t="s">
        <v>206</v>
      </c>
      <c r="C144" s="176" t="e">
        <f>#REF!</f>
        <v>#REF!</v>
      </c>
      <c r="D144" s="178" t="e">
        <f>#REF!</f>
        <v>#REF!</v>
      </c>
      <c r="E144" s="178" t="e">
        <f>#REF!</f>
        <v>#REF!</v>
      </c>
      <c r="F144" s="179" t="e">
        <f>#REF!</f>
        <v>#REF!</v>
      </c>
      <c r="G144" s="177" t="e">
        <f>#REF!</f>
        <v>#REF!</v>
      </c>
      <c r="H144" s="130" t="s">
        <v>199</v>
      </c>
      <c r="I144" s="197"/>
      <c r="J144" s="124" t="str">
        <f>'YARIŞMA BİLGİLERİ'!$F$21</f>
        <v>KADINLAR                                                             2004-2005-2006-2007-2008</v>
      </c>
      <c r="K144" s="198" t="str">
        <f t="shared" si="2"/>
        <v>İZMİR-4. TÜRKİYENİN EN HIZLISI İL SEÇMELERİ</v>
      </c>
      <c r="L144" s="128" t="e">
        <f>#REF!</f>
        <v>#REF!</v>
      </c>
      <c r="M144" s="128" t="s">
        <v>193</v>
      </c>
    </row>
    <row r="145" spans="1:13" s="120" customFormat="1" ht="26.25" customHeight="1" x14ac:dyDescent="0.2">
      <c r="A145" s="122">
        <v>467</v>
      </c>
      <c r="B145" s="174" t="s">
        <v>206</v>
      </c>
      <c r="C145" s="176" t="e">
        <f>#REF!</f>
        <v>#REF!</v>
      </c>
      <c r="D145" s="178" t="e">
        <f>#REF!</f>
        <v>#REF!</v>
      </c>
      <c r="E145" s="178" t="e">
        <f>#REF!</f>
        <v>#REF!</v>
      </c>
      <c r="F145" s="179" t="e">
        <f>#REF!</f>
        <v>#REF!</v>
      </c>
      <c r="G145" s="177" t="e">
        <f>#REF!</f>
        <v>#REF!</v>
      </c>
      <c r="H145" s="130" t="s">
        <v>199</v>
      </c>
      <c r="I145" s="197"/>
      <c r="J145" s="124" t="str">
        <f>'YARIŞMA BİLGİLERİ'!$F$21</f>
        <v>KADINLAR                                                             2004-2005-2006-2007-2008</v>
      </c>
      <c r="K145" s="198" t="str">
        <f t="shared" si="2"/>
        <v>İZMİR-4. TÜRKİYENİN EN HIZLISI İL SEÇMELERİ</v>
      </c>
      <c r="L145" s="128" t="e">
        <f>#REF!</f>
        <v>#REF!</v>
      </c>
      <c r="M145" s="128" t="s">
        <v>193</v>
      </c>
    </row>
    <row r="146" spans="1:13" s="120" customFormat="1" ht="26.25" customHeight="1" x14ac:dyDescent="0.2">
      <c r="A146" s="122">
        <v>468</v>
      </c>
      <c r="B146" s="174" t="s">
        <v>206</v>
      </c>
      <c r="C146" s="176" t="e">
        <f>#REF!</f>
        <v>#REF!</v>
      </c>
      <c r="D146" s="178" t="e">
        <f>#REF!</f>
        <v>#REF!</v>
      </c>
      <c r="E146" s="178" t="e">
        <f>#REF!</f>
        <v>#REF!</v>
      </c>
      <c r="F146" s="179" t="e">
        <f>#REF!</f>
        <v>#REF!</v>
      </c>
      <c r="G146" s="177" t="e">
        <f>#REF!</f>
        <v>#REF!</v>
      </c>
      <c r="H146" s="130" t="s">
        <v>199</v>
      </c>
      <c r="I146" s="197"/>
      <c r="J146" s="124" t="str">
        <f>'YARIŞMA BİLGİLERİ'!$F$21</f>
        <v>KADINLAR                                                             2004-2005-2006-2007-2008</v>
      </c>
      <c r="K146" s="198" t="str">
        <f t="shared" si="2"/>
        <v>İZMİR-4. TÜRKİYENİN EN HIZLISI İL SEÇMELERİ</v>
      </c>
      <c r="L146" s="128" t="e">
        <f>#REF!</f>
        <v>#REF!</v>
      </c>
      <c r="M146" s="128" t="s">
        <v>193</v>
      </c>
    </row>
    <row r="147" spans="1:13" s="199" customFormat="1" ht="26.25" customHeight="1" x14ac:dyDescent="0.2">
      <c r="A147" s="122">
        <v>469</v>
      </c>
      <c r="B147" s="174" t="s">
        <v>206</v>
      </c>
      <c r="C147" s="176" t="e">
        <f>#REF!</f>
        <v>#REF!</v>
      </c>
      <c r="D147" s="178" t="e">
        <f>#REF!</f>
        <v>#REF!</v>
      </c>
      <c r="E147" s="178" t="e">
        <f>#REF!</f>
        <v>#REF!</v>
      </c>
      <c r="F147" s="179" t="e">
        <f>#REF!</f>
        <v>#REF!</v>
      </c>
      <c r="G147" s="177" t="e">
        <f>#REF!</f>
        <v>#REF!</v>
      </c>
      <c r="H147" s="130" t="s">
        <v>199</v>
      </c>
      <c r="I147" s="197"/>
      <c r="J147" s="124" t="str">
        <f>'YARIŞMA BİLGİLERİ'!$F$21</f>
        <v>KADINLAR                                                             2004-2005-2006-2007-2008</v>
      </c>
      <c r="K147" s="198" t="str">
        <f t="shared" si="2"/>
        <v>İZMİR-4. TÜRKİYENİN EN HIZLISI İL SEÇMELERİ</v>
      </c>
      <c r="L147" s="128" t="e">
        <f>#REF!</f>
        <v>#REF!</v>
      </c>
      <c r="M147" s="128" t="s">
        <v>193</v>
      </c>
    </row>
    <row r="148" spans="1:13" s="199" customFormat="1" ht="26.25" customHeight="1" x14ac:dyDescent="0.2">
      <c r="A148" s="122">
        <v>470</v>
      </c>
      <c r="B148" s="174" t="s">
        <v>206</v>
      </c>
      <c r="C148" s="176" t="e">
        <f>#REF!</f>
        <v>#REF!</v>
      </c>
      <c r="D148" s="178" t="e">
        <f>#REF!</f>
        <v>#REF!</v>
      </c>
      <c r="E148" s="178" t="e">
        <f>#REF!</f>
        <v>#REF!</v>
      </c>
      <c r="F148" s="179" t="e">
        <f>#REF!</f>
        <v>#REF!</v>
      </c>
      <c r="G148" s="177" t="e">
        <f>#REF!</f>
        <v>#REF!</v>
      </c>
      <c r="H148" s="130" t="s">
        <v>199</v>
      </c>
      <c r="I148" s="197"/>
      <c r="J148" s="124" t="str">
        <f>'YARIŞMA BİLGİLERİ'!$F$21</f>
        <v>KADINLAR                                                             2004-2005-2006-2007-2008</v>
      </c>
      <c r="K148" s="198" t="str">
        <f t="shared" si="2"/>
        <v>İZMİR-4. TÜRKİYENİN EN HIZLISI İL SEÇMELERİ</v>
      </c>
      <c r="L148" s="128" t="e">
        <f>#REF!</f>
        <v>#REF!</v>
      </c>
      <c r="M148" s="128" t="s">
        <v>193</v>
      </c>
    </row>
    <row r="149" spans="1:13" s="199" customFormat="1" ht="26.25" customHeight="1" x14ac:dyDescent="0.2">
      <c r="A149" s="122">
        <v>471</v>
      </c>
      <c r="B149" s="174" t="s">
        <v>206</v>
      </c>
      <c r="C149" s="176" t="e">
        <f>#REF!</f>
        <v>#REF!</v>
      </c>
      <c r="D149" s="178" t="e">
        <f>#REF!</f>
        <v>#REF!</v>
      </c>
      <c r="E149" s="178" t="e">
        <f>#REF!</f>
        <v>#REF!</v>
      </c>
      <c r="F149" s="179" t="e">
        <f>#REF!</f>
        <v>#REF!</v>
      </c>
      <c r="G149" s="177" t="e">
        <f>#REF!</f>
        <v>#REF!</v>
      </c>
      <c r="H149" s="130" t="s">
        <v>199</v>
      </c>
      <c r="I149" s="197"/>
      <c r="J149" s="124" t="str">
        <f>'YARIŞMA BİLGİLERİ'!$F$21</f>
        <v>KADINLAR                                                             2004-2005-2006-2007-2008</v>
      </c>
      <c r="K149" s="198" t="str">
        <f t="shared" si="2"/>
        <v>İZMİR-4. TÜRKİYENİN EN HIZLISI İL SEÇMELERİ</v>
      </c>
      <c r="L149" s="128" t="e">
        <f>#REF!</f>
        <v>#REF!</v>
      </c>
      <c r="M149" s="128" t="s">
        <v>193</v>
      </c>
    </row>
    <row r="150" spans="1:13" s="199" customFormat="1" ht="26.25" customHeight="1" x14ac:dyDescent="0.2">
      <c r="A150" s="122">
        <v>472</v>
      </c>
      <c r="B150" s="174" t="s">
        <v>206</v>
      </c>
      <c r="C150" s="176" t="e">
        <f>#REF!</f>
        <v>#REF!</v>
      </c>
      <c r="D150" s="178" t="e">
        <f>#REF!</f>
        <v>#REF!</v>
      </c>
      <c r="E150" s="178" t="e">
        <f>#REF!</f>
        <v>#REF!</v>
      </c>
      <c r="F150" s="179" t="e">
        <f>#REF!</f>
        <v>#REF!</v>
      </c>
      <c r="G150" s="177" t="e">
        <f>#REF!</f>
        <v>#REF!</v>
      </c>
      <c r="H150" s="130" t="s">
        <v>199</v>
      </c>
      <c r="I150" s="197"/>
      <c r="J150" s="124" t="str">
        <f>'YARIŞMA BİLGİLERİ'!$F$21</f>
        <v>KADINLAR                                                             2004-2005-2006-2007-2008</v>
      </c>
      <c r="K150" s="198" t="str">
        <f t="shared" si="2"/>
        <v>İZMİR-4. TÜRKİYENİN EN HIZLISI İL SEÇMELERİ</v>
      </c>
      <c r="L150" s="128" t="e">
        <f>#REF!</f>
        <v>#REF!</v>
      </c>
      <c r="M150" s="128" t="s">
        <v>193</v>
      </c>
    </row>
    <row r="151" spans="1:13" s="199" customFormat="1" ht="26.25" customHeight="1" x14ac:dyDescent="0.2">
      <c r="A151" s="122">
        <v>473</v>
      </c>
      <c r="B151" s="174" t="s">
        <v>206</v>
      </c>
      <c r="C151" s="176" t="e">
        <f>#REF!</f>
        <v>#REF!</v>
      </c>
      <c r="D151" s="178" t="e">
        <f>#REF!</f>
        <v>#REF!</v>
      </c>
      <c r="E151" s="178" t="e">
        <f>#REF!</f>
        <v>#REF!</v>
      </c>
      <c r="F151" s="179" t="e">
        <f>#REF!</f>
        <v>#REF!</v>
      </c>
      <c r="G151" s="177" t="e">
        <f>#REF!</f>
        <v>#REF!</v>
      </c>
      <c r="H151" s="130" t="s">
        <v>199</v>
      </c>
      <c r="I151" s="197"/>
      <c r="J151" s="124" t="str">
        <f>'YARIŞMA BİLGİLERİ'!$F$21</f>
        <v>KADINLAR                                                             2004-2005-2006-2007-2008</v>
      </c>
      <c r="K151" s="198" t="str">
        <f t="shared" si="2"/>
        <v>İZMİR-4. TÜRKİYENİN EN HIZLISI İL SEÇMELERİ</v>
      </c>
      <c r="L151" s="128" t="e">
        <f>#REF!</f>
        <v>#REF!</v>
      </c>
      <c r="M151" s="128" t="s">
        <v>193</v>
      </c>
    </row>
    <row r="152" spans="1:13" s="199" customFormat="1" ht="26.25" customHeight="1" x14ac:dyDescent="0.2">
      <c r="A152" s="122">
        <v>474</v>
      </c>
      <c r="B152" s="174" t="s">
        <v>206</v>
      </c>
      <c r="C152" s="176" t="e">
        <f>#REF!</f>
        <v>#REF!</v>
      </c>
      <c r="D152" s="178" t="e">
        <f>#REF!</f>
        <v>#REF!</v>
      </c>
      <c r="E152" s="178" t="e">
        <f>#REF!</f>
        <v>#REF!</v>
      </c>
      <c r="F152" s="179" t="e">
        <f>#REF!</f>
        <v>#REF!</v>
      </c>
      <c r="G152" s="177" t="e">
        <f>#REF!</f>
        <v>#REF!</v>
      </c>
      <c r="H152" s="130" t="s">
        <v>199</v>
      </c>
      <c r="I152" s="197"/>
      <c r="J152" s="124" t="str">
        <f>'YARIŞMA BİLGİLERİ'!$F$21</f>
        <v>KADINLAR                                                             2004-2005-2006-2007-2008</v>
      </c>
      <c r="K152" s="198" t="str">
        <f t="shared" si="2"/>
        <v>İZMİR-4. TÜRKİYENİN EN HIZLISI İL SEÇMELERİ</v>
      </c>
      <c r="L152" s="128" t="e">
        <f>#REF!</f>
        <v>#REF!</v>
      </c>
      <c r="M152" s="128" t="s">
        <v>193</v>
      </c>
    </row>
    <row r="153" spans="1:13" s="199" customFormat="1" ht="26.25" customHeight="1" x14ac:dyDescent="0.2">
      <c r="A153" s="122">
        <v>475</v>
      </c>
      <c r="B153" s="174" t="s">
        <v>206</v>
      </c>
      <c r="C153" s="176" t="e">
        <f>#REF!</f>
        <v>#REF!</v>
      </c>
      <c r="D153" s="178" t="e">
        <f>#REF!</f>
        <v>#REF!</v>
      </c>
      <c r="E153" s="178" t="e">
        <f>#REF!</f>
        <v>#REF!</v>
      </c>
      <c r="F153" s="179" t="e">
        <f>#REF!</f>
        <v>#REF!</v>
      </c>
      <c r="G153" s="177" t="e">
        <f>#REF!</f>
        <v>#REF!</v>
      </c>
      <c r="H153" s="130" t="s">
        <v>199</v>
      </c>
      <c r="I153" s="197"/>
      <c r="J153" s="124" t="str">
        <f>'YARIŞMA BİLGİLERİ'!$F$21</f>
        <v>KADINLAR                                                             2004-2005-2006-2007-2008</v>
      </c>
      <c r="K153" s="198" t="str">
        <f t="shared" si="2"/>
        <v>İZMİR-4. TÜRKİYENİN EN HIZLISI İL SEÇMELERİ</v>
      </c>
      <c r="L153" s="128" t="e">
        <f>#REF!</f>
        <v>#REF!</v>
      </c>
      <c r="M153" s="128" t="s">
        <v>193</v>
      </c>
    </row>
    <row r="154" spans="1:13" s="199" customFormat="1" ht="26.25" customHeight="1" x14ac:dyDescent="0.2">
      <c r="A154" s="122">
        <v>476</v>
      </c>
      <c r="B154" s="174" t="s">
        <v>206</v>
      </c>
      <c r="C154" s="176" t="e">
        <f>#REF!</f>
        <v>#REF!</v>
      </c>
      <c r="D154" s="178" t="e">
        <f>#REF!</f>
        <v>#REF!</v>
      </c>
      <c r="E154" s="178" t="e">
        <f>#REF!</f>
        <v>#REF!</v>
      </c>
      <c r="F154" s="179" t="e">
        <f>#REF!</f>
        <v>#REF!</v>
      </c>
      <c r="G154" s="177" t="e">
        <f>#REF!</f>
        <v>#REF!</v>
      </c>
      <c r="H154" s="130" t="s">
        <v>199</v>
      </c>
      <c r="I154" s="197"/>
      <c r="J154" s="124" t="str">
        <f>'YARIŞMA BİLGİLERİ'!$F$21</f>
        <v>KADINLAR                                                             2004-2005-2006-2007-2008</v>
      </c>
      <c r="K154" s="198" t="str">
        <f t="shared" si="2"/>
        <v>İZMİR-4. TÜRKİYENİN EN HIZLISI İL SEÇMELERİ</v>
      </c>
      <c r="L154" s="128" t="e">
        <f>#REF!</f>
        <v>#REF!</v>
      </c>
      <c r="M154" s="128" t="s">
        <v>193</v>
      </c>
    </row>
    <row r="155" spans="1:13" s="199" customFormat="1" ht="26.25" customHeight="1" x14ac:dyDescent="0.2">
      <c r="A155" s="122">
        <v>477</v>
      </c>
      <c r="B155" s="174" t="s">
        <v>206</v>
      </c>
      <c r="C155" s="176" t="e">
        <f>#REF!</f>
        <v>#REF!</v>
      </c>
      <c r="D155" s="178" t="e">
        <f>#REF!</f>
        <v>#REF!</v>
      </c>
      <c r="E155" s="178" t="e">
        <f>#REF!</f>
        <v>#REF!</v>
      </c>
      <c r="F155" s="179" t="e">
        <f>#REF!</f>
        <v>#REF!</v>
      </c>
      <c r="G155" s="177" t="e">
        <f>#REF!</f>
        <v>#REF!</v>
      </c>
      <c r="H155" s="130" t="s">
        <v>199</v>
      </c>
      <c r="I155" s="197"/>
      <c r="J155" s="124" t="str">
        <f>'YARIŞMA BİLGİLERİ'!$F$21</f>
        <v>KADINLAR                                                             2004-2005-2006-2007-2008</v>
      </c>
      <c r="K155" s="198" t="str">
        <f t="shared" si="2"/>
        <v>İZMİR-4. TÜRKİYENİN EN HIZLISI İL SEÇMELERİ</v>
      </c>
      <c r="L155" s="128" t="e">
        <f>#REF!</f>
        <v>#REF!</v>
      </c>
      <c r="M155" s="128" t="s">
        <v>193</v>
      </c>
    </row>
    <row r="156" spans="1:13" s="199" customFormat="1" ht="26.25" customHeight="1" x14ac:dyDescent="0.2">
      <c r="A156" s="122">
        <v>478</v>
      </c>
      <c r="B156" s="174" t="s">
        <v>206</v>
      </c>
      <c r="C156" s="176" t="e">
        <f>#REF!</f>
        <v>#REF!</v>
      </c>
      <c r="D156" s="178" t="e">
        <f>#REF!</f>
        <v>#REF!</v>
      </c>
      <c r="E156" s="178" t="e">
        <f>#REF!</f>
        <v>#REF!</v>
      </c>
      <c r="F156" s="179" t="e">
        <f>#REF!</f>
        <v>#REF!</v>
      </c>
      <c r="G156" s="177" t="e">
        <f>#REF!</f>
        <v>#REF!</v>
      </c>
      <c r="H156" s="130" t="s">
        <v>199</v>
      </c>
      <c r="I156" s="197"/>
      <c r="J156" s="124" t="str">
        <f>'YARIŞMA BİLGİLERİ'!$F$21</f>
        <v>KADINLAR                                                             2004-2005-2006-2007-2008</v>
      </c>
      <c r="K156" s="198" t="str">
        <f t="shared" si="2"/>
        <v>İZMİR-4. TÜRKİYENİN EN HIZLISI İL SEÇMELERİ</v>
      </c>
      <c r="L156" s="128" t="e">
        <f>#REF!</f>
        <v>#REF!</v>
      </c>
      <c r="M156" s="128" t="s">
        <v>193</v>
      </c>
    </row>
    <row r="157" spans="1:13" s="199" customFormat="1" ht="26.25" customHeight="1" x14ac:dyDescent="0.2">
      <c r="A157" s="122">
        <v>479</v>
      </c>
      <c r="B157" s="174" t="s">
        <v>206</v>
      </c>
      <c r="C157" s="176" t="e">
        <f>#REF!</f>
        <v>#REF!</v>
      </c>
      <c r="D157" s="178" t="e">
        <f>#REF!</f>
        <v>#REF!</v>
      </c>
      <c r="E157" s="178" t="e">
        <f>#REF!</f>
        <v>#REF!</v>
      </c>
      <c r="F157" s="179" t="e">
        <f>#REF!</f>
        <v>#REF!</v>
      </c>
      <c r="G157" s="177" t="e">
        <f>#REF!</f>
        <v>#REF!</v>
      </c>
      <c r="H157" s="130" t="s">
        <v>199</v>
      </c>
      <c r="I157" s="197"/>
      <c r="J157" s="124" t="str">
        <f>'YARIŞMA BİLGİLERİ'!$F$21</f>
        <v>KADINLAR                                                             2004-2005-2006-2007-2008</v>
      </c>
      <c r="K157" s="198" t="str">
        <f t="shared" si="2"/>
        <v>İZMİR-4. TÜRKİYENİN EN HIZLISI İL SEÇMELERİ</v>
      </c>
      <c r="L157" s="128" t="e">
        <f>#REF!</f>
        <v>#REF!</v>
      </c>
      <c r="M157" s="128" t="s">
        <v>193</v>
      </c>
    </row>
    <row r="158" spans="1:13" s="199" customFormat="1" ht="26.25" customHeight="1" x14ac:dyDescent="0.2">
      <c r="A158" s="122">
        <v>480</v>
      </c>
      <c r="B158" s="174" t="s">
        <v>206</v>
      </c>
      <c r="C158" s="176" t="e">
        <f>#REF!</f>
        <v>#REF!</v>
      </c>
      <c r="D158" s="178" t="e">
        <f>#REF!</f>
        <v>#REF!</v>
      </c>
      <c r="E158" s="178" t="e">
        <f>#REF!</f>
        <v>#REF!</v>
      </c>
      <c r="F158" s="179" t="e">
        <f>#REF!</f>
        <v>#REF!</v>
      </c>
      <c r="G158" s="177" t="e">
        <f>#REF!</f>
        <v>#REF!</v>
      </c>
      <c r="H158" s="130" t="s">
        <v>199</v>
      </c>
      <c r="I158" s="197"/>
      <c r="J158" s="124" t="str">
        <f>'YARIŞMA BİLGİLERİ'!$F$21</f>
        <v>KADINLAR                                                             2004-2005-2006-2007-2008</v>
      </c>
      <c r="K158" s="198" t="str">
        <f t="shared" si="2"/>
        <v>İZMİR-4. TÜRKİYENİN EN HIZLISI İL SEÇMELERİ</v>
      </c>
      <c r="L158" s="128" t="e">
        <f>#REF!</f>
        <v>#REF!</v>
      </c>
      <c r="M158" s="128" t="s">
        <v>193</v>
      </c>
    </row>
    <row r="159" spans="1:13" s="199" customFormat="1" ht="26.25" customHeight="1" x14ac:dyDescent="0.2">
      <c r="A159" s="122">
        <v>481</v>
      </c>
      <c r="B159" s="174" t="s">
        <v>206</v>
      </c>
      <c r="C159" s="176" t="e">
        <f>#REF!</f>
        <v>#REF!</v>
      </c>
      <c r="D159" s="178" t="e">
        <f>#REF!</f>
        <v>#REF!</v>
      </c>
      <c r="E159" s="178" t="e">
        <f>#REF!</f>
        <v>#REF!</v>
      </c>
      <c r="F159" s="179" t="e">
        <f>#REF!</f>
        <v>#REF!</v>
      </c>
      <c r="G159" s="177" t="e">
        <f>#REF!</f>
        <v>#REF!</v>
      </c>
      <c r="H159" s="130" t="s">
        <v>199</v>
      </c>
      <c r="I159" s="197"/>
      <c r="J159" s="124" t="str">
        <f>'YARIŞMA BİLGİLERİ'!$F$21</f>
        <v>KADINLAR                                                             2004-2005-2006-2007-2008</v>
      </c>
      <c r="K159" s="198" t="str">
        <f t="shared" si="2"/>
        <v>İZMİR-4. TÜRKİYENİN EN HIZLISI İL SEÇMELERİ</v>
      </c>
      <c r="L159" s="128" t="e">
        <f>#REF!</f>
        <v>#REF!</v>
      </c>
      <c r="M159" s="128" t="s">
        <v>193</v>
      </c>
    </row>
    <row r="160" spans="1:13" s="199" customFormat="1" ht="26.25" customHeight="1" x14ac:dyDescent="0.2">
      <c r="A160" s="122">
        <v>482</v>
      </c>
      <c r="B160" s="174" t="s">
        <v>190</v>
      </c>
      <c r="C160" s="176" t="e">
        <f>#REF!</f>
        <v>#REF!</v>
      </c>
      <c r="D160" s="178" t="e">
        <f>#REF!</f>
        <v>#REF!</v>
      </c>
      <c r="E160" s="178" t="e">
        <f>#REF!</f>
        <v>#REF!</v>
      </c>
      <c r="F160" s="179" t="e">
        <f>#REF!</f>
        <v>#REF!</v>
      </c>
      <c r="G160" s="177" t="e">
        <f>#REF!</f>
        <v>#REF!</v>
      </c>
      <c r="H160" s="130" t="s">
        <v>188</v>
      </c>
      <c r="I160" s="197"/>
      <c r="J160" s="124" t="str">
        <f>'YARIŞMA BİLGİLERİ'!$F$21</f>
        <v>KADINLAR                                                             2004-2005-2006-2007-2008</v>
      </c>
      <c r="K160" s="198" t="str">
        <f t="shared" si="2"/>
        <v>İZMİR-4. TÜRKİYENİN EN HIZLISI İL SEÇMELERİ</v>
      </c>
      <c r="L160" s="128" t="e">
        <f>#REF!</f>
        <v>#REF!</v>
      </c>
      <c r="M160" s="128" t="s">
        <v>193</v>
      </c>
    </row>
    <row r="161" spans="1:13" s="199" customFormat="1" ht="26.25" customHeight="1" x14ac:dyDescent="0.2">
      <c r="A161" s="122">
        <v>483</v>
      </c>
      <c r="B161" s="174" t="s">
        <v>190</v>
      </c>
      <c r="C161" s="176" t="e">
        <f>#REF!</f>
        <v>#REF!</v>
      </c>
      <c r="D161" s="178" t="e">
        <f>#REF!</f>
        <v>#REF!</v>
      </c>
      <c r="E161" s="178" t="e">
        <f>#REF!</f>
        <v>#REF!</v>
      </c>
      <c r="F161" s="179" t="e">
        <f>#REF!</f>
        <v>#REF!</v>
      </c>
      <c r="G161" s="177" t="e">
        <f>#REF!</f>
        <v>#REF!</v>
      </c>
      <c r="H161" s="130" t="s">
        <v>188</v>
      </c>
      <c r="I161" s="197"/>
      <c r="J161" s="124" t="str">
        <f>'YARIŞMA BİLGİLERİ'!$F$21</f>
        <v>KADINLAR                                                             2004-2005-2006-2007-2008</v>
      </c>
      <c r="K161" s="198" t="str">
        <f t="shared" si="2"/>
        <v>İZMİR-4. TÜRKİYENİN EN HIZLISI İL SEÇMELERİ</v>
      </c>
      <c r="L161" s="128" t="e">
        <f>#REF!</f>
        <v>#REF!</v>
      </c>
      <c r="M161" s="128" t="s">
        <v>193</v>
      </c>
    </row>
    <row r="162" spans="1:13" s="199" customFormat="1" ht="26.25" customHeight="1" x14ac:dyDescent="0.2">
      <c r="A162" s="122">
        <v>484</v>
      </c>
      <c r="B162" s="174" t="s">
        <v>190</v>
      </c>
      <c r="C162" s="176" t="e">
        <f>#REF!</f>
        <v>#REF!</v>
      </c>
      <c r="D162" s="178" t="e">
        <f>#REF!</f>
        <v>#REF!</v>
      </c>
      <c r="E162" s="178" t="e">
        <f>#REF!</f>
        <v>#REF!</v>
      </c>
      <c r="F162" s="179" t="e">
        <f>#REF!</f>
        <v>#REF!</v>
      </c>
      <c r="G162" s="177" t="e">
        <f>#REF!</f>
        <v>#REF!</v>
      </c>
      <c r="H162" s="130" t="s">
        <v>188</v>
      </c>
      <c r="I162" s="197"/>
      <c r="J162" s="124" t="str">
        <f>'YARIŞMA BİLGİLERİ'!$F$21</f>
        <v>KADINLAR                                                             2004-2005-2006-2007-2008</v>
      </c>
      <c r="K162" s="198" t="str">
        <f t="shared" si="2"/>
        <v>İZMİR-4. TÜRKİYENİN EN HIZLISI İL SEÇMELERİ</v>
      </c>
      <c r="L162" s="128" t="e">
        <f>#REF!</f>
        <v>#REF!</v>
      </c>
      <c r="M162" s="128" t="s">
        <v>193</v>
      </c>
    </row>
    <row r="163" spans="1:13" s="199" customFormat="1" ht="26.25" customHeight="1" x14ac:dyDescent="0.2">
      <c r="A163" s="122">
        <v>485</v>
      </c>
      <c r="B163" s="174" t="s">
        <v>190</v>
      </c>
      <c r="C163" s="176" t="e">
        <f>#REF!</f>
        <v>#REF!</v>
      </c>
      <c r="D163" s="178" t="e">
        <f>#REF!</f>
        <v>#REF!</v>
      </c>
      <c r="E163" s="178" t="e">
        <f>#REF!</f>
        <v>#REF!</v>
      </c>
      <c r="F163" s="179" t="e">
        <f>#REF!</f>
        <v>#REF!</v>
      </c>
      <c r="G163" s="177" t="e">
        <f>#REF!</f>
        <v>#REF!</v>
      </c>
      <c r="H163" s="130" t="s">
        <v>188</v>
      </c>
      <c r="I163" s="197"/>
      <c r="J163" s="124" t="str">
        <f>'YARIŞMA BİLGİLERİ'!$F$21</f>
        <v>KADINLAR                                                             2004-2005-2006-2007-2008</v>
      </c>
      <c r="K163" s="198" t="str">
        <f t="shared" si="2"/>
        <v>İZMİR-4. TÜRKİYENİN EN HIZLISI İL SEÇMELERİ</v>
      </c>
      <c r="L163" s="128" t="e">
        <f>#REF!</f>
        <v>#REF!</v>
      </c>
      <c r="M163" s="128" t="s">
        <v>193</v>
      </c>
    </row>
    <row r="164" spans="1:13" s="199" customFormat="1" ht="26.25" customHeight="1" x14ac:dyDescent="0.2">
      <c r="A164" s="122">
        <v>486</v>
      </c>
      <c r="B164" s="174" t="s">
        <v>190</v>
      </c>
      <c r="C164" s="176" t="e">
        <f>#REF!</f>
        <v>#REF!</v>
      </c>
      <c r="D164" s="178" t="e">
        <f>#REF!</f>
        <v>#REF!</v>
      </c>
      <c r="E164" s="178" t="e">
        <f>#REF!</f>
        <v>#REF!</v>
      </c>
      <c r="F164" s="179" t="e">
        <f>#REF!</f>
        <v>#REF!</v>
      </c>
      <c r="G164" s="177" t="e">
        <f>#REF!</f>
        <v>#REF!</v>
      </c>
      <c r="H164" s="130" t="s">
        <v>188</v>
      </c>
      <c r="I164" s="197"/>
      <c r="J164" s="124" t="str">
        <f>'YARIŞMA BİLGİLERİ'!$F$21</f>
        <v>KADINLAR                                                             2004-2005-2006-2007-2008</v>
      </c>
      <c r="K164" s="198" t="str">
        <f t="shared" si="2"/>
        <v>İZMİR-4. TÜRKİYENİN EN HIZLISI İL SEÇMELERİ</v>
      </c>
      <c r="L164" s="128" t="e">
        <f>#REF!</f>
        <v>#REF!</v>
      </c>
      <c r="M164" s="128" t="s">
        <v>193</v>
      </c>
    </row>
    <row r="165" spans="1:13" s="199" customFormat="1" ht="26.25" customHeight="1" x14ac:dyDescent="0.2">
      <c r="A165" s="122">
        <v>487</v>
      </c>
      <c r="B165" s="174" t="s">
        <v>190</v>
      </c>
      <c r="C165" s="176" t="e">
        <f>#REF!</f>
        <v>#REF!</v>
      </c>
      <c r="D165" s="178" t="e">
        <f>#REF!</f>
        <v>#REF!</v>
      </c>
      <c r="E165" s="178" t="e">
        <f>#REF!</f>
        <v>#REF!</v>
      </c>
      <c r="F165" s="179" t="e">
        <f>#REF!</f>
        <v>#REF!</v>
      </c>
      <c r="G165" s="177" t="e">
        <f>#REF!</f>
        <v>#REF!</v>
      </c>
      <c r="H165" s="130" t="s">
        <v>188</v>
      </c>
      <c r="I165" s="197"/>
      <c r="J165" s="124" t="str">
        <f>'YARIŞMA BİLGİLERİ'!$F$21</f>
        <v>KADINLAR                                                             2004-2005-2006-2007-2008</v>
      </c>
      <c r="K165" s="198" t="str">
        <f t="shared" si="2"/>
        <v>İZMİR-4. TÜRKİYENİN EN HIZLISI İL SEÇMELERİ</v>
      </c>
      <c r="L165" s="128" t="e">
        <f>#REF!</f>
        <v>#REF!</v>
      </c>
      <c r="M165" s="128" t="s">
        <v>193</v>
      </c>
    </row>
    <row r="166" spans="1:13" s="199" customFormat="1" ht="26.25" customHeight="1" x14ac:dyDescent="0.2">
      <c r="A166" s="122">
        <v>488</v>
      </c>
      <c r="B166" s="174" t="s">
        <v>190</v>
      </c>
      <c r="C166" s="176" t="e">
        <f>#REF!</f>
        <v>#REF!</v>
      </c>
      <c r="D166" s="178" t="e">
        <f>#REF!</f>
        <v>#REF!</v>
      </c>
      <c r="E166" s="178" t="e">
        <f>#REF!</f>
        <v>#REF!</v>
      </c>
      <c r="F166" s="179" t="e">
        <f>#REF!</f>
        <v>#REF!</v>
      </c>
      <c r="G166" s="177" t="e">
        <f>#REF!</f>
        <v>#REF!</v>
      </c>
      <c r="H166" s="130" t="s">
        <v>188</v>
      </c>
      <c r="I166" s="197"/>
      <c r="J166" s="124" t="str">
        <f>'YARIŞMA BİLGİLERİ'!$F$21</f>
        <v>KADINLAR                                                             2004-2005-2006-2007-2008</v>
      </c>
      <c r="K166" s="198" t="str">
        <f t="shared" si="2"/>
        <v>İZMİR-4. TÜRKİYENİN EN HIZLISI İL SEÇMELERİ</v>
      </c>
      <c r="L166" s="128" t="e">
        <f>#REF!</f>
        <v>#REF!</v>
      </c>
      <c r="M166" s="128" t="s">
        <v>193</v>
      </c>
    </row>
    <row r="167" spans="1:13" s="199" customFormat="1" ht="26.25" customHeight="1" x14ac:dyDescent="0.2">
      <c r="A167" s="122">
        <v>489</v>
      </c>
      <c r="B167" s="174" t="s">
        <v>190</v>
      </c>
      <c r="C167" s="176" t="e">
        <f>#REF!</f>
        <v>#REF!</v>
      </c>
      <c r="D167" s="178" t="e">
        <f>#REF!</f>
        <v>#REF!</v>
      </c>
      <c r="E167" s="178" t="e">
        <f>#REF!</f>
        <v>#REF!</v>
      </c>
      <c r="F167" s="179" t="e">
        <f>#REF!</f>
        <v>#REF!</v>
      </c>
      <c r="G167" s="177" t="e">
        <f>#REF!</f>
        <v>#REF!</v>
      </c>
      <c r="H167" s="130" t="s">
        <v>188</v>
      </c>
      <c r="I167" s="197"/>
      <c r="J167" s="124" t="str">
        <f>'YARIŞMA BİLGİLERİ'!$F$21</f>
        <v>KADINLAR                                                             2004-2005-2006-2007-2008</v>
      </c>
      <c r="K167" s="198" t="str">
        <f t="shared" si="2"/>
        <v>İZMİR-4. TÜRKİYENİN EN HIZLISI İL SEÇMELERİ</v>
      </c>
      <c r="L167" s="128" t="e">
        <f>#REF!</f>
        <v>#REF!</v>
      </c>
      <c r="M167" s="128" t="s">
        <v>193</v>
      </c>
    </row>
    <row r="168" spans="1:13" s="199" customFormat="1" ht="26.25" customHeight="1" x14ac:dyDescent="0.2">
      <c r="A168" s="122">
        <v>490</v>
      </c>
      <c r="B168" s="174" t="s">
        <v>190</v>
      </c>
      <c r="C168" s="176" t="e">
        <f>#REF!</f>
        <v>#REF!</v>
      </c>
      <c r="D168" s="178" t="e">
        <f>#REF!</f>
        <v>#REF!</v>
      </c>
      <c r="E168" s="178" t="e">
        <f>#REF!</f>
        <v>#REF!</v>
      </c>
      <c r="F168" s="179" t="e">
        <f>#REF!</f>
        <v>#REF!</v>
      </c>
      <c r="G168" s="177" t="e">
        <f>#REF!</f>
        <v>#REF!</v>
      </c>
      <c r="H168" s="130" t="s">
        <v>188</v>
      </c>
      <c r="I168" s="197"/>
      <c r="J168" s="124" t="str">
        <f>'YARIŞMA BİLGİLERİ'!$F$21</f>
        <v>KADINLAR                                                             2004-2005-2006-2007-2008</v>
      </c>
      <c r="K168" s="198" t="str">
        <f t="shared" si="2"/>
        <v>İZMİR-4. TÜRKİYENİN EN HIZLISI İL SEÇMELERİ</v>
      </c>
      <c r="L168" s="128" t="e">
        <f>#REF!</f>
        <v>#REF!</v>
      </c>
      <c r="M168" s="128" t="s">
        <v>193</v>
      </c>
    </row>
    <row r="169" spans="1:13" s="199" customFormat="1" ht="26.25" customHeight="1" x14ac:dyDescent="0.2">
      <c r="A169" s="122">
        <v>491</v>
      </c>
      <c r="B169" s="174" t="s">
        <v>190</v>
      </c>
      <c r="C169" s="176" t="e">
        <f>#REF!</f>
        <v>#REF!</v>
      </c>
      <c r="D169" s="178" t="e">
        <f>#REF!</f>
        <v>#REF!</v>
      </c>
      <c r="E169" s="178" t="e">
        <f>#REF!</f>
        <v>#REF!</v>
      </c>
      <c r="F169" s="179" t="e">
        <f>#REF!</f>
        <v>#REF!</v>
      </c>
      <c r="G169" s="177" t="e">
        <f>#REF!</f>
        <v>#REF!</v>
      </c>
      <c r="H169" s="130" t="s">
        <v>188</v>
      </c>
      <c r="I169" s="197"/>
      <c r="J169" s="124" t="str">
        <f>'YARIŞMA BİLGİLERİ'!$F$21</f>
        <v>KADINLAR                                                             2004-2005-2006-2007-2008</v>
      </c>
      <c r="K169" s="198" t="str">
        <f t="shared" si="2"/>
        <v>İZMİR-4. TÜRKİYENİN EN HIZLISI İL SEÇMELERİ</v>
      </c>
      <c r="L169" s="128" t="e">
        <f>#REF!</f>
        <v>#REF!</v>
      </c>
      <c r="M169" s="128" t="s">
        <v>193</v>
      </c>
    </row>
    <row r="170" spans="1:13" s="199" customFormat="1" ht="26.25" customHeight="1" x14ac:dyDescent="0.2">
      <c r="A170" s="122">
        <v>492</v>
      </c>
      <c r="B170" s="174" t="s">
        <v>190</v>
      </c>
      <c r="C170" s="176" t="e">
        <f>#REF!</f>
        <v>#REF!</v>
      </c>
      <c r="D170" s="178" t="e">
        <f>#REF!</f>
        <v>#REF!</v>
      </c>
      <c r="E170" s="178" t="e">
        <f>#REF!</f>
        <v>#REF!</v>
      </c>
      <c r="F170" s="179" t="e">
        <f>#REF!</f>
        <v>#REF!</v>
      </c>
      <c r="G170" s="177" t="e">
        <f>#REF!</f>
        <v>#REF!</v>
      </c>
      <c r="H170" s="130" t="s">
        <v>188</v>
      </c>
      <c r="I170" s="197"/>
      <c r="J170" s="124" t="str">
        <f>'YARIŞMA BİLGİLERİ'!$F$21</f>
        <v>KADINLAR                                                             2004-2005-2006-2007-2008</v>
      </c>
      <c r="K170" s="198" t="str">
        <f t="shared" si="2"/>
        <v>İZMİR-4. TÜRKİYENİN EN HIZLISI İL SEÇMELERİ</v>
      </c>
      <c r="L170" s="128" t="e">
        <f>#REF!</f>
        <v>#REF!</v>
      </c>
      <c r="M170" s="128" t="s">
        <v>193</v>
      </c>
    </row>
    <row r="171" spans="1:13" s="199" customFormat="1" ht="26.25" customHeight="1" x14ac:dyDescent="0.2">
      <c r="A171" s="122">
        <v>493</v>
      </c>
      <c r="B171" s="174" t="s">
        <v>190</v>
      </c>
      <c r="C171" s="176" t="e">
        <f>#REF!</f>
        <v>#REF!</v>
      </c>
      <c r="D171" s="178" t="e">
        <f>#REF!</f>
        <v>#REF!</v>
      </c>
      <c r="E171" s="178" t="e">
        <f>#REF!</f>
        <v>#REF!</v>
      </c>
      <c r="F171" s="179" t="e">
        <f>#REF!</f>
        <v>#REF!</v>
      </c>
      <c r="G171" s="177" t="e">
        <f>#REF!</f>
        <v>#REF!</v>
      </c>
      <c r="H171" s="130" t="s">
        <v>188</v>
      </c>
      <c r="I171" s="197"/>
      <c r="J171" s="124" t="str">
        <f>'YARIŞMA BİLGİLERİ'!$F$21</f>
        <v>KADINLAR                                                             2004-2005-2006-2007-2008</v>
      </c>
      <c r="K171" s="198" t="str">
        <f t="shared" si="2"/>
        <v>İZMİR-4. TÜRKİYENİN EN HIZLISI İL SEÇMELERİ</v>
      </c>
      <c r="L171" s="128" t="e">
        <f>#REF!</f>
        <v>#REF!</v>
      </c>
      <c r="M171" s="128" t="s">
        <v>193</v>
      </c>
    </row>
    <row r="172" spans="1:13" s="199" customFormat="1" ht="26.25" customHeight="1" x14ac:dyDescent="0.2">
      <c r="A172" s="122">
        <v>494</v>
      </c>
      <c r="B172" s="174" t="s">
        <v>190</v>
      </c>
      <c r="C172" s="176" t="e">
        <f>#REF!</f>
        <v>#REF!</v>
      </c>
      <c r="D172" s="178" t="e">
        <f>#REF!</f>
        <v>#REF!</v>
      </c>
      <c r="E172" s="178" t="e">
        <f>#REF!</f>
        <v>#REF!</v>
      </c>
      <c r="F172" s="179" t="e">
        <f>#REF!</f>
        <v>#REF!</v>
      </c>
      <c r="G172" s="177" t="e">
        <f>#REF!</f>
        <v>#REF!</v>
      </c>
      <c r="H172" s="130" t="s">
        <v>188</v>
      </c>
      <c r="I172" s="197"/>
      <c r="J172" s="124" t="str">
        <f>'YARIŞMA BİLGİLERİ'!$F$21</f>
        <v>KADINLAR                                                             2004-2005-2006-2007-2008</v>
      </c>
      <c r="K172" s="198" t="str">
        <f t="shared" si="2"/>
        <v>İZMİR-4. TÜRKİYENİN EN HIZLISI İL SEÇMELERİ</v>
      </c>
      <c r="L172" s="128" t="e">
        <f>#REF!</f>
        <v>#REF!</v>
      </c>
      <c r="M172" s="128" t="s">
        <v>193</v>
      </c>
    </row>
    <row r="173" spans="1:13" s="199" customFormat="1" ht="26.25" customHeight="1" x14ac:dyDescent="0.2">
      <c r="A173" s="122">
        <v>495</v>
      </c>
      <c r="B173" s="174" t="s">
        <v>190</v>
      </c>
      <c r="C173" s="176" t="e">
        <f>#REF!</f>
        <v>#REF!</v>
      </c>
      <c r="D173" s="178" t="e">
        <f>#REF!</f>
        <v>#REF!</v>
      </c>
      <c r="E173" s="178" t="e">
        <f>#REF!</f>
        <v>#REF!</v>
      </c>
      <c r="F173" s="179" t="e">
        <f>#REF!</f>
        <v>#REF!</v>
      </c>
      <c r="G173" s="177" t="e">
        <f>#REF!</f>
        <v>#REF!</v>
      </c>
      <c r="H173" s="130" t="s">
        <v>188</v>
      </c>
      <c r="I173" s="197"/>
      <c r="J173" s="124" t="str">
        <f>'YARIŞMA BİLGİLERİ'!$F$21</f>
        <v>KADINLAR                                                             2004-2005-2006-2007-2008</v>
      </c>
      <c r="K173" s="198" t="str">
        <f t="shared" si="2"/>
        <v>İZMİR-4. TÜRKİYENİN EN HIZLISI İL SEÇMELERİ</v>
      </c>
      <c r="L173" s="128" t="e">
        <f>#REF!</f>
        <v>#REF!</v>
      </c>
      <c r="M173" s="128" t="s">
        <v>193</v>
      </c>
    </row>
    <row r="174" spans="1:13" s="199" customFormat="1" ht="26.25" customHeight="1" x14ac:dyDescent="0.2">
      <c r="A174" s="122">
        <v>496</v>
      </c>
      <c r="B174" s="174" t="s">
        <v>190</v>
      </c>
      <c r="C174" s="176" t="e">
        <f>#REF!</f>
        <v>#REF!</v>
      </c>
      <c r="D174" s="178" t="e">
        <f>#REF!</f>
        <v>#REF!</v>
      </c>
      <c r="E174" s="178" t="e">
        <f>#REF!</f>
        <v>#REF!</v>
      </c>
      <c r="F174" s="179" t="e">
        <f>#REF!</f>
        <v>#REF!</v>
      </c>
      <c r="G174" s="177" t="e">
        <f>#REF!</f>
        <v>#REF!</v>
      </c>
      <c r="H174" s="130" t="s">
        <v>188</v>
      </c>
      <c r="I174" s="197"/>
      <c r="J174" s="124" t="str">
        <f>'YARIŞMA BİLGİLERİ'!$F$21</f>
        <v>KADINLAR                                                             2004-2005-2006-2007-2008</v>
      </c>
      <c r="K174" s="198" t="str">
        <f t="shared" si="2"/>
        <v>İZMİR-4. TÜRKİYENİN EN HIZLISI İL SEÇMELERİ</v>
      </c>
      <c r="L174" s="128" t="e">
        <f>#REF!</f>
        <v>#REF!</v>
      </c>
      <c r="M174" s="128" t="s">
        <v>193</v>
      </c>
    </row>
    <row r="175" spans="1:13" s="199" customFormat="1" ht="26.25" customHeight="1" x14ac:dyDescent="0.2">
      <c r="A175" s="122">
        <v>506</v>
      </c>
      <c r="B175" s="174" t="s">
        <v>190</v>
      </c>
      <c r="C175" s="176" t="e">
        <f>#REF!</f>
        <v>#REF!</v>
      </c>
      <c r="D175" s="178" t="e">
        <f>#REF!</f>
        <v>#REF!</v>
      </c>
      <c r="E175" s="178" t="e">
        <f>#REF!</f>
        <v>#REF!</v>
      </c>
      <c r="F175" s="179" t="e">
        <f>#REF!</f>
        <v>#REF!</v>
      </c>
      <c r="G175" s="177" t="e">
        <f>#REF!</f>
        <v>#REF!</v>
      </c>
      <c r="H175" s="130" t="s">
        <v>188</v>
      </c>
      <c r="I175" s="197"/>
      <c r="J175" s="124" t="str">
        <f>'YARIŞMA BİLGİLERİ'!$F$21</f>
        <v>KADINLAR                                                             2004-2005-2006-2007-2008</v>
      </c>
      <c r="K175" s="198" t="str">
        <f t="shared" si="2"/>
        <v>İZMİR-4. TÜRKİYENİN EN HIZLISI İL SEÇMELERİ</v>
      </c>
      <c r="L175" s="128" t="e">
        <f>#REF!</f>
        <v>#REF!</v>
      </c>
      <c r="M175" s="128" t="s">
        <v>193</v>
      </c>
    </row>
    <row r="176" spans="1:13" s="199" customFormat="1" ht="26.25" customHeight="1" x14ac:dyDescent="0.2">
      <c r="A176" s="122">
        <v>507</v>
      </c>
      <c r="B176" s="174" t="s">
        <v>190</v>
      </c>
      <c r="C176" s="176" t="e">
        <f>#REF!</f>
        <v>#REF!</v>
      </c>
      <c r="D176" s="178" t="e">
        <f>#REF!</f>
        <v>#REF!</v>
      </c>
      <c r="E176" s="178" t="e">
        <f>#REF!</f>
        <v>#REF!</v>
      </c>
      <c r="F176" s="179" t="e">
        <f>#REF!</f>
        <v>#REF!</v>
      </c>
      <c r="G176" s="177" t="e">
        <f>#REF!</f>
        <v>#REF!</v>
      </c>
      <c r="H176" s="130" t="s">
        <v>188</v>
      </c>
      <c r="I176" s="197"/>
      <c r="J176" s="124" t="str">
        <f>'YARIŞMA BİLGİLERİ'!$F$21</f>
        <v>KADINLAR                                                             2004-2005-2006-2007-2008</v>
      </c>
      <c r="K176" s="198" t="str">
        <f t="shared" si="2"/>
        <v>İZMİR-4. TÜRKİYENİN EN HIZLISI İL SEÇMELERİ</v>
      </c>
      <c r="L176" s="128" t="e">
        <f>#REF!</f>
        <v>#REF!</v>
      </c>
      <c r="M176" s="128" t="s">
        <v>193</v>
      </c>
    </row>
    <row r="177" spans="1:13" s="199" customFormat="1" ht="26.25" customHeight="1" x14ac:dyDescent="0.2">
      <c r="A177" s="122">
        <v>508</v>
      </c>
      <c r="B177" s="174" t="s">
        <v>190</v>
      </c>
      <c r="C177" s="176" t="e">
        <f>#REF!</f>
        <v>#REF!</v>
      </c>
      <c r="D177" s="178" t="e">
        <f>#REF!</f>
        <v>#REF!</v>
      </c>
      <c r="E177" s="178" t="e">
        <f>#REF!</f>
        <v>#REF!</v>
      </c>
      <c r="F177" s="179" t="e">
        <f>#REF!</f>
        <v>#REF!</v>
      </c>
      <c r="G177" s="177" t="e">
        <f>#REF!</f>
        <v>#REF!</v>
      </c>
      <c r="H177" s="130" t="s">
        <v>188</v>
      </c>
      <c r="I177" s="197"/>
      <c r="J177" s="124" t="str">
        <f>'YARIŞMA BİLGİLERİ'!$F$21</f>
        <v>KADINLAR                                                             2004-2005-2006-2007-2008</v>
      </c>
      <c r="K177" s="198" t="str">
        <f t="shared" si="2"/>
        <v>İZMİR-4. TÜRKİYENİN EN HIZLISI İL SEÇMELERİ</v>
      </c>
      <c r="L177" s="128" t="e">
        <f>#REF!</f>
        <v>#REF!</v>
      </c>
      <c r="M177" s="128" t="s">
        <v>193</v>
      </c>
    </row>
    <row r="178" spans="1:13" s="199" customFormat="1" ht="26.25" customHeight="1" x14ac:dyDescent="0.2">
      <c r="A178" s="122">
        <v>509</v>
      </c>
      <c r="B178" s="174" t="s">
        <v>190</v>
      </c>
      <c r="C178" s="176" t="e">
        <f>#REF!</f>
        <v>#REF!</v>
      </c>
      <c r="D178" s="178" t="e">
        <f>#REF!</f>
        <v>#REF!</v>
      </c>
      <c r="E178" s="178" t="e">
        <f>#REF!</f>
        <v>#REF!</v>
      </c>
      <c r="F178" s="179" t="e">
        <f>#REF!</f>
        <v>#REF!</v>
      </c>
      <c r="G178" s="177" t="e">
        <f>#REF!</f>
        <v>#REF!</v>
      </c>
      <c r="H178" s="130" t="s">
        <v>188</v>
      </c>
      <c r="I178" s="197"/>
      <c r="J178" s="124" t="str">
        <f>'YARIŞMA BİLGİLERİ'!$F$21</f>
        <v>KADINLAR                                                             2004-2005-2006-2007-2008</v>
      </c>
      <c r="K178" s="198" t="str">
        <f t="shared" si="2"/>
        <v>İZMİR-4. TÜRKİYENİN EN HIZLISI İL SEÇMELERİ</v>
      </c>
      <c r="L178" s="128" t="e">
        <f>#REF!</f>
        <v>#REF!</v>
      </c>
      <c r="M178" s="128" t="s">
        <v>193</v>
      </c>
    </row>
    <row r="179" spans="1:13" s="199" customFormat="1" ht="26.25" customHeight="1" x14ac:dyDescent="0.2">
      <c r="A179" s="122">
        <v>510</v>
      </c>
      <c r="B179" s="174" t="s">
        <v>190</v>
      </c>
      <c r="C179" s="176" t="e">
        <f>#REF!</f>
        <v>#REF!</v>
      </c>
      <c r="D179" s="178" t="e">
        <f>#REF!</f>
        <v>#REF!</v>
      </c>
      <c r="E179" s="178" t="e">
        <f>#REF!</f>
        <v>#REF!</v>
      </c>
      <c r="F179" s="179" t="e">
        <f>#REF!</f>
        <v>#REF!</v>
      </c>
      <c r="G179" s="177" t="e">
        <f>#REF!</f>
        <v>#REF!</v>
      </c>
      <c r="H179" s="130" t="s">
        <v>188</v>
      </c>
      <c r="I179" s="197"/>
      <c r="J179" s="124" t="str">
        <f>'YARIŞMA BİLGİLERİ'!$F$21</f>
        <v>KADINLAR                                                             2004-2005-2006-2007-2008</v>
      </c>
      <c r="K179" s="198" t="str">
        <f t="shared" si="2"/>
        <v>İZMİR-4. TÜRKİYENİN EN HIZLISI İL SEÇMELERİ</v>
      </c>
      <c r="L179" s="128" t="e">
        <f>#REF!</f>
        <v>#REF!</v>
      </c>
      <c r="M179" s="128" t="s">
        <v>193</v>
      </c>
    </row>
    <row r="180" spans="1:13" s="199" customFormat="1" ht="26.25" customHeight="1" x14ac:dyDescent="0.2">
      <c r="A180" s="122">
        <v>511</v>
      </c>
      <c r="B180" s="174" t="s">
        <v>190</v>
      </c>
      <c r="C180" s="176" t="e">
        <f>#REF!</f>
        <v>#REF!</v>
      </c>
      <c r="D180" s="178" t="e">
        <f>#REF!</f>
        <v>#REF!</v>
      </c>
      <c r="E180" s="178" t="e">
        <f>#REF!</f>
        <v>#REF!</v>
      </c>
      <c r="F180" s="179" t="e">
        <f>#REF!</f>
        <v>#REF!</v>
      </c>
      <c r="G180" s="177" t="e">
        <f>#REF!</f>
        <v>#REF!</v>
      </c>
      <c r="H180" s="130" t="s">
        <v>188</v>
      </c>
      <c r="I180" s="197"/>
      <c r="J180" s="124" t="str">
        <f>'YARIŞMA BİLGİLERİ'!$F$21</f>
        <v>KADINLAR                                                             2004-2005-2006-2007-2008</v>
      </c>
      <c r="K180" s="198" t="str">
        <f t="shared" si="2"/>
        <v>İZMİR-4. TÜRKİYENİN EN HIZLISI İL SEÇMELERİ</v>
      </c>
      <c r="L180" s="128" t="e">
        <f>#REF!</f>
        <v>#REF!</v>
      </c>
      <c r="M180" s="128" t="s">
        <v>193</v>
      </c>
    </row>
    <row r="181" spans="1:13" s="199" customFormat="1" ht="26.25" customHeight="1" x14ac:dyDescent="0.2">
      <c r="A181" s="122">
        <v>512</v>
      </c>
      <c r="B181" s="174" t="s">
        <v>190</v>
      </c>
      <c r="C181" s="176" t="e">
        <f>#REF!</f>
        <v>#REF!</v>
      </c>
      <c r="D181" s="178" t="e">
        <f>#REF!</f>
        <v>#REF!</v>
      </c>
      <c r="E181" s="178" t="e">
        <f>#REF!</f>
        <v>#REF!</v>
      </c>
      <c r="F181" s="179" t="e">
        <f>#REF!</f>
        <v>#REF!</v>
      </c>
      <c r="G181" s="177" t="e">
        <f>#REF!</f>
        <v>#REF!</v>
      </c>
      <c r="H181" s="130" t="s">
        <v>188</v>
      </c>
      <c r="I181" s="197"/>
      <c r="J181" s="124" t="str">
        <f>'YARIŞMA BİLGİLERİ'!$F$21</f>
        <v>KADINLAR                                                             2004-2005-2006-2007-2008</v>
      </c>
      <c r="K181" s="198" t="str">
        <f t="shared" si="2"/>
        <v>İZMİR-4. TÜRKİYENİN EN HIZLISI İL SEÇMELERİ</v>
      </c>
      <c r="L181" s="128" t="e">
        <f>#REF!</f>
        <v>#REF!</v>
      </c>
      <c r="M181" s="128" t="s">
        <v>193</v>
      </c>
    </row>
    <row r="182" spans="1:13" s="199" customFormat="1" ht="26.25" customHeight="1" x14ac:dyDescent="0.2">
      <c r="A182" s="122">
        <v>513</v>
      </c>
      <c r="B182" s="174" t="s">
        <v>190</v>
      </c>
      <c r="C182" s="176" t="e">
        <f>#REF!</f>
        <v>#REF!</v>
      </c>
      <c r="D182" s="178" t="e">
        <f>#REF!</f>
        <v>#REF!</v>
      </c>
      <c r="E182" s="178" t="e">
        <f>#REF!</f>
        <v>#REF!</v>
      </c>
      <c r="F182" s="179" t="e">
        <f>#REF!</f>
        <v>#REF!</v>
      </c>
      <c r="G182" s="177" t="e">
        <f>#REF!</f>
        <v>#REF!</v>
      </c>
      <c r="H182" s="130" t="s">
        <v>188</v>
      </c>
      <c r="I182" s="197"/>
      <c r="J182" s="124" t="str">
        <f>'YARIŞMA BİLGİLERİ'!$F$21</f>
        <v>KADINLAR                                                             2004-2005-2006-2007-2008</v>
      </c>
      <c r="K182" s="198" t="str">
        <f t="shared" si="2"/>
        <v>İZMİR-4. TÜRKİYENİN EN HIZLISI İL SEÇMELERİ</v>
      </c>
      <c r="L182" s="128" t="e">
        <f>#REF!</f>
        <v>#REF!</v>
      </c>
      <c r="M182" s="128" t="s">
        <v>193</v>
      </c>
    </row>
    <row r="183" spans="1:13" s="199" customFormat="1" ht="26.25" customHeight="1" x14ac:dyDescent="0.2">
      <c r="A183" s="122">
        <v>514</v>
      </c>
      <c r="B183" s="174" t="s">
        <v>190</v>
      </c>
      <c r="C183" s="176" t="e">
        <f>#REF!</f>
        <v>#REF!</v>
      </c>
      <c r="D183" s="178" t="e">
        <f>#REF!</f>
        <v>#REF!</v>
      </c>
      <c r="E183" s="178" t="e">
        <f>#REF!</f>
        <v>#REF!</v>
      </c>
      <c r="F183" s="179" t="e">
        <f>#REF!</f>
        <v>#REF!</v>
      </c>
      <c r="G183" s="177" t="e">
        <f>#REF!</f>
        <v>#REF!</v>
      </c>
      <c r="H183" s="130" t="s">
        <v>188</v>
      </c>
      <c r="I183" s="197"/>
      <c r="J183" s="124" t="str">
        <f>'YARIŞMA BİLGİLERİ'!$F$21</f>
        <v>KADINLAR                                                             2004-2005-2006-2007-2008</v>
      </c>
      <c r="K183" s="198" t="str">
        <f t="shared" si="2"/>
        <v>İZMİR-4. TÜRKİYENİN EN HIZLISI İL SEÇMELERİ</v>
      </c>
      <c r="L183" s="128" t="e">
        <f>#REF!</f>
        <v>#REF!</v>
      </c>
      <c r="M183" s="128" t="s">
        <v>193</v>
      </c>
    </row>
    <row r="184" spans="1:13" s="199" customFormat="1" ht="26.25" customHeight="1" x14ac:dyDescent="0.2">
      <c r="A184" s="122">
        <v>515</v>
      </c>
      <c r="B184" s="174" t="s">
        <v>190</v>
      </c>
      <c r="C184" s="176" t="e">
        <f>#REF!</f>
        <v>#REF!</v>
      </c>
      <c r="D184" s="178" t="e">
        <f>#REF!</f>
        <v>#REF!</v>
      </c>
      <c r="E184" s="178" t="e">
        <f>#REF!</f>
        <v>#REF!</v>
      </c>
      <c r="F184" s="179" t="e">
        <f>#REF!</f>
        <v>#REF!</v>
      </c>
      <c r="G184" s="177" t="e">
        <f>#REF!</f>
        <v>#REF!</v>
      </c>
      <c r="H184" s="130" t="s">
        <v>188</v>
      </c>
      <c r="I184" s="197"/>
      <c r="J184" s="124" t="str">
        <f>'YARIŞMA BİLGİLERİ'!$F$21</f>
        <v>KADINLAR                                                             2004-2005-2006-2007-2008</v>
      </c>
      <c r="K184" s="198" t="str">
        <f t="shared" si="2"/>
        <v>İZMİR-4. TÜRKİYENİN EN HIZLISI İL SEÇMELERİ</v>
      </c>
      <c r="L184" s="128" t="e">
        <f>#REF!</f>
        <v>#REF!</v>
      </c>
      <c r="M184" s="128" t="s">
        <v>193</v>
      </c>
    </row>
    <row r="185" spans="1:13" s="199" customFormat="1" ht="26.25" customHeight="1" x14ac:dyDescent="0.2">
      <c r="A185" s="122">
        <v>516</v>
      </c>
      <c r="B185" s="174" t="s">
        <v>190</v>
      </c>
      <c r="C185" s="176" t="e">
        <f>#REF!</f>
        <v>#REF!</v>
      </c>
      <c r="D185" s="178" t="e">
        <f>#REF!</f>
        <v>#REF!</v>
      </c>
      <c r="E185" s="178" t="e">
        <f>#REF!</f>
        <v>#REF!</v>
      </c>
      <c r="F185" s="179" t="e">
        <f>#REF!</f>
        <v>#REF!</v>
      </c>
      <c r="G185" s="177" t="e">
        <f>#REF!</f>
        <v>#REF!</v>
      </c>
      <c r="H185" s="130" t="s">
        <v>188</v>
      </c>
      <c r="I185" s="197"/>
      <c r="J185" s="124" t="str">
        <f>'YARIŞMA BİLGİLERİ'!$F$21</f>
        <v>KADINLAR                                                             2004-2005-2006-2007-2008</v>
      </c>
      <c r="K185" s="198" t="str">
        <f t="shared" si="2"/>
        <v>İZMİR-4. TÜRKİYENİN EN HIZLISI İL SEÇMELERİ</v>
      </c>
      <c r="L185" s="128" t="e">
        <f>#REF!</f>
        <v>#REF!</v>
      </c>
      <c r="M185" s="128" t="s">
        <v>193</v>
      </c>
    </row>
    <row r="186" spans="1:13" s="199" customFormat="1" ht="26.25" customHeight="1" x14ac:dyDescent="0.2">
      <c r="A186" s="122">
        <v>517</v>
      </c>
      <c r="B186" s="174" t="s">
        <v>190</v>
      </c>
      <c r="C186" s="176" t="e">
        <f>#REF!</f>
        <v>#REF!</v>
      </c>
      <c r="D186" s="178" t="e">
        <f>#REF!</f>
        <v>#REF!</v>
      </c>
      <c r="E186" s="178" t="e">
        <f>#REF!</f>
        <v>#REF!</v>
      </c>
      <c r="F186" s="179" t="e">
        <f>#REF!</f>
        <v>#REF!</v>
      </c>
      <c r="G186" s="177" t="e">
        <f>#REF!</f>
        <v>#REF!</v>
      </c>
      <c r="H186" s="130" t="s">
        <v>188</v>
      </c>
      <c r="I186" s="197"/>
      <c r="J186" s="124" t="str">
        <f>'YARIŞMA BİLGİLERİ'!$F$21</f>
        <v>KADINLAR                                                             2004-2005-2006-2007-2008</v>
      </c>
      <c r="K186" s="198" t="str">
        <f t="shared" si="2"/>
        <v>İZMİR-4. TÜRKİYENİN EN HIZLISI İL SEÇMELERİ</v>
      </c>
      <c r="L186" s="128" t="e">
        <f>#REF!</f>
        <v>#REF!</v>
      </c>
      <c r="M186" s="128" t="s">
        <v>193</v>
      </c>
    </row>
    <row r="187" spans="1:13" s="199" customFormat="1" ht="26.25" customHeight="1" x14ac:dyDescent="0.2">
      <c r="A187" s="122">
        <v>518</v>
      </c>
      <c r="B187" s="174" t="s">
        <v>190</v>
      </c>
      <c r="C187" s="176" t="e">
        <f>#REF!</f>
        <v>#REF!</v>
      </c>
      <c r="D187" s="178" t="e">
        <f>#REF!</f>
        <v>#REF!</v>
      </c>
      <c r="E187" s="178" t="e">
        <f>#REF!</f>
        <v>#REF!</v>
      </c>
      <c r="F187" s="179" t="e">
        <f>#REF!</f>
        <v>#REF!</v>
      </c>
      <c r="G187" s="177" t="e">
        <f>#REF!</f>
        <v>#REF!</v>
      </c>
      <c r="H187" s="130" t="s">
        <v>188</v>
      </c>
      <c r="I187" s="197"/>
      <c r="J187" s="124" t="str">
        <f>'YARIŞMA BİLGİLERİ'!$F$21</f>
        <v>KADINLAR                                                             2004-2005-2006-2007-2008</v>
      </c>
      <c r="K187" s="198" t="str">
        <f t="shared" si="2"/>
        <v>İZMİR-4. TÜRKİYENİN EN HIZLISI İL SEÇMELERİ</v>
      </c>
      <c r="L187" s="128" t="e">
        <f>#REF!</f>
        <v>#REF!</v>
      </c>
      <c r="M187" s="128" t="s">
        <v>193</v>
      </c>
    </row>
    <row r="188" spans="1:13" s="199" customFormat="1" ht="80.25" customHeight="1" x14ac:dyDescent="0.2">
      <c r="A188" s="122">
        <v>519</v>
      </c>
      <c r="B188" s="132" t="s">
        <v>201</v>
      </c>
      <c r="C188" s="123" t="e">
        <f>#REF!</f>
        <v>#REF!</v>
      </c>
      <c r="D188" s="127" t="e">
        <f>#REF!</f>
        <v>#REF!</v>
      </c>
      <c r="E188" s="127" t="e">
        <f>#REF!</f>
        <v>#REF!</v>
      </c>
      <c r="F188" s="151" t="e">
        <f>#REF!</f>
        <v>#REF!</v>
      </c>
      <c r="G188" s="130" t="e">
        <f>#REF!</f>
        <v>#REF!</v>
      </c>
      <c r="H188" s="130" t="s">
        <v>201</v>
      </c>
      <c r="I188" s="130"/>
      <c r="J188" s="124" t="str">
        <f>'YARIŞMA BİLGİLERİ'!$F$21</f>
        <v>KADINLAR                                                             2004-2005-2006-2007-2008</v>
      </c>
      <c r="K188" s="127" t="str">
        <f t="shared" si="2"/>
        <v>İZMİR-4. TÜRKİYENİN EN HIZLISI İL SEÇMELERİ</v>
      </c>
      <c r="L188" s="128" t="e">
        <f>#REF!</f>
        <v>#REF!</v>
      </c>
      <c r="M188" s="128" t="s">
        <v>193</v>
      </c>
    </row>
    <row r="189" spans="1:13" s="199" customFormat="1" ht="80.25" customHeight="1" x14ac:dyDescent="0.2">
      <c r="A189" s="122">
        <v>520</v>
      </c>
      <c r="B189" s="132" t="s">
        <v>201</v>
      </c>
      <c r="C189" s="123" t="e">
        <f>#REF!</f>
        <v>#REF!</v>
      </c>
      <c r="D189" s="127" t="e">
        <f>#REF!</f>
        <v>#REF!</v>
      </c>
      <c r="E189" s="127" t="e">
        <f>#REF!</f>
        <v>#REF!</v>
      </c>
      <c r="F189" s="151" t="e">
        <f>#REF!</f>
        <v>#REF!</v>
      </c>
      <c r="G189" s="130" t="e">
        <f>#REF!</f>
        <v>#REF!</v>
      </c>
      <c r="H189" s="130" t="s">
        <v>201</v>
      </c>
      <c r="I189" s="130"/>
      <c r="J189" s="124" t="str">
        <f>'YARIŞMA BİLGİLERİ'!$F$21</f>
        <v>KADINLAR                                                             2004-2005-2006-2007-2008</v>
      </c>
      <c r="K189" s="127" t="str">
        <f t="shared" si="2"/>
        <v>İZMİR-4. TÜRKİYENİN EN HIZLISI İL SEÇMELERİ</v>
      </c>
      <c r="L189" s="128" t="e">
        <f>#REF!</f>
        <v>#REF!</v>
      </c>
      <c r="M189" s="128" t="s">
        <v>193</v>
      </c>
    </row>
    <row r="190" spans="1:13" s="199" customFormat="1" ht="80.25" customHeight="1" x14ac:dyDescent="0.2">
      <c r="A190" s="122">
        <v>521</v>
      </c>
      <c r="B190" s="132" t="s">
        <v>201</v>
      </c>
      <c r="C190" s="123" t="e">
        <f>#REF!</f>
        <v>#REF!</v>
      </c>
      <c r="D190" s="127" t="e">
        <f>#REF!</f>
        <v>#REF!</v>
      </c>
      <c r="E190" s="127" t="e">
        <f>#REF!</f>
        <v>#REF!</v>
      </c>
      <c r="F190" s="151" t="e">
        <f>#REF!</f>
        <v>#REF!</v>
      </c>
      <c r="G190" s="130" t="e">
        <f>#REF!</f>
        <v>#REF!</v>
      </c>
      <c r="H190" s="130" t="s">
        <v>201</v>
      </c>
      <c r="I190" s="130"/>
      <c r="J190" s="124" t="str">
        <f>'YARIŞMA BİLGİLERİ'!$F$21</f>
        <v>KADINLAR                                                             2004-2005-2006-2007-2008</v>
      </c>
      <c r="K190" s="127" t="str">
        <f t="shared" si="2"/>
        <v>İZMİR-4. TÜRKİYENİN EN HIZLISI İL SEÇMELERİ</v>
      </c>
      <c r="L190" s="128" t="e">
        <f>#REF!</f>
        <v>#REF!</v>
      </c>
      <c r="M190" s="128" t="s">
        <v>193</v>
      </c>
    </row>
    <row r="191" spans="1:13" s="199" customFormat="1" ht="80.25" customHeight="1" x14ac:dyDescent="0.2">
      <c r="A191" s="122">
        <v>522</v>
      </c>
      <c r="B191" s="132" t="s">
        <v>201</v>
      </c>
      <c r="C191" s="123" t="e">
        <f>#REF!</f>
        <v>#REF!</v>
      </c>
      <c r="D191" s="127" t="e">
        <f>#REF!</f>
        <v>#REF!</v>
      </c>
      <c r="E191" s="127" t="e">
        <f>#REF!</f>
        <v>#REF!</v>
      </c>
      <c r="F191" s="151" t="e">
        <f>#REF!</f>
        <v>#REF!</v>
      </c>
      <c r="G191" s="130" t="e">
        <f>#REF!</f>
        <v>#REF!</v>
      </c>
      <c r="H191" s="130" t="s">
        <v>201</v>
      </c>
      <c r="I191" s="130"/>
      <c r="J191" s="124" t="str">
        <f>'YARIŞMA BİLGİLERİ'!$F$21</f>
        <v>KADINLAR                                                             2004-2005-2006-2007-2008</v>
      </c>
      <c r="K191" s="127" t="str">
        <f t="shared" si="2"/>
        <v>İZMİR-4. TÜRKİYENİN EN HIZLISI İL SEÇMELERİ</v>
      </c>
      <c r="L191" s="128" t="e">
        <f>#REF!</f>
        <v>#REF!</v>
      </c>
      <c r="M191" s="128" t="s">
        <v>193</v>
      </c>
    </row>
    <row r="192" spans="1:13" s="199" customFormat="1" ht="80.25" customHeight="1" x14ac:dyDescent="0.2">
      <c r="A192" s="122">
        <v>523</v>
      </c>
      <c r="B192" s="132" t="s">
        <v>201</v>
      </c>
      <c r="C192" s="123" t="e">
        <f>#REF!</f>
        <v>#REF!</v>
      </c>
      <c r="D192" s="127" t="e">
        <f>#REF!</f>
        <v>#REF!</v>
      </c>
      <c r="E192" s="127" t="e">
        <f>#REF!</f>
        <v>#REF!</v>
      </c>
      <c r="F192" s="151" t="e">
        <f>#REF!</f>
        <v>#REF!</v>
      </c>
      <c r="G192" s="130" t="e">
        <f>#REF!</f>
        <v>#REF!</v>
      </c>
      <c r="H192" s="130" t="s">
        <v>201</v>
      </c>
      <c r="I192" s="130"/>
      <c r="J192" s="124" t="str">
        <f>'YARIŞMA BİLGİLERİ'!$F$21</f>
        <v>KADINLAR                                                             2004-2005-2006-2007-2008</v>
      </c>
      <c r="K192" s="127" t="str">
        <f t="shared" si="2"/>
        <v>İZMİR-4. TÜRKİYENİN EN HIZLISI İL SEÇMELERİ</v>
      </c>
      <c r="L192" s="128" t="e">
        <f>#REF!</f>
        <v>#REF!</v>
      </c>
      <c r="M192" s="128" t="s">
        <v>193</v>
      </c>
    </row>
    <row r="193" spans="1:13" s="199" customFormat="1" ht="80.25" customHeight="1" x14ac:dyDescent="0.2">
      <c r="A193" s="122">
        <v>524</v>
      </c>
      <c r="B193" s="132" t="s">
        <v>201</v>
      </c>
      <c r="C193" s="123" t="e">
        <f>#REF!</f>
        <v>#REF!</v>
      </c>
      <c r="D193" s="127" t="e">
        <f>#REF!</f>
        <v>#REF!</v>
      </c>
      <c r="E193" s="127" t="e">
        <f>#REF!</f>
        <v>#REF!</v>
      </c>
      <c r="F193" s="151" t="e">
        <f>#REF!</f>
        <v>#REF!</v>
      </c>
      <c r="G193" s="130" t="e">
        <f>#REF!</f>
        <v>#REF!</v>
      </c>
      <c r="H193" s="130" t="s">
        <v>201</v>
      </c>
      <c r="I193" s="130"/>
      <c r="J193" s="124" t="str">
        <f>'YARIŞMA BİLGİLERİ'!$F$21</f>
        <v>KADINLAR                                                             2004-2005-2006-2007-2008</v>
      </c>
      <c r="K193" s="127" t="str">
        <f t="shared" si="2"/>
        <v>İZMİR-4. TÜRKİYENİN EN HIZLISI İL SEÇMELERİ</v>
      </c>
      <c r="L193" s="128" t="e">
        <f>#REF!</f>
        <v>#REF!</v>
      </c>
      <c r="M193" s="128" t="s">
        <v>193</v>
      </c>
    </row>
    <row r="194" spans="1:13" s="199" customFormat="1" ht="80.25" customHeight="1" x14ac:dyDescent="0.2">
      <c r="A194" s="122">
        <v>525</v>
      </c>
      <c r="B194" s="132" t="s">
        <v>201</v>
      </c>
      <c r="C194" s="123" t="e">
        <f>#REF!</f>
        <v>#REF!</v>
      </c>
      <c r="D194" s="127" t="e">
        <f>#REF!</f>
        <v>#REF!</v>
      </c>
      <c r="E194" s="127" t="e">
        <f>#REF!</f>
        <v>#REF!</v>
      </c>
      <c r="F194" s="151" t="e">
        <f>#REF!</f>
        <v>#REF!</v>
      </c>
      <c r="G194" s="130" t="e">
        <f>#REF!</f>
        <v>#REF!</v>
      </c>
      <c r="H194" s="130" t="s">
        <v>201</v>
      </c>
      <c r="I194" s="130"/>
      <c r="J194" s="124" t="str">
        <f>'YARIŞMA BİLGİLERİ'!$F$21</f>
        <v>KADINLAR                                                             2004-2005-2006-2007-2008</v>
      </c>
      <c r="K194" s="127" t="str">
        <f t="shared" si="2"/>
        <v>İZMİR-4. TÜRKİYENİN EN HIZLISI İL SEÇMELERİ</v>
      </c>
      <c r="L194" s="128" t="e">
        <f>#REF!</f>
        <v>#REF!</v>
      </c>
      <c r="M194" s="128" t="s">
        <v>193</v>
      </c>
    </row>
    <row r="195" spans="1:13" s="199" customFormat="1" ht="80.25" customHeight="1" x14ac:dyDescent="0.2">
      <c r="A195" s="122">
        <v>526</v>
      </c>
      <c r="B195" s="132" t="s">
        <v>201</v>
      </c>
      <c r="C195" s="123" t="e">
        <f>#REF!</f>
        <v>#REF!</v>
      </c>
      <c r="D195" s="127" t="e">
        <f>#REF!</f>
        <v>#REF!</v>
      </c>
      <c r="E195" s="127" t="e">
        <f>#REF!</f>
        <v>#REF!</v>
      </c>
      <c r="F195" s="151" t="e">
        <f>#REF!</f>
        <v>#REF!</v>
      </c>
      <c r="G195" s="130" t="e">
        <f>#REF!</f>
        <v>#REF!</v>
      </c>
      <c r="H195" s="130" t="s">
        <v>201</v>
      </c>
      <c r="I195" s="130"/>
      <c r="J195" s="124" t="str">
        <f>'YARIŞMA BİLGİLERİ'!$F$21</f>
        <v>KADINLAR                                                             2004-2005-2006-2007-2008</v>
      </c>
      <c r="K195" s="127" t="str">
        <f t="shared" ref="K195:K243" si="3">CONCATENATE(K$1,"-",A$1)</f>
        <v>İZMİR-4. TÜRKİYENİN EN HIZLISI İL SEÇMELERİ</v>
      </c>
      <c r="L195" s="128" t="e">
        <f>#REF!</f>
        <v>#REF!</v>
      </c>
      <c r="M195" s="128" t="s">
        <v>193</v>
      </c>
    </row>
    <row r="196" spans="1:13" s="199" customFormat="1" ht="80.25" customHeight="1" x14ac:dyDescent="0.2">
      <c r="A196" s="122">
        <v>527</v>
      </c>
      <c r="B196" s="132" t="s">
        <v>201</v>
      </c>
      <c r="C196" s="123" t="e">
        <f>#REF!</f>
        <v>#REF!</v>
      </c>
      <c r="D196" s="127" t="e">
        <f>#REF!</f>
        <v>#REF!</v>
      </c>
      <c r="E196" s="127" t="e">
        <f>#REF!</f>
        <v>#REF!</v>
      </c>
      <c r="F196" s="151" t="e">
        <f>#REF!</f>
        <v>#REF!</v>
      </c>
      <c r="G196" s="130" t="e">
        <f>#REF!</f>
        <v>#REF!</v>
      </c>
      <c r="H196" s="130" t="s">
        <v>201</v>
      </c>
      <c r="I196" s="130"/>
      <c r="J196" s="124" t="str">
        <f>'YARIŞMA BİLGİLERİ'!$F$21</f>
        <v>KADINLAR                                                             2004-2005-2006-2007-2008</v>
      </c>
      <c r="K196" s="127" t="str">
        <f t="shared" si="3"/>
        <v>İZMİR-4. TÜRKİYENİN EN HIZLISI İL SEÇMELERİ</v>
      </c>
      <c r="L196" s="128" t="e">
        <f>#REF!</f>
        <v>#REF!</v>
      </c>
      <c r="M196" s="128" t="s">
        <v>193</v>
      </c>
    </row>
    <row r="197" spans="1:13" s="199" customFormat="1" ht="80.25" customHeight="1" x14ac:dyDescent="0.2">
      <c r="A197" s="122">
        <v>528</v>
      </c>
      <c r="B197" s="132" t="s">
        <v>201</v>
      </c>
      <c r="C197" s="123" t="e">
        <f>#REF!</f>
        <v>#REF!</v>
      </c>
      <c r="D197" s="127" t="e">
        <f>#REF!</f>
        <v>#REF!</v>
      </c>
      <c r="E197" s="127" t="e">
        <f>#REF!</f>
        <v>#REF!</v>
      </c>
      <c r="F197" s="151" t="e">
        <f>#REF!</f>
        <v>#REF!</v>
      </c>
      <c r="G197" s="130" t="e">
        <f>#REF!</f>
        <v>#REF!</v>
      </c>
      <c r="H197" s="130" t="s">
        <v>201</v>
      </c>
      <c r="I197" s="130"/>
      <c r="J197" s="124" t="str">
        <f>'YARIŞMA BİLGİLERİ'!$F$21</f>
        <v>KADINLAR                                                             2004-2005-2006-2007-2008</v>
      </c>
      <c r="K197" s="127" t="str">
        <f t="shared" si="3"/>
        <v>İZMİR-4. TÜRKİYENİN EN HIZLISI İL SEÇMELERİ</v>
      </c>
      <c r="L197" s="128" t="e">
        <f>#REF!</f>
        <v>#REF!</v>
      </c>
      <c r="M197" s="128" t="s">
        <v>193</v>
      </c>
    </row>
    <row r="198" spans="1:13" s="199" customFormat="1" ht="80.25" customHeight="1" x14ac:dyDescent="0.2">
      <c r="A198" s="122">
        <v>529</v>
      </c>
      <c r="B198" s="132" t="s">
        <v>201</v>
      </c>
      <c r="C198" s="123" t="e">
        <f>#REF!</f>
        <v>#REF!</v>
      </c>
      <c r="D198" s="127" t="e">
        <f>#REF!</f>
        <v>#REF!</v>
      </c>
      <c r="E198" s="127" t="e">
        <f>#REF!</f>
        <v>#REF!</v>
      </c>
      <c r="F198" s="151" t="e">
        <f>#REF!</f>
        <v>#REF!</v>
      </c>
      <c r="G198" s="130" t="e">
        <f>#REF!</f>
        <v>#REF!</v>
      </c>
      <c r="H198" s="130" t="s">
        <v>201</v>
      </c>
      <c r="I198" s="130"/>
      <c r="J198" s="124" t="str">
        <f>'YARIŞMA BİLGİLERİ'!$F$21</f>
        <v>KADINLAR                                                             2004-2005-2006-2007-2008</v>
      </c>
      <c r="K198" s="127" t="str">
        <f t="shared" si="3"/>
        <v>İZMİR-4. TÜRKİYENİN EN HIZLISI İL SEÇMELERİ</v>
      </c>
      <c r="L198" s="128" t="e">
        <f>#REF!</f>
        <v>#REF!</v>
      </c>
      <c r="M198" s="128" t="s">
        <v>193</v>
      </c>
    </row>
    <row r="199" spans="1:13" s="199" customFormat="1" ht="80.25" customHeight="1" x14ac:dyDescent="0.2">
      <c r="A199" s="122">
        <v>530</v>
      </c>
      <c r="B199" s="132" t="s">
        <v>201</v>
      </c>
      <c r="C199" s="123" t="e">
        <f>#REF!</f>
        <v>#REF!</v>
      </c>
      <c r="D199" s="127" t="e">
        <f>#REF!</f>
        <v>#REF!</v>
      </c>
      <c r="E199" s="127" t="e">
        <f>#REF!</f>
        <v>#REF!</v>
      </c>
      <c r="F199" s="151" t="e">
        <f>#REF!</f>
        <v>#REF!</v>
      </c>
      <c r="G199" s="130" t="e">
        <f>#REF!</f>
        <v>#REF!</v>
      </c>
      <c r="H199" s="130" t="s">
        <v>201</v>
      </c>
      <c r="I199" s="130"/>
      <c r="J199" s="124" t="str">
        <f>'YARIŞMA BİLGİLERİ'!$F$21</f>
        <v>KADINLAR                                                             2004-2005-2006-2007-2008</v>
      </c>
      <c r="K199" s="127" t="str">
        <f t="shared" si="3"/>
        <v>İZMİR-4. TÜRKİYENİN EN HIZLISI İL SEÇMELERİ</v>
      </c>
      <c r="L199" s="128" t="e">
        <f>#REF!</f>
        <v>#REF!</v>
      </c>
      <c r="M199" s="128" t="s">
        <v>193</v>
      </c>
    </row>
    <row r="200" spans="1:13" s="199" customFormat="1" ht="80.25" customHeight="1" x14ac:dyDescent="0.2">
      <c r="A200" s="122">
        <v>531</v>
      </c>
      <c r="B200" s="132" t="s">
        <v>201</v>
      </c>
      <c r="C200" s="123" t="e">
        <f>#REF!</f>
        <v>#REF!</v>
      </c>
      <c r="D200" s="127" t="e">
        <f>#REF!</f>
        <v>#REF!</v>
      </c>
      <c r="E200" s="127" t="e">
        <f>#REF!</f>
        <v>#REF!</v>
      </c>
      <c r="F200" s="151" t="e">
        <f>#REF!</f>
        <v>#REF!</v>
      </c>
      <c r="G200" s="130" t="e">
        <f>#REF!</f>
        <v>#REF!</v>
      </c>
      <c r="H200" s="130" t="s">
        <v>201</v>
      </c>
      <c r="I200" s="130"/>
      <c r="J200" s="124" t="str">
        <f>'YARIŞMA BİLGİLERİ'!$F$21</f>
        <v>KADINLAR                                                             2004-2005-2006-2007-2008</v>
      </c>
      <c r="K200" s="127" t="str">
        <f t="shared" si="3"/>
        <v>İZMİR-4. TÜRKİYENİN EN HIZLISI İL SEÇMELERİ</v>
      </c>
      <c r="L200" s="128" t="e">
        <f>#REF!</f>
        <v>#REF!</v>
      </c>
      <c r="M200" s="128" t="s">
        <v>193</v>
      </c>
    </row>
    <row r="201" spans="1:13" s="199" customFormat="1" ht="80.25" customHeight="1" x14ac:dyDescent="0.2">
      <c r="A201" s="122">
        <v>532</v>
      </c>
      <c r="B201" s="132" t="s">
        <v>201</v>
      </c>
      <c r="C201" s="123" t="e">
        <f>#REF!</f>
        <v>#REF!</v>
      </c>
      <c r="D201" s="127" t="e">
        <f>#REF!</f>
        <v>#REF!</v>
      </c>
      <c r="E201" s="127" t="e">
        <f>#REF!</f>
        <v>#REF!</v>
      </c>
      <c r="F201" s="151" t="e">
        <f>#REF!</f>
        <v>#REF!</v>
      </c>
      <c r="G201" s="130" t="e">
        <f>#REF!</f>
        <v>#REF!</v>
      </c>
      <c r="H201" s="130" t="s">
        <v>201</v>
      </c>
      <c r="I201" s="130"/>
      <c r="J201" s="124" t="str">
        <f>'YARIŞMA BİLGİLERİ'!$F$21</f>
        <v>KADINLAR                                                             2004-2005-2006-2007-2008</v>
      </c>
      <c r="K201" s="127" t="str">
        <f t="shared" si="3"/>
        <v>İZMİR-4. TÜRKİYENİN EN HIZLISI İL SEÇMELERİ</v>
      </c>
      <c r="L201" s="128" t="e">
        <f>#REF!</f>
        <v>#REF!</v>
      </c>
      <c r="M201" s="128" t="s">
        <v>193</v>
      </c>
    </row>
    <row r="202" spans="1:13" s="199" customFormat="1" ht="80.25" customHeight="1" x14ac:dyDescent="0.2">
      <c r="A202" s="122">
        <v>533</v>
      </c>
      <c r="B202" s="132" t="s">
        <v>201</v>
      </c>
      <c r="C202" s="123" t="e">
        <f>#REF!</f>
        <v>#REF!</v>
      </c>
      <c r="D202" s="127" t="e">
        <f>#REF!</f>
        <v>#REF!</v>
      </c>
      <c r="E202" s="127" t="e">
        <f>#REF!</f>
        <v>#REF!</v>
      </c>
      <c r="F202" s="151" t="e">
        <f>#REF!</f>
        <v>#REF!</v>
      </c>
      <c r="G202" s="130" t="e">
        <f>#REF!</f>
        <v>#REF!</v>
      </c>
      <c r="H202" s="130" t="s">
        <v>201</v>
      </c>
      <c r="I202" s="130"/>
      <c r="J202" s="124" t="str">
        <f>'YARIŞMA BİLGİLERİ'!$F$21</f>
        <v>KADINLAR                                                             2004-2005-2006-2007-2008</v>
      </c>
      <c r="K202" s="127" t="str">
        <f t="shared" si="3"/>
        <v>İZMİR-4. TÜRKİYENİN EN HIZLISI İL SEÇMELERİ</v>
      </c>
      <c r="L202" s="128" t="e">
        <f>#REF!</f>
        <v>#REF!</v>
      </c>
      <c r="M202" s="128" t="s">
        <v>193</v>
      </c>
    </row>
    <row r="203" spans="1:13" s="199" customFormat="1" ht="80.25" customHeight="1" x14ac:dyDescent="0.2">
      <c r="A203" s="122">
        <v>534</v>
      </c>
      <c r="B203" s="132" t="s">
        <v>201</v>
      </c>
      <c r="C203" s="123" t="e">
        <f>#REF!</f>
        <v>#REF!</v>
      </c>
      <c r="D203" s="127" t="e">
        <f>#REF!</f>
        <v>#REF!</v>
      </c>
      <c r="E203" s="127" t="e">
        <f>#REF!</f>
        <v>#REF!</v>
      </c>
      <c r="F203" s="151" t="e">
        <f>#REF!</f>
        <v>#REF!</v>
      </c>
      <c r="G203" s="130" t="e">
        <f>#REF!</f>
        <v>#REF!</v>
      </c>
      <c r="H203" s="130" t="s">
        <v>201</v>
      </c>
      <c r="I203" s="130"/>
      <c r="J203" s="124" t="str">
        <f>'YARIŞMA BİLGİLERİ'!$F$21</f>
        <v>KADINLAR                                                             2004-2005-2006-2007-2008</v>
      </c>
      <c r="K203" s="127" t="str">
        <f t="shared" si="3"/>
        <v>İZMİR-4. TÜRKİYENİN EN HIZLISI İL SEÇMELERİ</v>
      </c>
      <c r="L203" s="128" t="e">
        <f>#REF!</f>
        <v>#REF!</v>
      </c>
      <c r="M203" s="128" t="s">
        <v>193</v>
      </c>
    </row>
    <row r="204" spans="1:13" s="199" customFormat="1" ht="80.25" customHeight="1" x14ac:dyDescent="0.2">
      <c r="A204" s="122">
        <v>535</v>
      </c>
      <c r="B204" s="132" t="s">
        <v>201</v>
      </c>
      <c r="C204" s="123" t="e">
        <f>#REF!</f>
        <v>#REF!</v>
      </c>
      <c r="D204" s="127" t="e">
        <f>#REF!</f>
        <v>#REF!</v>
      </c>
      <c r="E204" s="127" t="e">
        <f>#REF!</f>
        <v>#REF!</v>
      </c>
      <c r="F204" s="151" t="e">
        <f>#REF!</f>
        <v>#REF!</v>
      </c>
      <c r="G204" s="130" t="e">
        <f>#REF!</f>
        <v>#REF!</v>
      </c>
      <c r="H204" s="130" t="s">
        <v>201</v>
      </c>
      <c r="I204" s="130"/>
      <c r="J204" s="124" t="str">
        <f>'YARIŞMA BİLGİLERİ'!$F$21</f>
        <v>KADINLAR                                                             2004-2005-2006-2007-2008</v>
      </c>
      <c r="K204" s="127" t="str">
        <f t="shared" si="3"/>
        <v>İZMİR-4. TÜRKİYENİN EN HIZLISI İL SEÇMELERİ</v>
      </c>
      <c r="L204" s="128" t="e">
        <f>#REF!</f>
        <v>#REF!</v>
      </c>
      <c r="M204" s="128" t="s">
        <v>193</v>
      </c>
    </row>
    <row r="205" spans="1:13" s="199" customFormat="1" ht="80.25" customHeight="1" x14ac:dyDescent="0.2">
      <c r="A205" s="122">
        <v>536</v>
      </c>
      <c r="B205" s="132" t="s">
        <v>201</v>
      </c>
      <c r="C205" s="123" t="e">
        <f>#REF!</f>
        <v>#REF!</v>
      </c>
      <c r="D205" s="127" t="e">
        <f>#REF!</f>
        <v>#REF!</v>
      </c>
      <c r="E205" s="127" t="e">
        <f>#REF!</f>
        <v>#REF!</v>
      </c>
      <c r="F205" s="151" t="e">
        <f>#REF!</f>
        <v>#REF!</v>
      </c>
      <c r="G205" s="130" t="e">
        <f>#REF!</f>
        <v>#REF!</v>
      </c>
      <c r="H205" s="130" t="s">
        <v>201</v>
      </c>
      <c r="I205" s="130"/>
      <c r="J205" s="124" t="str">
        <f>'YARIŞMA BİLGİLERİ'!$F$21</f>
        <v>KADINLAR                                                             2004-2005-2006-2007-2008</v>
      </c>
      <c r="K205" s="127" t="str">
        <f t="shared" si="3"/>
        <v>İZMİR-4. TÜRKİYENİN EN HIZLISI İL SEÇMELERİ</v>
      </c>
      <c r="L205" s="128" t="e">
        <f>#REF!</f>
        <v>#REF!</v>
      </c>
      <c r="M205" s="128" t="s">
        <v>193</v>
      </c>
    </row>
    <row r="206" spans="1:13" s="199" customFormat="1" ht="28.5" customHeight="1" x14ac:dyDescent="0.2">
      <c r="A206" s="122">
        <v>537</v>
      </c>
      <c r="B206" s="174" t="s">
        <v>205</v>
      </c>
      <c r="C206" s="176" t="e">
        <f>#REF!</f>
        <v>#REF!</v>
      </c>
      <c r="D206" s="178" t="e">
        <f>#REF!</f>
        <v>#REF!</v>
      </c>
      <c r="E206" s="178" t="e">
        <f>#REF!</f>
        <v>#REF!</v>
      </c>
      <c r="F206" s="180" t="e">
        <f>#REF!</f>
        <v>#REF!</v>
      </c>
      <c r="G206" s="177" t="e">
        <f>#REF!</f>
        <v>#REF!</v>
      </c>
      <c r="H206" s="130" t="s">
        <v>198</v>
      </c>
      <c r="I206" s="197"/>
      <c r="J206" s="124" t="str">
        <f>'YARIŞMA BİLGİLERİ'!$F$21</f>
        <v>KADINLAR                                                             2004-2005-2006-2007-2008</v>
      </c>
      <c r="K206" s="198" t="str">
        <f t="shared" si="3"/>
        <v>İZMİR-4. TÜRKİYENİN EN HIZLISI İL SEÇMELERİ</v>
      </c>
      <c r="L206" s="128" t="e">
        <f>#REF!</f>
        <v>#REF!</v>
      </c>
      <c r="M206" s="128" t="s">
        <v>193</v>
      </c>
    </row>
    <row r="207" spans="1:13" s="199" customFormat="1" ht="28.5" customHeight="1" x14ac:dyDescent="0.2">
      <c r="A207" s="122">
        <v>538</v>
      </c>
      <c r="B207" s="174" t="s">
        <v>205</v>
      </c>
      <c r="C207" s="176" t="e">
        <f>#REF!</f>
        <v>#REF!</v>
      </c>
      <c r="D207" s="178" t="e">
        <f>#REF!</f>
        <v>#REF!</v>
      </c>
      <c r="E207" s="178" t="e">
        <f>#REF!</f>
        <v>#REF!</v>
      </c>
      <c r="F207" s="180" t="e">
        <f>#REF!</f>
        <v>#REF!</v>
      </c>
      <c r="G207" s="177" t="e">
        <f>#REF!</f>
        <v>#REF!</v>
      </c>
      <c r="H207" s="130" t="s">
        <v>198</v>
      </c>
      <c r="I207" s="197"/>
      <c r="J207" s="124" t="str">
        <f>'YARIŞMA BİLGİLERİ'!$F$21</f>
        <v>KADINLAR                                                             2004-2005-2006-2007-2008</v>
      </c>
      <c r="K207" s="198" t="str">
        <f t="shared" si="3"/>
        <v>İZMİR-4. TÜRKİYENİN EN HIZLISI İL SEÇMELERİ</v>
      </c>
      <c r="L207" s="128" t="e">
        <f>#REF!</f>
        <v>#REF!</v>
      </c>
      <c r="M207" s="128" t="s">
        <v>193</v>
      </c>
    </row>
    <row r="208" spans="1:13" s="199" customFormat="1" ht="28.5" customHeight="1" x14ac:dyDescent="0.2">
      <c r="A208" s="122">
        <v>539</v>
      </c>
      <c r="B208" s="174" t="s">
        <v>205</v>
      </c>
      <c r="C208" s="176" t="e">
        <f>#REF!</f>
        <v>#REF!</v>
      </c>
      <c r="D208" s="178" t="e">
        <f>#REF!</f>
        <v>#REF!</v>
      </c>
      <c r="E208" s="178" t="e">
        <f>#REF!</f>
        <v>#REF!</v>
      </c>
      <c r="F208" s="180" t="e">
        <f>#REF!</f>
        <v>#REF!</v>
      </c>
      <c r="G208" s="177" t="e">
        <f>#REF!</f>
        <v>#REF!</v>
      </c>
      <c r="H208" s="130" t="s">
        <v>198</v>
      </c>
      <c r="I208" s="197"/>
      <c r="J208" s="124" t="str">
        <f>'YARIŞMA BİLGİLERİ'!$F$21</f>
        <v>KADINLAR                                                             2004-2005-2006-2007-2008</v>
      </c>
      <c r="K208" s="198" t="str">
        <f t="shared" si="3"/>
        <v>İZMİR-4. TÜRKİYENİN EN HIZLISI İL SEÇMELERİ</v>
      </c>
      <c r="L208" s="128" t="e">
        <f>#REF!</f>
        <v>#REF!</v>
      </c>
      <c r="M208" s="128" t="s">
        <v>193</v>
      </c>
    </row>
    <row r="209" spans="1:13" s="199" customFormat="1" ht="28.5" customHeight="1" x14ac:dyDescent="0.2">
      <c r="A209" s="122">
        <v>540</v>
      </c>
      <c r="B209" s="174" t="s">
        <v>205</v>
      </c>
      <c r="C209" s="176" t="e">
        <f>#REF!</f>
        <v>#REF!</v>
      </c>
      <c r="D209" s="178" t="e">
        <f>#REF!</f>
        <v>#REF!</v>
      </c>
      <c r="E209" s="178" t="e">
        <f>#REF!</f>
        <v>#REF!</v>
      </c>
      <c r="F209" s="180" t="e">
        <f>#REF!</f>
        <v>#REF!</v>
      </c>
      <c r="G209" s="177" t="e">
        <f>#REF!</f>
        <v>#REF!</v>
      </c>
      <c r="H209" s="130" t="s">
        <v>198</v>
      </c>
      <c r="I209" s="197"/>
      <c r="J209" s="124" t="str">
        <f>'YARIŞMA BİLGİLERİ'!$F$21</f>
        <v>KADINLAR                                                             2004-2005-2006-2007-2008</v>
      </c>
      <c r="K209" s="198" t="str">
        <f t="shared" si="3"/>
        <v>İZMİR-4. TÜRKİYENİN EN HIZLISI İL SEÇMELERİ</v>
      </c>
      <c r="L209" s="128" t="e">
        <f>#REF!</f>
        <v>#REF!</v>
      </c>
      <c r="M209" s="128" t="s">
        <v>193</v>
      </c>
    </row>
    <row r="210" spans="1:13" s="199" customFormat="1" ht="28.5" customHeight="1" x14ac:dyDescent="0.2">
      <c r="A210" s="122">
        <v>541</v>
      </c>
      <c r="B210" s="174" t="s">
        <v>205</v>
      </c>
      <c r="C210" s="176" t="e">
        <f>#REF!</f>
        <v>#REF!</v>
      </c>
      <c r="D210" s="178" t="e">
        <f>#REF!</f>
        <v>#REF!</v>
      </c>
      <c r="E210" s="178" t="e">
        <f>#REF!</f>
        <v>#REF!</v>
      </c>
      <c r="F210" s="180" t="e">
        <f>#REF!</f>
        <v>#REF!</v>
      </c>
      <c r="G210" s="177" t="e">
        <f>#REF!</f>
        <v>#REF!</v>
      </c>
      <c r="H210" s="130" t="s">
        <v>198</v>
      </c>
      <c r="I210" s="197"/>
      <c r="J210" s="124" t="str">
        <f>'YARIŞMA BİLGİLERİ'!$F$21</f>
        <v>KADINLAR                                                             2004-2005-2006-2007-2008</v>
      </c>
      <c r="K210" s="198" t="str">
        <f t="shared" si="3"/>
        <v>İZMİR-4. TÜRKİYENİN EN HIZLISI İL SEÇMELERİ</v>
      </c>
      <c r="L210" s="128" t="e">
        <f>#REF!</f>
        <v>#REF!</v>
      </c>
      <c r="M210" s="128" t="s">
        <v>193</v>
      </c>
    </row>
    <row r="211" spans="1:13" s="199" customFormat="1" ht="28.5" customHeight="1" x14ac:dyDescent="0.2">
      <c r="A211" s="122">
        <v>542</v>
      </c>
      <c r="B211" s="174" t="s">
        <v>205</v>
      </c>
      <c r="C211" s="176" t="e">
        <f>#REF!</f>
        <v>#REF!</v>
      </c>
      <c r="D211" s="178" t="e">
        <f>#REF!</f>
        <v>#REF!</v>
      </c>
      <c r="E211" s="178" t="e">
        <f>#REF!</f>
        <v>#REF!</v>
      </c>
      <c r="F211" s="180" t="e">
        <f>#REF!</f>
        <v>#REF!</v>
      </c>
      <c r="G211" s="177" t="e">
        <f>#REF!</f>
        <v>#REF!</v>
      </c>
      <c r="H211" s="130" t="s">
        <v>198</v>
      </c>
      <c r="I211" s="197"/>
      <c r="J211" s="124" t="str">
        <f>'YARIŞMA BİLGİLERİ'!$F$21</f>
        <v>KADINLAR                                                             2004-2005-2006-2007-2008</v>
      </c>
      <c r="K211" s="198" t="str">
        <f t="shared" si="3"/>
        <v>İZMİR-4. TÜRKİYENİN EN HIZLISI İL SEÇMELERİ</v>
      </c>
      <c r="L211" s="128" t="e">
        <f>#REF!</f>
        <v>#REF!</v>
      </c>
      <c r="M211" s="128" t="s">
        <v>193</v>
      </c>
    </row>
    <row r="212" spans="1:13" s="199" customFormat="1" ht="28.5" customHeight="1" x14ac:dyDescent="0.2">
      <c r="A212" s="122">
        <v>543</v>
      </c>
      <c r="B212" s="174" t="s">
        <v>205</v>
      </c>
      <c r="C212" s="176" t="e">
        <f>#REF!</f>
        <v>#REF!</v>
      </c>
      <c r="D212" s="178" t="e">
        <f>#REF!</f>
        <v>#REF!</v>
      </c>
      <c r="E212" s="178" t="e">
        <f>#REF!</f>
        <v>#REF!</v>
      </c>
      <c r="F212" s="180" t="e">
        <f>#REF!</f>
        <v>#REF!</v>
      </c>
      <c r="G212" s="177" t="e">
        <f>#REF!</f>
        <v>#REF!</v>
      </c>
      <c r="H212" s="130" t="s">
        <v>198</v>
      </c>
      <c r="I212" s="197"/>
      <c r="J212" s="124" t="str">
        <f>'YARIŞMA BİLGİLERİ'!$F$21</f>
        <v>KADINLAR                                                             2004-2005-2006-2007-2008</v>
      </c>
      <c r="K212" s="198" t="str">
        <f t="shared" si="3"/>
        <v>İZMİR-4. TÜRKİYENİN EN HIZLISI İL SEÇMELERİ</v>
      </c>
      <c r="L212" s="128" t="e">
        <f>#REF!</f>
        <v>#REF!</v>
      </c>
      <c r="M212" s="128" t="s">
        <v>193</v>
      </c>
    </row>
    <row r="213" spans="1:13" s="199" customFormat="1" ht="28.5" customHeight="1" x14ac:dyDescent="0.2">
      <c r="A213" s="122">
        <v>544</v>
      </c>
      <c r="B213" s="174" t="s">
        <v>205</v>
      </c>
      <c r="C213" s="176" t="e">
        <f>#REF!</f>
        <v>#REF!</v>
      </c>
      <c r="D213" s="178" t="e">
        <f>#REF!</f>
        <v>#REF!</v>
      </c>
      <c r="E213" s="178" t="e">
        <f>#REF!</f>
        <v>#REF!</v>
      </c>
      <c r="F213" s="180" t="e">
        <f>#REF!</f>
        <v>#REF!</v>
      </c>
      <c r="G213" s="177" t="e">
        <f>#REF!</f>
        <v>#REF!</v>
      </c>
      <c r="H213" s="130" t="s">
        <v>198</v>
      </c>
      <c r="I213" s="197"/>
      <c r="J213" s="124" t="str">
        <f>'YARIŞMA BİLGİLERİ'!$F$21</f>
        <v>KADINLAR                                                             2004-2005-2006-2007-2008</v>
      </c>
      <c r="K213" s="198" t="str">
        <f t="shared" si="3"/>
        <v>İZMİR-4. TÜRKİYENİN EN HIZLISI İL SEÇMELERİ</v>
      </c>
      <c r="L213" s="128" t="e">
        <f>#REF!</f>
        <v>#REF!</v>
      </c>
      <c r="M213" s="128" t="s">
        <v>193</v>
      </c>
    </row>
    <row r="214" spans="1:13" s="199" customFormat="1" ht="28.5" customHeight="1" x14ac:dyDescent="0.2">
      <c r="A214" s="122">
        <v>545</v>
      </c>
      <c r="B214" s="174" t="s">
        <v>205</v>
      </c>
      <c r="C214" s="176" t="e">
        <f>#REF!</f>
        <v>#REF!</v>
      </c>
      <c r="D214" s="178" t="e">
        <f>#REF!</f>
        <v>#REF!</v>
      </c>
      <c r="E214" s="178" t="e">
        <f>#REF!</f>
        <v>#REF!</v>
      </c>
      <c r="F214" s="180" t="e">
        <f>#REF!</f>
        <v>#REF!</v>
      </c>
      <c r="G214" s="177" t="e">
        <f>#REF!</f>
        <v>#REF!</v>
      </c>
      <c r="H214" s="130" t="s">
        <v>198</v>
      </c>
      <c r="I214" s="197"/>
      <c r="J214" s="124" t="str">
        <f>'YARIŞMA BİLGİLERİ'!$F$21</f>
        <v>KADINLAR                                                             2004-2005-2006-2007-2008</v>
      </c>
      <c r="K214" s="198" t="str">
        <f t="shared" si="3"/>
        <v>İZMİR-4. TÜRKİYENİN EN HIZLISI İL SEÇMELERİ</v>
      </c>
      <c r="L214" s="128" t="e">
        <f>#REF!</f>
        <v>#REF!</v>
      </c>
      <c r="M214" s="128" t="s">
        <v>193</v>
      </c>
    </row>
    <row r="215" spans="1:13" s="199" customFormat="1" ht="28.5" customHeight="1" x14ac:dyDescent="0.2">
      <c r="A215" s="122">
        <v>546</v>
      </c>
      <c r="B215" s="174" t="s">
        <v>205</v>
      </c>
      <c r="C215" s="176" t="e">
        <f>#REF!</f>
        <v>#REF!</v>
      </c>
      <c r="D215" s="178" t="e">
        <f>#REF!</f>
        <v>#REF!</v>
      </c>
      <c r="E215" s="178" t="e">
        <f>#REF!</f>
        <v>#REF!</v>
      </c>
      <c r="F215" s="180" t="e">
        <f>#REF!</f>
        <v>#REF!</v>
      </c>
      <c r="G215" s="177" t="e">
        <f>#REF!</f>
        <v>#REF!</v>
      </c>
      <c r="H215" s="130" t="s">
        <v>198</v>
      </c>
      <c r="I215" s="197"/>
      <c r="J215" s="124" t="str">
        <f>'YARIŞMA BİLGİLERİ'!$F$21</f>
        <v>KADINLAR                                                             2004-2005-2006-2007-2008</v>
      </c>
      <c r="K215" s="198" t="str">
        <f t="shared" si="3"/>
        <v>İZMİR-4. TÜRKİYENİN EN HIZLISI İL SEÇMELERİ</v>
      </c>
      <c r="L215" s="128" t="e">
        <f>#REF!</f>
        <v>#REF!</v>
      </c>
      <c r="M215" s="128" t="s">
        <v>193</v>
      </c>
    </row>
    <row r="216" spans="1:13" s="199" customFormat="1" ht="28.5" customHeight="1" x14ac:dyDescent="0.2">
      <c r="A216" s="122">
        <v>547</v>
      </c>
      <c r="B216" s="174" t="s">
        <v>205</v>
      </c>
      <c r="C216" s="176" t="e">
        <f>#REF!</f>
        <v>#REF!</v>
      </c>
      <c r="D216" s="178" t="e">
        <f>#REF!</f>
        <v>#REF!</v>
      </c>
      <c r="E216" s="178" t="e">
        <f>#REF!</f>
        <v>#REF!</v>
      </c>
      <c r="F216" s="180" t="e">
        <f>#REF!</f>
        <v>#REF!</v>
      </c>
      <c r="G216" s="177" t="e">
        <f>#REF!</f>
        <v>#REF!</v>
      </c>
      <c r="H216" s="130" t="s">
        <v>198</v>
      </c>
      <c r="I216" s="197"/>
      <c r="J216" s="124" t="str">
        <f>'YARIŞMA BİLGİLERİ'!$F$21</f>
        <v>KADINLAR                                                             2004-2005-2006-2007-2008</v>
      </c>
      <c r="K216" s="198" t="str">
        <f t="shared" si="3"/>
        <v>İZMİR-4. TÜRKİYENİN EN HIZLISI İL SEÇMELERİ</v>
      </c>
      <c r="L216" s="128" t="e">
        <f>#REF!</f>
        <v>#REF!</v>
      </c>
      <c r="M216" s="128" t="s">
        <v>193</v>
      </c>
    </row>
    <row r="217" spans="1:13" s="199" customFormat="1" ht="28.5" customHeight="1" x14ac:dyDescent="0.2">
      <c r="A217" s="122">
        <v>548</v>
      </c>
      <c r="B217" s="174" t="s">
        <v>205</v>
      </c>
      <c r="C217" s="176" t="e">
        <f>#REF!</f>
        <v>#REF!</v>
      </c>
      <c r="D217" s="178" t="e">
        <f>#REF!</f>
        <v>#REF!</v>
      </c>
      <c r="E217" s="178" t="e">
        <f>#REF!</f>
        <v>#REF!</v>
      </c>
      <c r="F217" s="180" t="e">
        <f>#REF!</f>
        <v>#REF!</v>
      </c>
      <c r="G217" s="177" t="e">
        <f>#REF!</f>
        <v>#REF!</v>
      </c>
      <c r="H217" s="130" t="s">
        <v>198</v>
      </c>
      <c r="I217" s="197"/>
      <c r="J217" s="124" t="str">
        <f>'YARIŞMA BİLGİLERİ'!$F$21</f>
        <v>KADINLAR                                                             2004-2005-2006-2007-2008</v>
      </c>
      <c r="K217" s="198" t="str">
        <f t="shared" si="3"/>
        <v>İZMİR-4. TÜRKİYENİN EN HIZLISI İL SEÇMELERİ</v>
      </c>
      <c r="L217" s="128" t="e">
        <f>#REF!</f>
        <v>#REF!</v>
      </c>
      <c r="M217" s="128" t="s">
        <v>193</v>
      </c>
    </row>
    <row r="218" spans="1:13" s="199" customFormat="1" ht="28.5" customHeight="1" x14ac:dyDescent="0.2">
      <c r="A218" s="122">
        <v>549</v>
      </c>
      <c r="B218" s="174" t="s">
        <v>205</v>
      </c>
      <c r="C218" s="176" t="e">
        <f>#REF!</f>
        <v>#REF!</v>
      </c>
      <c r="D218" s="178" t="e">
        <f>#REF!</f>
        <v>#REF!</v>
      </c>
      <c r="E218" s="178" t="e">
        <f>#REF!</f>
        <v>#REF!</v>
      </c>
      <c r="F218" s="180" t="e">
        <f>#REF!</f>
        <v>#REF!</v>
      </c>
      <c r="G218" s="177" t="e">
        <f>#REF!</f>
        <v>#REF!</v>
      </c>
      <c r="H218" s="130" t="s">
        <v>198</v>
      </c>
      <c r="I218" s="197"/>
      <c r="J218" s="124" t="str">
        <f>'YARIŞMA BİLGİLERİ'!$F$21</f>
        <v>KADINLAR                                                             2004-2005-2006-2007-2008</v>
      </c>
      <c r="K218" s="198" t="str">
        <f t="shared" si="3"/>
        <v>İZMİR-4. TÜRKİYENİN EN HIZLISI İL SEÇMELERİ</v>
      </c>
      <c r="L218" s="128" t="e">
        <f>#REF!</f>
        <v>#REF!</v>
      </c>
      <c r="M218" s="128" t="s">
        <v>193</v>
      </c>
    </row>
    <row r="219" spans="1:13" s="199" customFormat="1" ht="28.5" customHeight="1" x14ac:dyDescent="0.2">
      <c r="A219" s="122">
        <v>550</v>
      </c>
      <c r="B219" s="174" t="s">
        <v>205</v>
      </c>
      <c r="C219" s="176" t="e">
        <f>#REF!</f>
        <v>#REF!</v>
      </c>
      <c r="D219" s="178" t="e">
        <f>#REF!</f>
        <v>#REF!</v>
      </c>
      <c r="E219" s="178" t="e">
        <f>#REF!</f>
        <v>#REF!</v>
      </c>
      <c r="F219" s="180" t="e">
        <f>#REF!</f>
        <v>#REF!</v>
      </c>
      <c r="G219" s="177" t="e">
        <f>#REF!</f>
        <v>#REF!</v>
      </c>
      <c r="H219" s="130" t="s">
        <v>198</v>
      </c>
      <c r="I219" s="197"/>
      <c r="J219" s="124" t="str">
        <f>'YARIŞMA BİLGİLERİ'!$F$21</f>
        <v>KADINLAR                                                             2004-2005-2006-2007-2008</v>
      </c>
      <c r="K219" s="198" t="str">
        <f t="shared" si="3"/>
        <v>İZMİR-4. TÜRKİYENİN EN HIZLISI İL SEÇMELERİ</v>
      </c>
      <c r="L219" s="128" t="e">
        <f>#REF!</f>
        <v>#REF!</v>
      </c>
      <c r="M219" s="128" t="s">
        <v>193</v>
      </c>
    </row>
    <row r="220" spans="1:13" s="199" customFormat="1" ht="28.5" customHeight="1" x14ac:dyDescent="0.2">
      <c r="A220" s="122">
        <v>551</v>
      </c>
      <c r="B220" s="174" t="s">
        <v>205</v>
      </c>
      <c r="C220" s="176" t="e">
        <f>#REF!</f>
        <v>#REF!</v>
      </c>
      <c r="D220" s="178" t="e">
        <f>#REF!</f>
        <v>#REF!</v>
      </c>
      <c r="E220" s="178" t="e">
        <f>#REF!</f>
        <v>#REF!</v>
      </c>
      <c r="F220" s="180" t="e">
        <f>#REF!</f>
        <v>#REF!</v>
      </c>
      <c r="G220" s="177" t="e">
        <f>#REF!</f>
        <v>#REF!</v>
      </c>
      <c r="H220" s="130" t="s">
        <v>198</v>
      </c>
      <c r="I220" s="197"/>
      <c r="J220" s="124" t="str">
        <f>'YARIŞMA BİLGİLERİ'!$F$21</f>
        <v>KADINLAR                                                             2004-2005-2006-2007-2008</v>
      </c>
      <c r="K220" s="198" t="str">
        <f t="shared" si="3"/>
        <v>İZMİR-4. TÜRKİYENİN EN HIZLISI İL SEÇMELERİ</v>
      </c>
      <c r="L220" s="128" t="e">
        <f>#REF!</f>
        <v>#REF!</v>
      </c>
      <c r="M220" s="128" t="s">
        <v>193</v>
      </c>
    </row>
    <row r="221" spans="1:13" s="199" customFormat="1" ht="28.5" customHeight="1" x14ac:dyDescent="0.2">
      <c r="A221" s="122">
        <v>552</v>
      </c>
      <c r="B221" s="174" t="s">
        <v>205</v>
      </c>
      <c r="C221" s="176" t="e">
        <f>#REF!</f>
        <v>#REF!</v>
      </c>
      <c r="D221" s="178" t="e">
        <f>#REF!</f>
        <v>#REF!</v>
      </c>
      <c r="E221" s="178" t="e">
        <f>#REF!</f>
        <v>#REF!</v>
      </c>
      <c r="F221" s="180" t="e">
        <f>#REF!</f>
        <v>#REF!</v>
      </c>
      <c r="G221" s="177" t="e">
        <f>#REF!</f>
        <v>#REF!</v>
      </c>
      <c r="H221" s="130" t="s">
        <v>198</v>
      </c>
      <c r="I221" s="197"/>
      <c r="J221" s="124" t="str">
        <f>'YARIŞMA BİLGİLERİ'!$F$21</f>
        <v>KADINLAR                                                             2004-2005-2006-2007-2008</v>
      </c>
      <c r="K221" s="198" t="str">
        <f t="shared" si="3"/>
        <v>İZMİR-4. TÜRKİYENİN EN HIZLISI İL SEÇMELERİ</v>
      </c>
      <c r="L221" s="128" t="e">
        <f>#REF!</f>
        <v>#REF!</v>
      </c>
      <c r="M221" s="128" t="s">
        <v>193</v>
      </c>
    </row>
    <row r="222" spans="1:13" s="199" customFormat="1" ht="28.5" customHeight="1" x14ac:dyDescent="0.2">
      <c r="A222" s="122">
        <v>553</v>
      </c>
      <c r="B222" s="174" t="s">
        <v>205</v>
      </c>
      <c r="C222" s="176" t="e">
        <f>#REF!</f>
        <v>#REF!</v>
      </c>
      <c r="D222" s="178" t="e">
        <f>#REF!</f>
        <v>#REF!</v>
      </c>
      <c r="E222" s="178" t="e">
        <f>#REF!</f>
        <v>#REF!</v>
      </c>
      <c r="F222" s="180" t="e">
        <f>#REF!</f>
        <v>#REF!</v>
      </c>
      <c r="G222" s="177" t="e">
        <f>#REF!</f>
        <v>#REF!</v>
      </c>
      <c r="H222" s="130" t="s">
        <v>198</v>
      </c>
      <c r="I222" s="197"/>
      <c r="J222" s="124" t="str">
        <f>'YARIŞMA BİLGİLERİ'!$F$21</f>
        <v>KADINLAR                                                             2004-2005-2006-2007-2008</v>
      </c>
      <c r="K222" s="198" t="str">
        <f t="shared" si="3"/>
        <v>İZMİR-4. TÜRKİYENİN EN HIZLISI İL SEÇMELERİ</v>
      </c>
      <c r="L222" s="128" t="e">
        <f>#REF!</f>
        <v>#REF!</v>
      </c>
      <c r="M222" s="128" t="s">
        <v>193</v>
      </c>
    </row>
    <row r="223" spans="1:13" s="199" customFormat="1" ht="28.5" customHeight="1" x14ac:dyDescent="0.2">
      <c r="A223" s="122">
        <v>554</v>
      </c>
      <c r="B223" s="174" t="s">
        <v>205</v>
      </c>
      <c r="C223" s="176" t="e">
        <f>#REF!</f>
        <v>#REF!</v>
      </c>
      <c r="D223" s="178" t="e">
        <f>#REF!</f>
        <v>#REF!</v>
      </c>
      <c r="E223" s="178" t="e">
        <f>#REF!</f>
        <v>#REF!</v>
      </c>
      <c r="F223" s="180" t="e">
        <f>#REF!</f>
        <v>#REF!</v>
      </c>
      <c r="G223" s="177" t="e">
        <f>#REF!</f>
        <v>#REF!</v>
      </c>
      <c r="H223" s="130" t="s">
        <v>198</v>
      </c>
      <c r="I223" s="197"/>
      <c r="J223" s="124" t="str">
        <f>'YARIŞMA BİLGİLERİ'!$F$21</f>
        <v>KADINLAR                                                             2004-2005-2006-2007-2008</v>
      </c>
      <c r="K223" s="198" t="str">
        <f t="shared" si="3"/>
        <v>İZMİR-4. TÜRKİYENİN EN HIZLISI İL SEÇMELERİ</v>
      </c>
      <c r="L223" s="128" t="e">
        <f>#REF!</f>
        <v>#REF!</v>
      </c>
      <c r="M223" s="128" t="s">
        <v>193</v>
      </c>
    </row>
    <row r="224" spans="1:13" s="199" customFormat="1" ht="28.5" customHeight="1" x14ac:dyDescent="0.2">
      <c r="A224" s="122">
        <v>555</v>
      </c>
      <c r="B224" s="174" t="s">
        <v>205</v>
      </c>
      <c r="C224" s="176" t="e">
        <f>#REF!</f>
        <v>#REF!</v>
      </c>
      <c r="D224" s="178" t="e">
        <f>#REF!</f>
        <v>#REF!</v>
      </c>
      <c r="E224" s="178" t="e">
        <f>#REF!</f>
        <v>#REF!</v>
      </c>
      <c r="F224" s="180" t="e">
        <f>#REF!</f>
        <v>#REF!</v>
      </c>
      <c r="G224" s="177" t="e">
        <f>#REF!</f>
        <v>#REF!</v>
      </c>
      <c r="H224" s="130" t="s">
        <v>198</v>
      </c>
      <c r="I224" s="197"/>
      <c r="J224" s="124" t="str">
        <f>'YARIŞMA BİLGİLERİ'!$F$21</f>
        <v>KADINLAR                                                             2004-2005-2006-2007-2008</v>
      </c>
      <c r="K224" s="198" t="str">
        <f t="shared" si="3"/>
        <v>İZMİR-4. TÜRKİYENİN EN HIZLISI İL SEÇMELERİ</v>
      </c>
      <c r="L224" s="128" t="e">
        <f>#REF!</f>
        <v>#REF!</v>
      </c>
      <c r="M224" s="128" t="s">
        <v>193</v>
      </c>
    </row>
    <row r="225" spans="1:13" s="199" customFormat="1" ht="28.5" customHeight="1" x14ac:dyDescent="0.2">
      <c r="A225" s="122">
        <v>556</v>
      </c>
      <c r="B225" s="174" t="s">
        <v>205</v>
      </c>
      <c r="C225" s="176" t="e">
        <f>#REF!</f>
        <v>#REF!</v>
      </c>
      <c r="D225" s="178" t="e">
        <f>#REF!</f>
        <v>#REF!</v>
      </c>
      <c r="E225" s="178" t="e">
        <f>#REF!</f>
        <v>#REF!</v>
      </c>
      <c r="F225" s="180" t="e">
        <f>#REF!</f>
        <v>#REF!</v>
      </c>
      <c r="G225" s="177" t="e">
        <f>#REF!</f>
        <v>#REF!</v>
      </c>
      <c r="H225" s="130" t="s">
        <v>198</v>
      </c>
      <c r="I225" s="197"/>
      <c r="J225" s="124" t="str">
        <f>'YARIŞMA BİLGİLERİ'!$F$21</f>
        <v>KADINLAR                                                             2004-2005-2006-2007-2008</v>
      </c>
      <c r="K225" s="198" t="str">
        <f t="shared" si="3"/>
        <v>İZMİR-4. TÜRKİYENİN EN HIZLISI İL SEÇMELERİ</v>
      </c>
      <c r="L225" s="128" t="e">
        <f>#REF!</f>
        <v>#REF!</v>
      </c>
      <c r="M225" s="128" t="s">
        <v>193</v>
      </c>
    </row>
    <row r="226" spans="1:13" s="199" customFormat="1" ht="28.5" customHeight="1" x14ac:dyDescent="0.2">
      <c r="A226" s="122">
        <v>557</v>
      </c>
      <c r="B226" s="174" t="s">
        <v>205</v>
      </c>
      <c r="C226" s="176" t="e">
        <f>#REF!</f>
        <v>#REF!</v>
      </c>
      <c r="D226" s="178" t="e">
        <f>#REF!</f>
        <v>#REF!</v>
      </c>
      <c r="E226" s="178" t="e">
        <f>#REF!</f>
        <v>#REF!</v>
      </c>
      <c r="F226" s="180" t="e">
        <f>#REF!</f>
        <v>#REF!</v>
      </c>
      <c r="G226" s="177" t="e">
        <f>#REF!</f>
        <v>#REF!</v>
      </c>
      <c r="H226" s="130" t="s">
        <v>198</v>
      </c>
      <c r="I226" s="197"/>
      <c r="J226" s="124" t="str">
        <f>'YARIŞMA BİLGİLERİ'!$F$21</f>
        <v>KADINLAR                                                             2004-2005-2006-2007-2008</v>
      </c>
      <c r="K226" s="198" t="str">
        <f t="shared" si="3"/>
        <v>İZMİR-4. TÜRKİYENİN EN HIZLISI İL SEÇMELERİ</v>
      </c>
      <c r="L226" s="128" t="e">
        <f>#REF!</f>
        <v>#REF!</v>
      </c>
      <c r="M226" s="128" t="s">
        <v>193</v>
      </c>
    </row>
    <row r="227" spans="1:13" s="199" customFormat="1" ht="28.5" customHeight="1" x14ac:dyDescent="0.2">
      <c r="A227" s="122">
        <v>558</v>
      </c>
      <c r="B227" s="174" t="s">
        <v>205</v>
      </c>
      <c r="C227" s="176" t="e">
        <f>#REF!</f>
        <v>#REF!</v>
      </c>
      <c r="D227" s="178" t="e">
        <f>#REF!</f>
        <v>#REF!</v>
      </c>
      <c r="E227" s="178" t="e">
        <f>#REF!</f>
        <v>#REF!</v>
      </c>
      <c r="F227" s="180" t="e">
        <f>#REF!</f>
        <v>#REF!</v>
      </c>
      <c r="G227" s="177" t="e">
        <f>#REF!</f>
        <v>#REF!</v>
      </c>
      <c r="H227" s="130" t="s">
        <v>198</v>
      </c>
      <c r="I227" s="197"/>
      <c r="J227" s="124" t="str">
        <f>'YARIŞMA BİLGİLERİ'!$F$21</f>
        <v>KADINLAR                                                             2004-2005-2006-2007-2008</v>
      </c>
      <c r="K227" s="198" t="str">
        <f t="shared" si="3"/>
        <v>İZMİR-4. TÜRKİYENİN EN HIZLISI İL SEÇMELERİ</v>
      </c>
      <c r="L227" s="128" t="e">
        <f>#REF!</f>
        <v>#REF!</v>
      </c>
      <c r="M227" s="128" t="s">
        <v>193</v>
      </c>
    </row>
    <row r="228" spans="1:13" s="199" customFormat="1" ht="28.5" customHeight="1" x14ac:dyDescent="0.2">
      <c r="A228" s="122">
        <v>559</v>
      </c>
      <c r="B228" s="174" t="s">
        <v>205</v>
      </c>
      <c r="C228" s="176" t="e">
        <f>#REF!</f>
        <v>#REF!</v>
      </c>
      <c r="D228" s="178" t="e">
        <f>#REF!</f>
        <v>#REF!</v>
      </c>
      <c r="E228" s="178" t="e">
        <f>#REF!</f>
        <v>#REF!</v>
      </c>
      <c r="F228" s="180" t="e">
        <f>#REF!</f>
        <v>#REF!</v>
      </c>
      <c r="G228" s="177" t="e">
        <f>#REF!</f>
        <v>#REF!</v>
      </c>
      <c r="H228" s="130" t="s">
        <v>198</v>
      </c>
      <c r="I228" s="197"/>
      <c r="J228" s="124" t="str">
        <f>'YARIŞMA BİLGİLERİ'!$F$21</f>
        <v>KADINLAR                                                             2004-2005-2006-2007-2008</v>
      </c>
      <c r="K228" s="198" t="str">
        <f t="shared" si="3"/>
        <v>İZMİR-4. TÜRKİYENİN EN HIZLISI İL SEÇMELERİ</v>
      </c>
      <c r="L228" s="128" t="e">
        <f>#REF!</f>
        <v>#REF!</v>
      </c>
      <c r="M228" s="128" t="s">
        <v>193</v>
      </c>
    </row>
    <row r="229" spans="1:13" s="199" customFormat="1" ht="28.5" customHeight="1" x14ac:dyDescent="0.2">
      <c r="A229" s="122">
        <v>560</v>
      </c>
      <c r="B229" s="174" t="s">
        <v>205</v>
      </c>
      <c r="C229" s="176" t="e">
        <f>#REF!</f>
        <v>#REF!</v>
      </c>
      <c r="D229" s="178" t="e">
        <f>#REF!</f>
        <v>#REF!</v>
      </c>
      <c r="E229" s="178" t="e">
        <f>#REF!</f>
        <v>#REF!</v>
      </c>
      <c r="F229" s="180" t="e">
        <f>#REF!</f>
        <v>#REF!</v>
      </c>
      <c r="G229" s="177" t="e">
        <f>#REF!</f>
        <v>#REF!</v>
      </c>
      <c r="H229" s="130" t="s">
        <v>198</v>
      </c>
      <c r="I229" s="197"/>
      <c r="J229" s="124" t="str">
        <f>'YARIŞMA BİLGİLERİ'!$F$21</f>
        <v>KADINLAR                                                             2004-2005-2006-2007-2008</v>
      </c>
      <c r="K229" s="198" t="str">
        <f t="shared" si="3"/>
        <v>İZMİR-4. TÜRKİYENİN EN HIZLISI İL SEÇMELERİ</v>
      </c>
      <c r="L229" s="128" t="e">
        <f>#REF!</f>
        <v>#REF!</v>
      </c>
      <c r="M229" s="128" t="s">
        <v>193</v>
      </c>
    </row>
    <row r="230" spans="1:13" s="199" customFormat="1" ht="28.5" customHeight="1" x14ac:dyDescent="0.2">
      <c r="A230" s="122">
        <v>561</v>
      </c>
      <c r="B230" s="174" t="s">
        <v>205</v>
      </c>
      <c r="C230" s="176" t="e">
        <f>#REF!</f>
        <v>#REF!</v>
      </c>
      <c r="D230" s="178" t="e">
        <f>#REF!</f>
        <v>#REF!</v>
      </c>
      <c r="E230" s="178" t="e">
        <f>#REF!</f>
        <v>#REF!</v>
      </c>
      <c r="F230" s="180" t="e">
        <f>#REF!</f>
        <v>#REF!</v>
      </c>
      <c r="G230" s="177" t="e">
        <f>#REF!</f>
        <v>#REF!</v>
      </c>
      <c r="H230" s="130" t="s">
        <v>198</v>
      </c>
      <c r="I230" s="197"/>
      <c r="J230" s="124" t="str">
        <f>'YARIŞMA BİLGİLERİ'!$F$21</f>
        <v>KADINLAR                                                             2004-2005-2006-2007-2008</v>
      </c>
      <c r="K230" s="198" t="str">
        <f t="shared" si="3"/>
        <v>İZMİR-4. TÜRKİYENİN EN HIZLISI İL SEÇMELERİ</v>
      </c>
      <c r="L230" s="128" t="e">
        <f>#REF!</f>
        <v>#REF!</v>
      </c>
      <c r="M230" s="128" t="s">
        <v>193</v>
      </c>
    </row>
    <row r="231" spans="1:13" s="199" customFormat="1" ht="28.5" customHeight="1" x14ac:dyDescent="0.2">
      <c r="A231" s="122">
        <v>562</v>
      </c>
      <c r="B231" s="174" t="s">
        <v>205</v>
      </c>
      <c r="C231" s="176" t="e">
        <f>#REF!</f>
        <v>#REF!</v>
      </c>
      <c r="D231" s="178" t="e">
        <f>#REF!</f>
        <v>#REF!</v>
      </c>
      <c r="E231" s="178" t="e">
        <f>#REF!</f>
        <v>#REF!</v>
      </c>
      <c r="F231" s="180" t="e">
        <f>#REF!</f>
        <v>#REF!</v>
      </c>
      <c r="G231" s="177" t="e">
        <f>#REF!</f>
        <v>#REF!</v>
      </c>
      <c r="H231" s="130" t="s">
        <v>198</v>
      </c>
      <c r="I231" s="197"/>
      <c r="J231" s="124" t="str">
        <f>'YARIŞMA BİLGİLERİ'!$F$21</f>
        <v>KADINLAR                                                             2004-2005-2006-2007-2008</v>
      </c>
      <c r="K231" s="198" t="str">
        <f t="shared" si="3"/>
        <v>İZMİR-4. TÜRKİYENİN EN HIZLISI İL SEÇMELERİ</v>
      </c>
      <c r="L231" s="128" t="e">
        <f>#REF!</f>
        <v>#REF!</v>
      </c>
      <c r="M231" s="128" t="s">
        <v>193</v>
      </c>
    </row>
    <row r="232" spans="1:13" s="199" customFormat="1" ht="28.5" customHeight="1" x14ac:dyDescent="0.2">
      <c r="A232" s="122">
        <v>563</v>
      </c>
      <c r="B232" s="174" t="s">
        <v>200</v>
      </c>
      <c r="C232" s="176" t="e">
        <f>#REF!</f>
        <v>#REF!</v>
      </c>
      <c r="D232" s="178" t="e">
        <f>#REF!</f>
        <v>#REF!</v>
      </c>
      <c r="E232" s="178" t="e">
        <f>#REF!</f>
        <v>#REF!</v>
      </c>
      <c r="F232" s="179" t="e">
        <f>#REF!</f>
        <v>#REF!</v>
      </c>
      <c r="G232" s="177" t="e">
        <f>#REF!</f>
        <v>#REF!</v>
      </c>
      <c r="H232" s="130" t="s">
        <v>200</v>
      </c>
      <c r="I232" s="130" t="e">
        <f>#REF!</f>
        <v>#REF!</v>
      </c>
      <c r="J232" s="124" t="str">
        <f>'YARIŞMA BİLGİLERİ'!$F$21</f>
        <v>KADINLAR                                                             2004-2005-2006-2007-2008</v>
      </c>
      <c r="K232" s="198" t="str">
        <f t="shared" si="3"/>
        <v>İZMİR-4. TÜRKİYENİN EN HIZLISI İL SEÇMELERİ</v>
      </c>
      <c r="L232" s="128" t="e">
        <f>#REF!</f>
        <v>#REF!</v>
      </c>
      <c r="M232" s="128" t="s">
        <v>193</v>
      </c>
    </row>
    <row r="233" spans="1:13" s="199" customFormat="1" ht="28.5" customHeight="1" x14ac:dyDescent="0.2">
      <c r="A233" s="122">
        <v>564</v>
      </c>
      <c r="B233" s="174" t="s">
        <v>200</v>
      </c>
      <c r="C233" s="176" t="e">
        <f>#REF!</f>
        <v>#REF!</v>
      </c>
      <c r="D233" s="178" t="e">
        <f>#REF!</f>
        <v>#REF!</v>
      </c>
      <c r="E233" s="178" t="e">
        <f>#REF!</f>
        <v>#REF!</v>
      </c>
      <c r="F233" s="179" t="e">
        <f>#REF!</f>
        <v>#REF!</v>
      </c>
      <c r="G233" s="177" t="e">
        <f>#REF!</f>
        <v>#REF!</v>
      </c>
      <c r="H233" s="130" t="s">
        <v>200</v>
      </c>
      <c r="I233" s="130" t="e">
        <f>#REF!</f>
        <v>#REF!</v>
      </c>
      <c r="J233" s="124" t="str">
        <f>'YARIŞMA BİLGİLERİ'!$F$21</f>
        <v>KADINLAR                                                             2004-2005-2006-2007-2008</v>
      </c>
      <c r="K233" s="198" t="str">
        <f t="shared" si="3"/>
        <v>İZMİR-4. TÜRKİYENİN EN HIZLISI İL SEÇMELERİ</v>
      </c>
      <c r="L233" s="128" t="e">
        <f>#REF!</f>
        <v>#REF!</v>
      </c>
      <c r="M233" s="128" t="s">
        <v>193</v>
      </c>
    </row>
    <row r="234" spans="1:13" s="199" customFormat="1" ht="28.5" customHeight="1" x14ac:dyDescent="0.2">
      <c r="A234" s="122">
        <v>565</v>
      </c>
      <c r="B234" s="174" t="s">
        <v>200</v>
      </c>
      <c r="C234" s="176" t="e">
        <f>#REF!</f>
        <v>#REF!</v>
      </c>
      <c r="D234" s="178" t="e">
        <f>#REF!</f>
        <v>#REF!</v>
      </c>
      <c r="E234" s="178" t="e">
        <f>#REF!</f>
        <v>#REF!</v>
      </c>
      <c r="F234" s="179" t="e">
        <f>#REF!</f>
        <v>#REF!</v>
      </c>
      <c r="G234" s="177" t="e">
        <f>#REF!</f>
        <v>#REF!</v>
      </c>
      <c r="H234" s="130" t="s">
        <v>200</v>
      </c>
      <c r="I234" s="130" t="e">
        <f>#REF!</f>
        <v>#REF!</v>
      </c>
      <c r="J234" s="124" t="str">
        <f>'YARIŞMA BİLGİLERİ'!$F$21</f>
        <v>KADINLAR                                                             2004-2005-2006-2007-2008</v>
      </c>
      <c r="K234" s="198" t="str">
        <f t="shared" si="3"/>
        <v>İZMİR-4. TÜRKİYENİN EN HIZLISI İL SEÇMELERİ</v>
      </c>
      <c r="L234" s="128" t="e">
        <f>#REF!</f>
        <v>#REF!</v>
      </c>
      <c r="M234" s="128" t="s">
        <v>193</v>
      </c>
    </row>
    <row r="235" spans="1:13" s="199" customFormat="1" ht="28.5" customHeight="1" x14ac:dyDescent="0.2">
      <c r="A235" s="122">
        <v>566</v>
      </c>
      <c r="B235" s="174" t="s">
        <v>200</v>
      </c>
      <c r="C235" s="176" t="e">
        <f>#REF!</f>
        <v>#REF!</v>
      </c>
      <c r="D235" s="178" t="e">
        <f>#REF!</f>
        <v>#REF!</v>
      </c>
      <c r="E235" s="178" t="e">
        <f>#REF!</f>
        <v>#REF!</v>
      </c>
      <c r="F235" s="179" t="e">
        <f>#REF!</f>
        <v>#REF!</v>
      </c>
      <c r="G235" s="177" t="e">
        <f>#REF!</f>
        <v>#REF!</v>
      </c>
      <c r="H235" s="130" t="s">
        <v>200</v>
      </c>
      <c r="I235" s="130" t="e">
        <f>#REF!</f>
        <v>#REF!</v>
      </c>
      <c r="J235" s="124" t="str">
        <f>'YARIŞMA BİLGİLERİ'!$F$21</f>
        <v>KADINLAR                                                             2004-2005-2006-2007-2008</v>
      </c>
      <c r="K235" s="198" t="str">
        <f t="shared" si="3"/>
        <v>İZMİR-4. TÜRKİYENİN EN HIZLISI İL SEÇMELERİ</v>
      </c>
      <c r="L235" s="128" t="e">
        <f>#REF!</f>
        <v>#REF!</v>
      </c>
      <c r="M235" s="128" t="s">
        <v>193</v>
      </c>
    </row>
    <row r="236" spans="1:13" s="199" customFormat="1" ht="28.5" customHeight="1" x14ac:dyDescent="0.2">
      <c r="A236" s="122">
        <v>567</v>
      </c>
      <c r="B236" s="174" t="s">
        <v>200</v>
      </c>
      <c r="C236" s="176" t="e">
        <f>#REF!</f>
        <v>#REF!</v>
      </c>
      <c r="D236" s="178" t="e">
        <f>#REF!</f>
        <v>#REF!</v>
      </c>
      <c r="E236" s="178" t="e">
        <f>#REF!</f>
        <v>#REF!</v>
      </c>
      <c r="F236" s="179" t="e">
        <f>#REF!</f>
        <v>#REF!</v>
      </c>
      <c r="G236" s="177" t="e">
        <f>#REF!</f>
        <v>#REF!</v>
      </c>
      <c r="H236" s="130" t="s">
        <v>200</v>
      </c>
      <c r="I236" s="130" t="e">
        <f>#REF!</f>
        <v>#REF!</v>
      </c>
      <c r="J236" s="124" t="str">
        <f>'YARIŞMA BİLGİLERİ'!$F$21</f>
        <v>KADINLAR                                                             2004-2005-2006-2007-2008</v>
      </c>
      <c r="K236" s="198" t="str">
        <f t="shared" si="3"/>
        <v>İZMİR-4. TÜRKİYENİN EN HIZLISI İL SEÇMELERİ</v>
      </c>
      <c r="L236" s="128" t="e">
        <f>#REF!</f>
        <v>#REF!</v>
      </c>
      <c r="M236" s="128" t="s">
        <v>193</v>
      </c>
    </row>
    <row r="237" spans="1:13" s="199" customFormat="1" ht="28.5" customHeight="1" x14ac:dyDescent="0.2">
      <c r="A237" s="122">
        <v>590</v>
      </c>
      <c r="B237" s="174" t="s">
        <v>200</v>
      </c>
      <c r="C237" s="176" t="e">
        <f>#REF!</f>
        <v>#REF!</v>
      </c>
      <c r="D237" s="178" t="e">
        <f>#REF!</f>
        <v>#REF!</v>
      </c>
      <c r="E237" s="178" t="e">
        <f>#REF!</f>
        <v>#REF!</v>
      </c>
      <c r="F237" s="179" t="e">
        <f>#REF!</f>
        <v>#REF!</v>
      </c>
      <c r="G237" s="177" t="e">
        <f>#REF!</f>
        <v>#REF!</v>
      </c>
      <c r="H237" s="130" t="s">
        <v>200</v>
      </c>
      <c r="I237" s="130" t="e">
        <f>#REF!</f>
        <v>#REF!</v>
      </c>
      <c r="J237" s="124" t="str">
        <f>'YARIŞMA BİLGİLERİ'!$F$21</f>
        <v>KADINLAR                                                             2004-2005-2006-2007-2008</v>
      </c>
      <c r="K237" s="198" t="str">
        <f t="shared" si="3"/>
        <v>İZMİR-4. TÜRKİYENİN EN HIZLISI İL SEÇMELERİ</v>
      </c>
      <c r="L237" s="128" t="e">
        <f>#REF!</f>
        <v>#REF!</v>
      </c>
      <c r="M237" s="128" t="s">
        <v>193</v>
      </c>
    </row>
    <row r="238" spans="1:13" s="199" customFormat="1" ht="28.5" customHeight="1" x14ac:dyDescent="0.2">
      <c r="A238" s="122">
        <v>591</v>
      </c>
      <c r="B238" s="174" t="s">
        <v>200</v>
      </c>
      <c r="C238" s="176" t="e">
        <f>#REF!</f>
        <v>#REF!</v>
      </c>
      <c r="D238" s="178" t="e">
        <f>#REF!</f>
        <v>#REF!</v>
      </c>
      <c r="E238" s="178" t="e">
        <f>#REF!</f>
        <v>#REF!</v>
      </c>
      <c r="F238" s="179" t="e">
        <f>#REF!</f>
        <v>#REF!</v>
      </c>
      <c r="G238" s="177" t="e">
        <f>#REF!</f>
        <v>#REF!</v>
      </c>
      <c r="H238" s="130" t="s">
        <v>200</v>
      </c>
      <c r="I238" s="130" t="e">
        <f>#REF!</f>
        <v>#REF!</v>
      </c>
      <c r="J238" s="124" t="str">
        <f>'YARIŞMA BİLGİLERİ'!$F$21</f>
        <v>KADINLAR                                                             2004-2005-2006-2007-2008</v>
      </c>
      <c r="K238" s="198" t="str">
        <f t="shared" si="3"/>
        <v>İZMİR-4. TÜRKİYENİN EN HIZLISI İL SEÇMELERİ</v>
      </c>
      <c r="L238" s="128" t="e">
        <f>#REF!</f>
        <v>#REF!</v>
      </c>
      <c r="M238" s="128" t="s">
        <v>193</v>
      </c>
    </row>
    <row r="239" spans="1:13" s="199" customFormat="1" ht="28.5" customHeight="1" x14ac:dyDescent="0.2">
      <c r="A239" s="122">
        <v>592</v>
      </c>
      <c r="B239" s="174" t="s">
        <v>200</v>
      </c>
      <c r="C239" s="176" t="e">
        <f>#REF!</f>
        <v>#REF!</v>
      </c>
      <c r="D239" s="178" t="e">
        <f>#REF!</f>
        <v>#REF!</v>
      </c>
      <c r="E239" s="178" t="e">
        <f>#REF!</f>
        <v>#REF!</v>
      </c>
      <c r="F239" s="179" t="e">
        <f>#REF!</f>
        <v>#REF!</v>
      </c>
      <c r="G239" s="177" t="e">
        <f>#REF!</f>
        <v>#REF!</v>
      </c>
      <c r="H239" s="130" t="s">
        <v>200</v>
      </c>
      <c r="I239" s="130" t="e">
        <f>#REF!</f>
        <v>#REF!</v>
      </c>
      <c r="J239" s="124" t="str">
        <f>'YARIŞMA BİLGİLERİ'!$F$21</f>
        <v>KADINLAR                                                             2004-2005-2006-2007-2008</v>
      </c>
      <c r="K239" s="198" t="str">
        <f t="shared" si="3"/>
        <v>İZMİR-4. TÜRKİYENİN EN HIZLISI İL SEÇMELERİ</v>
      </c>
      <c r="L239" s="128" t="e">
        <f>#REF!</f>
        <v>#REF!</v>
      </c>
      <c r="M239" s="128" t="s">
        <v>193</v>
      </c>
    </row>
    <row r="240" spans="1:13" s="199" customFormat="1" ht="28.5" customHeight="1" x14ac:dyDescent="0.2">
      <c r="A240" s="122">
        <v>593</v>
      </c>
      <c r="B240" s="174" t="s">
        <v>200</v>
      </c>
      <c r="C240" s="176" t="e">
        <f>#REF!</f>
        <v>#REF!</v>
      </c>
      <c r="D240" s="178" t="e">
        <f>#REF!</f>
        <v>#REF!</v>
      </c>
      <c r="E240" s="178" t="e">
        <f>#REF!</f>
        <v>#REF!</v>
      </c>
      <c r="F240" s="179" t="e">
        <f>#REF!</f>
        <v>#REF!</v>
      </c>
      <c r="G240" s="177" t="e">
        <f>#REF!</f>
        <v>#REF!</v>
      </c>
      <c r="H240" s="130" t="s">
        <v>200</v>
      </c>
      <c r="I240" s="130" t="e">
        <f>#REF!</f>
        <v>#REF!</v>
      </c>
      <c r="J240" s="124" t="str">
        <f>'YARIŞMA BİLGİLERİ'!$F$21</f>
        <v>KADINLAR                                                             2004-2005-2006-2007-2008</v>
      </c>
      <c r="K240" s="198" t="str">
        <f t="shared" si="3"/>
        <v>İZMİR-4. TÜRKİYENİN EN HIZLISI İL SEÇMELERİ</v>
      </c>
      <c r="L240" s="128" t="e">
        <f>#REF!</f>
        <v>#REF!</v>
      </c>
      <c r="M240" s="128" t="s">
        <v>193</v>
      </c>
    </row>
    <row r="241" spans="1:13" s="199" customFormat="1" ht="28.5" customHeight="1" x14ac:dyDescent="0.2">
      <c r="A241" s="122">
        <v>594</v>
      </c>
      <c r="B241" s="174" t="s">
        <v>200</v>
      </c>
      <c r="C241" s="176" t="e">
        <f>#REF!</f>
        <v>#REF!</v>
      </c>
      <c r="D241" s="178" t="e">
        <f>#REF!</f>
        <v>#REF!</v>
      </c>
      <c r="E241" s="178" t="e">
        <f>#REF!</f>
        <v>#REF!</v>
      </c>
      <c r="F241" s="179" t="e">
        <f>#REF!</f>
        <v>#REF!</v>
      </c>
      <c r="G241" s="177" t="e">
        <f>#REF!</f>
        <v>#REF!</v>
      </c>
      <c r="H241" s="130" t="s">
        <v>200</v>
      </c>
      <c r="I241" s="130" t="e">
        <f>#REF!</f>
        <v>#REF!</v>
      </c>
      <c r="J241" s="124" t="str">
        <f>'YARIŞMA BİLGİLERİ'!$F$21</f>
        <v>KADINLAR                                                             2004-2005-2006-2007-2008</v>
      </c>
      <c r="K241" s="198" t="str">
        <f t="shared" si="3"/>
        <v>İZMİR-4. TÜRKİYENİN EN HIZLISI İL SEÇMELERİ</v>
      </c>
      <c r="L241" s="128" t="e">
        <f>#REF!</f>
        <v>#REF!</v>
      </c>
      <c r="M241" s="128" t="s">
        <v>193</v>
      </c>
    </row>
    <row r="242" spans="1:13" s="199" customFormat="1" ht="28.5" customHeight="1" x14ac:dyDescent="0.2">
      <c r="A242" s="122">
        <v>610</v>
      </c>
      <c r="B242" s="132" t="s">
        <v>165</v>
      </c>
      <c r="C242" s="123" t="str">
        <f>Gülle!D8</f>
        <v>BÜYÜK</v>
      </c>
      <c r="D242" s="127" t="str">
        <f>Gülle!E8</f>
        <v>EMEL DERELİ</v>
      </c>
      <c r="E242" s="127">
        <f>Gülle!F8</f>
        <v>0</v>
      </c>
      <c r="F242" s="129">
        <f>Gülle!N8</f>
        <v>0</v>
      </c>
      <c r="G242" s="130">
        <f>Gülle!A8</f>
        <v>1</v>
      </c>
      <c r="H242" s="130" t="s">
        <v>159</v>
      </c>
      <c r="I242" s="130">
        <f>Gülle!G$4</f>
        <v>0</v>
      </c>
      <c r="J242" s="124" t="str">
        <f>'YARIŞMA BİLGİLERİ'!$F$21</f>
        <v>KADINLAR                                                             2004-2005-2006-2007-2008</v>
      </c>
      <c r="K242" s="127" t="str">
        <f t="shared" si="3"/>
        <v>İZMİR-4. TÜRKİYENİN EN HIZLISI İL SEÇMELERİ</v>
      </c>
      <c r="L242" s="128">
        <f>Gülle!M$4</f>
        <v>0</v>
      </c>
      <c r="M242" s="128" t="s">
        <v>193</v>
      </c>
    </row>
    <row r="243" spans="1:13" s="199" customFormat="1" ht="28.5" customHeight="1" x14ac:dyDescent="0.2">
      <c r="A243" s="122">
        <v>611</v>
      </c>
      <c r="B243" s="132" t="s">
        <v>165</v>
      </c>
      <c r="C243" s="123">
        <f>Gülle!D9</f>
        <v>0</v>
      </c>
      <c r="D243" s="127">
        <f>Gülle!E9</f>
        <v>0</v>
      </c>
      <c r="E243" s="127">
        <f>Gülle!F9</f>
        <v>0</v>
      </c>
      <c r="F243" s="129">
        <f>Gülle!N9</f>
        <v>0</v>
      </c>
      <c r="G243" s="130">
        <f>Gülle!A9</f>
        <v>0</v>
      </c>
      <c r="H243" s="130" t="s">
        <v>159</v>
      </c>
      <c r="I243" s="130">
        <f>Gülle!G$4</f>
        <v>0</v>
      </c>
      <c r="J243" s="124" t="str">
        <f>'YARIŞMA BİLGİLERİ'!$F$21</f>
        <v>KADINLAR                                                             2004-2005-2006-2007-2008</v>
      </c>
      <c r="K243" s="127" t="str">
        <f t="shared" si="3"/>
        <v>İZMİR-4. TÜRKİYENİN EN HIZLISI İL SEÇMELERİ</v>
      </c>
      <c r="L243" s="128">
        <f>Gülle!M$4</f>
        <v>0</v>
      </c>
      <c r="M243" s="128" t="s">
        <v>193</v>
      </c>
    </row>
    <row r="244" spans="1:13" s="199" customFormat="1" ht="28.5" customHeight="1" x14ac:dyDescent="0.2">
      <c r="A244" s="122">
        <v>612</v>
      </c>
      <c r="B244" s="132" t="s">
        <v>165</v>
      </c>
      <c r="C244" s="123">
        <f>Gülle!D10</f>
        <v>0</v>
      </c>
      <c r="D244" s="127">
        <f>Gülle!E10</f>
        <v>0</v>
      </c>
      <c r="E244" s="127">
        <f>Gülle!F10</f>
        <v>0</v>
      </c>
      <c r="F244" s="129">
        <f>Gülle!N10</f>
        <v>0</v>
      </c>
      <c r="G244" s="130">
        <f>Gülle!A10</f>
        <v>0</v>
      </c>
      <c r="H244" s="130" t="s">
        <v>159</v>
      </c>
      <c r="I244" s="130">
        <f>Gülle!G$4</f>
        <v>0</v>
      </c>
      <c r="J244" s="124" t="str">
        <f>'YARIŞMA BİLGİLERİ'!$F$21</f>
        <v>KADINLAR                                                             2004-2005-2006-2007-2008</v>
      </c>
      <c r="K244" s="127" t="str">
        <f t="shared" ref="K244:K282" si="4">CONCATENATE(K$1,"-",A$1)</f>
        <v>İZMİR-4. TÜRKİYENİN EN HIZLISI İL SEÇMELERİ</v>
      </c>
      <c r="L244" s="128">
        <f>Gülle!M$4</f>
        <v>0</v>
      </c>
      <c r="M244" s="128" t="s">
        <v>193</v>
      </c>
    </row>
    <row r="245" spans="1:13" s="199" customFormat="1" ht="28.5" customHeight="1" x14ac:dyDescent="0.2">
      <c r="A245" s="122">
        <v>613</v>
      </c>
      <c r="B245" s="132" t="s">
        <v>165</v>
      </c>
      <c r="C245" s="123">
        <f>Gülle!D11</f>
        <v>0</v>
      </c>
      <c r="D245" s="127">
        <f>Gülle!E11</f>
        <v>0</v>
      </c>
      <c r="E245" s="127">
        <f>Gülle!F11</f>
        <v>0</v>
      </c>
      <c r="F245" s="129">
        <f>Gülle!N11</f>
        <v>0</v>
      </c>
      <c r="G245" s="130">
        <f>Gülle!A11</f>
        <v>4</v>
      </c>
      <c r="H245" s="130" t="s">
        <v>159</v>
      </c>
      <c r="I245" s="130">
        <f>Gülle!G$4</f>
        <v>0</v>
      </c>
      <c r="J245" s="124" t="str">
        <f>'YARIŞMA BİLGİLERİ'!$F$21</f>
        <v>KADINLAR                                                             2004-2005-2006-2007-2008</v>
      </c>
      <c r="K245" s="127" t="str">
        <f t="shared" si="4"/>
        <v>İZMİR-4. TÜRKİYENİN EN HIZLISI İL SEÇMELERİ</v>
      </c>
      <c r="L245" s="128">
        <f>Gülle!M$4</f>
        <v>0</v>
      </c>
      <c r="M245" s="128" t="s">
        <v>193</v>
      </c>
    </row>
    <row r="246" spans="1:13" s="199" customFormat="1" ht="28.5" customHeight="1" x14ac:dyDescent="0.2">
      <c r="A246" s="122">
        <v>614</v>
      </c>
      <c r="B246" s="132" t="s">
        <v>165</v>
      </c>
      <c r="C246" s="123">
        <f>Gülle!D12</f>
        <v>0</v>
      </c>
      <c r="D246" s="127">
        <f>Gülle!E12</f>
        <v>0</v>
      </c>
      <c r="E246" s="127">
        <f>Gülle!F12</f>
        <v>0</v>
      </c>
      <c r="F246" s="129">
        <f>Gülle!N12</f>
        <v>0</v>
      </c>
      <c r="G246" s="130">
        <f>Gülle!A12</f>
        <v>5</v>
      </c>
      <c r="H246" s="130" t="s">
        <v>159</v>
      </c>
      <c r="I246" s="130">
        <f>Gülle!G$4</f>
        <v>0</v>
      </c>
      <c r="J246" s="124" t="str">
        <f>'YARIŞMA BİLGİLERİ'!$F$21</f>
        <v>KADINLAR                                                             2004-2005-2006-2007-2008</v>
      </c>
      <c r="K246" s="127" t="str">
        <f t="shared" si="4"/>
        <v>İZMİR-4. TÜRKİYENİN EN HIZLISI İL SEÇMELERİ</v>
      </c>
      <c r="L246" s="128">
        <f>Gülle!M$4</f>
        <v>0</v>
      </c>
      <c r="M246" s="128" t="s">
        <v>193</v>
      </c>
    </row>
    <row r="247" spans="1:13" s="199" customFormat="1" ht="28.5" customHeight="1" x14ac:dyDescent="0.2">
      <c r="A247" s="122">
        <v>635</v>
      </c>
      <c r="B247" s="132" t="s">
        <v>165</v>
      </c>
      <c r="C247" s="123">
        <f>Gülle!D13</f>
        <v>0</v>
      </c>
      <c r="D247" s="127">
        <f>Gülle!E13</f>
        <v>0</v>
      </c>
      <c r="E247" s="127">
        <f>Gülle!F13</f>
        <v>0</v>
      </c>
      <c r="F247" s="129">
        <f>Gülle!N13</f>
        <v>0</v>
      </c>
      <c r="G247" s="130" t="str">
        <f>Gülle!A13</f>
        <v>-</v>
      </c>
      <c r="H247" s="130" t="s">
        <v>159</v>
      </c>
      <c r="I247" s="130">
        <f>Gülle!G$4</f>
        <v>0</v>
      </c>
      <c r="J247" s="124" t="str">
        <f>'YARIŞMA BİLGİLERİ'!$F$21</f>
        <v>KADINLAR                                                             2004-2005-2006-2007-2008</v>
      </c>
      <c r="K247" s="127" t="str">
        <f t="shared" si="4"/>
        <v>İZMİR-4. TÜRKİYENİN EN HIZLISI İL SEÇMELERİ</v>
      </c>
      <c r="L247" s="128">
        <f>Gülle!M$4</f>
        <v>0</v>
      </c>
      <c r="M247" s="128" t="s">
        <v>193</v>
      </c>
    </row>
    <row r="248" spans="1:13" s="199" customFormat="1" ht="28.5" customHeight="1" x14ac:dyDescent="0.2">
      <c r="A248" s="122">
        <v>636</v>
      </c>
      <c r="B248" s="132" t="s">
        <v>165</v>
      </c>
      <c r="C248" s="123">
        <f>Gülle!D14</f>
        <v>0</v>
      </c>
      <c r="D248" s="127">
        <f>Gülle!E14</f>
        <v>0</v>
      </c>
      <c r="E248" s="127">
        <f>Gülle!F14</f>
        <v>0</v>
      </c>
      <c r="F248" s="129">
        <f>Gülle!N14</f>
        <v>0</v>
      </c>
      <c r="G248" s="130">
        <f>Gülle!A14</f>
        <v>0</v>
      </c>
      <c r="H248" s="130" t="s">
        <v>159</v>
      </c>
      <c r="I248" s="130">
        <f>Gülle!G$4</f>
        <v>0</v>
      </c>
      <c r="J248" s="124" t="str">
        <f>'YARIŞMA BİLGİLERİ'!$F$21</f>
        <v>KADINLAR                                                             2004-2005-2006-2007-2008</v>
      </c>
      <c r="K248" s="127" t="str">
        <f t="shared" si="4"/>
        <v>İZMİR-4. TÜRKİYENİN EN HIZLISI İL SEÇMELERİ</v>
      </c>
      <c r="L248" s="128">
        <f>Gülle!M$4</f>
        <v>0</v>
      </c>
      <c r="M248" s="128" t="s">
        <v>193</v>
      </c>
    </row>
    <row r="249" spans="1:13" s="199" customFormat="1" ht="28.5" customHeight="1" x14ac:dyDescent="0.2">
      <c r="A249" s="122">
        <v>637</v>
      </c>
      <c r="B249" s="132" t="s">
        <v>165</v>
      </c>
      <c r="C249" s="123">
        <f>Gülle!D15</f>
        <v>0</v>
      </c>
      <c r="D249" s="127">
        <f>Gülle!E15</f>
        <v>0</v>
      </c>
      <c r="E249" s="127">
        <f>Gülle!F15</f>
        <v>0</v>
      </c>
      <c r="F249" s="129">
        <f>Gülle!N15</f>
        <v>0</v>
      </c>
      <c r="G249" s="130">
        <f>Gülle!A15</f>
        <v>0</v>
      </c>
      <c r="H249" s="130" t="s">
        <v>159</v>
      </c>
      <c r="I249" s="130">
        <f>Gülle!G$4</f>
        <v>0</v>
      </c>
      <c r="J249" s="124" t="str">
        <f>'YARIŞMA BİLGİLERİ'!$F$21</f>
        <v>KADINLAR                                                             2004-2005-2006-2007-2008</v>
      </c>
      <c r="K249" s="127" t="str">
        <f t="shared" si="4"/>
        <v>İZMİR-4. TÜRKİYENİN EN HIZLISI İL SEÇMELERİ</v>
      </c>
      <c r="L249" s="128">
        <f>Gülle!M$4</f>
        <v>0</v>
      </c>
      <c r="M249" s="128" t="s">
        <v>193</v>
      </c>
    </row>
    <row r="250" spans="1:13" s="199" customFormat="1" ht="28.5" customHeight="1" x14ac:dyDescent="0.2">
      <c r="A250" s="122">
        <v>638</v>
      </c>
      <c r="B250" s="132" t="s">
        <v>165</v>
      </c>
      <c r="C250" s="123">
        <f>Gülle!D16</f>
        <v>0</v>
      </c>
      <c r="D250" s="127">
        <f>Gülle!E16</f>
        <v>0</v>
      </c>
      <c r="E250" s="127">
        <f>Gülle!F16</f>
        <v>0</v>
      </c>
      <c r="F250" s="129">
        <f>Gülle!N16</f>
        <v>0</v>
      </c>
      <c r="G250" s="130">
        <f>Gülle!A16</f>
        <v>0</v>
      </c>
      <c r="H250" s="130" t="s">
        <v>159</v>
      </c>
      <c r="I250" s="130">
        <f>Gülle!G$4</f>
        <v>0</v>
      </c>
      <c r="J250" s="124" t="str">
        <f>'YARIŞMA BİLGİLERİ'!$F$21</f>
        <v>KADINLAR                                                             2004-2005-2006-2007-2008</v>
      </c>
      <c r="K250" s="127" t="str">
        <f t="shared" si="4"/>
        <v>İZMİR-4. TÜRKİYENİN EN HIZLISI İL SEÇMELERİ</v>
      </c>
      <c r="L250" s="128">
        <f>Gülle!M$4</f>
        <v>0</v>
      </c>
      <c r="M250" s="128" t="s">
        <v>193</v>
      </c>
    </row>
    <row r="251" spans="1:13" s="199" customFormat="1" ht="28.5" customHeight="1" x14ac:dyDescent="0.2">
      <c r="A251" s="122">
        <v>639</v>
      </c>
      <c r="B251" s="132" t="s">
        <v>165</v>
      </c>
      <c r="C251" s="123">
        <f>Gülle!D17</f>
        <v>0</v>
      </c>
      <c r="D251" s="127">
        <f>Gülle!E17</f>
        <v>0</v>
      </c>
      <c r="E251" s="127">
        <f>Gülle!F17</f>
        <v>0</v>
      </c>
      <c r="F251" s="129">
        <f>Gülle!N17</f>
        <v>0</v>
      </c>
      <c r="G251" s="130">
        <f>Gülle!A17</f>
        <v>0</v>
      </c>
      <c r="H251" s="130" t="s">
        <v>159</v>
      </c>
      <c r="I251" s="130">
        <f>Gülle!G$4</f>
        <v>0</v>
      </c>
      <c r="J251" s="124" t="str">
        <f>'YARIŞMA BİLGİLERİ'!$F$21</f>
        <v>KADINLAR                                                             2004-2005-2006-2007-2008</v>
      </c>
      <c r="K251" s="127" t="str">
        <f t="shared" si="4"/>
        <v>İZMİR-4. TÜRKİYENİN EN HIZLISI İL SEÇMELERİ</v>
      </c>
      <c r="L251" s="128">
        <f>Gülle!M$4</f>
        <v>0</v>
      </c>
      <c r="M251" s="128" t="s">
        <v>193</v>
      </c>
    </row>
    <row r="252" spans="1:13" s="199" customFormat="1" ht="28.5" customHeight="1" x14ac:dyDescent="0.2">
      <c r="A252" s="122">
        <v>655</v>
      </c>
      <c r="B252" s="132" t="s">
        <v>189</v>
      </c>
      <c r="C252" s="123" t="e">
        <f>#REF!</f>
        <v>#REF!</v>
      </c>
      <c r="D252" s="127" t="e">
        <f>#REF!</f>
        <v>#REF!</v>
      </c>
      <c r="E252" s="127" t="e">
        <f>#REF!</f>
        <v>#REF!</v>
      </c>
      <c r="F252" s="150" t="e">
        <f>#REF!</f>
        <v>#REF!</v>
      </c>
      <c r="G252" s="125" t="e">
        <f>#REF!</f>
        <v>#REF!</v>
      </c>
      <c r="H252" s="124" t="s">
        <v>189</v>
      </c>
      <c r="I252" s="130"/>
      <c r="J252" s="124" t="str">
        <f>'YARIŞMA BİLGİLERİ'!$F$21</f>
        <v>KADINLAR                                                             2004-2005-2006-2007-2008</v>
      </c>
      <c r="K252" s="127" t="str">
        <f t="shared" si="4"/>
        <v>İZMİR-4. TÜRKİYENİN EN HIZLISI İL SEÇMELERİ</v>
      </c>
      <c r="L252" s="128" t="e">
        <f>#REF!</f>
        <v>#REF!</v>
      </c>
      <c r="M252" s="128" t="s">
        <v>193</v>
      </c>
    </row>
    <row r="253" spans="1:13" s="199" customFormat="1" ht="28.5" customHeight="1" x14ac:dyDescent="0.2">
      <c r="A253" s="122">
        <v>656</v>
      </c>
      <c r="B253" s="132" t="s">
        <v>189</v>
      </c>
      <c r="C253" s="123" t="e">
        <f>#REF!</f>
        <v>#REF!</v>
      </c>
      <c r="D253" s="127" t="e">
        <f>#REF!</f>
        <v>#REF!</v>
      </c>
      <c r="E253" s="127" t="e">
        <f>#REF!</f>
        <v>#REF!</v>
      </c>
      <c r="F253" s="150" t="e">
        <f>#REF!</f>
        <v>#REF!</v>
      </c>
      <c r="G253" s="125" t="e">
        <f>#REF!</f>
        <v>#REF!</v>
      </c>
      <c r="H253" s="124" t="s">
        <v>189</v>
      </c>
      <c r="I253" s="130"/>
      <c r="J253" s="124" t="str">
        <f>'YARIŞMA BİLGİLERİ'!$F$21</f>
        <v>KADINLAR                                                             2004-2005-2006-2007-2008</v>
      </c>
      <c r="K253" s="127" t="str">
        <f t="shared" si="4"/>
        <v>İZMİR-4. TÜRKİYENİN EN HIZLISI İL SEÇMELERİ</v>
      </c>
      <c r="L253" s="128" t="e">
        <f>#REF!</f>
        <v>#REF!</v>
      </c>
      <c r="M253" s="128" t="s">
        <v>193</v>
      </c>
    </row>
    <row r="254" spans="1:13" s="199" customFormat="1" ht="28.5" customHeight="1" x14ac:dyDescent="0.2">
      <c r="A254" s="122">
        <v>657</v>
      </c>
      <c r="B254" s="132" t="s">
        <v>189</v>
      </c>
      <c r="C254" s="123" t="e">
        <f>#REF!</f>
        <v>#REF!</v>
      </c>
      <c r="D254" s="127" t="e">
        <f>#REF!</f>
        <v>#REF!</v>
      </c>
      <c r="E254" s="127" t="e">
        <f>#REF!</f>
        <v>#REF!</v>
      </c>
      <c r="F254" s="150" t="e">
        <f>#REF!</f>
        <v>#REF!</v>
      </c>
      <c r="G254" s="125" t="e">
        <f>#REF!</f>
        <v>#REF!</v>
      </c>
      <c r="H254" s="124" t="s">
        <v>189</v>
      </c>
      <c r="I254" s="130"/>
      <c r="J254" s="124" t="str">
        <f>'YARIŞMA BİLGİLERİ'!$F$21</f>
        <v>KADINLAR                                                             2004-2005-2006-2007-2008</v>
      </c>
      <c r="K254" s="127" t="str">
        <f t="shared" si="4"/>
        <v>İZMİR-4. TÜRKİYENİN EN HIZLISI İL SEÇMELERİ</v>
      </c>
      <c r="L254" s="128" t="e">
        <f>#REF!</f>
        <v>#REF!</v>
      </c>
      <c r="M254" s="128" t="s">
        <v>193</v>
      </c>
    </row>
    <row r="255" spans="1:13" s="199" customFormat="1" ht="28.5" customHeight="1" x14ac:dyDescent="0.2">
      <c r="A255" s="122">
        <v>658</v>
      </c>
      <c r="B255" s="132" t="s">
        <v>189</v>
      </c>
      <c r="C255" s="123" t="e">
        <f>#REF!</f>
        <v>#REF!</v>
      </c>
      <c r="D255" s="127" t="e">
        <f>#REF!</f>
        <v>#REF!</v>
      </c>
      <c r="E255" s="127" t="e">
        <f>#REF!</f>
        <v>#REF!</v>
      </c>
      <c r="F255" s="150" t="e">
        <f>#REF!</f>
        <v>#REF!</v>
      </c>
      <c r="G255" s="125" t="e">
        <f>#REF!</f>
        <v>#REF!</v>
      </c>
      <c r="H255" s="124" t="s">
        <v>189</v>
      </c>
      <c r="I255" s="130"/>
      <c r="J255" s="124" t="str">
        <f>'YARIŞMA BİLGİLERİ'!$F$21</f>
        <v>KADINLAR                                                             2004-2005-2006-2007-2008</v>
      </c>
      <c r="K255" s="127" t="str">
        <f t="shared" si="4"/>
        <v>İZMİR-4. TÜRKİYENİN EN HIZLISI İL SEÇMELERİ</v>
      </c>
      <c r="L255" s="128" t="e">
        <f>#REF!</f>
        <v>#REF!</v>
      </c>
      <c r="M255" s="128" t="s">
        <v>193</v>
      </c>
    </row>
    <row r="256" spans="1:13" s="199" customFormat="1" ht="28.5" customHeight="1" x14ac:dyDescent="0.2">
      <c r="A256" s="122">
        <v>659</v>
      </c>
      <c r="B256" s="132" t="s">
        <v>189</v>
      </c>
      <c r="C256" s="123" t="e">
        <f>#REF!</f>
        <v>#REF!</v>
      </c>
      <c r="D256" s="127" t="e">
        <f>#REF!</f>
        <v>#REF!</v>
      </c>
      <c r="E256" s="127" t="e">
        <f>#REF!</f>
        <v>#REF!</v>
      </c>
      <c r="F256" s="150" t="e">
        <f>#REF!</f>
        <v>#REF!</v>
      </c>
      <c r="G256" s="125" t="e">
        <f>#REF!</f>
        <v>#REF!</v>
      </c>
      <c r="H256" s="124" t="s">
        <v>189</v>
      </c>
      <c r="I256" s="130"/>
      <c r="J256" s="124" t="str">
        <f>'YARIŞMA BİLGİLERİ'!$F$21</f>
        <v>KADINLAR                                                             2004-2005-2006-2007-2008</v>
      </c>
      <c r="K256" s="127" t="str">
        <f t="shared" si="4"/>
        <v>İZMİR-4. TÜRKİYENİN EN HIZLISI İL SEÇMELERİ</v>
      </c>
      <c r="L256" s="128" t="e">
        <f>#REF!</f>
        <v>#REF!</v>
      </c>
      <c r="M256" s="128" t="s">
        <v>193</v>
      </c>
    </row>
    <row r="257" spans="1:13" s="200" customFormat="1" ht="28.5" customHeight="1" x14ac:dyDescent="0.2">
      <c r="A257" s="122">
        <v>675</v>
      </c>
      <c r="B257" s="132" t="s">
        <v>189</v>
      </c>
      <c r="C257" s="123" t="e">
        <f>#REF!</f>
        <v>#REF!</v>
      </c>
      <c r="D257" s="127" t="e">
        <f>#REF!</f>
        <v>#REF!</v>
      </c>
      <c r="E257" s="127" t="e">
        <f>#REF!</f>
        <v>#REF!</v>
      </c>
      <c r="F257" s="150" t="e">
        <f>#REF!</f>
        <v>#REF!</v>
      </c>
      <c r="G257" s="125" t="e">
        <f>#REF!</f>
        <v>#REF!</v>
      </c>
      <c r="H257" s="124" t="s">
        <v>189</v>
      </c>
      <c r="I257" s="130"/>
      <c r="J257" s="124" t="str">
        <f>'YARIŞMA BİLGİLERİ'!$F$21</f>
        <v>KADINLAR                                                             2004-2005-2006-2007-2008</v>
      </c>
      <c r="K257" s="127" t="str">
        <f t="shared" si="4"/>
        <v>İZMİR-4. TÜRKİYENİN EN HIZLISI İL SEÇMELERİ</v>
      </c>
      <c r="L257" s="128" t="e">
        <f>#REF!</f>
        <v>#REF!</v>
      </c>
      <c r="M257" s="128" t="s">
        <v>193</v>
      </c>
    </row>
    <row r="258" spans="1:13" s="200" customFormat="1" ht="28.5" customHeight="1" x14ac:dyDescent="0.2">
      <c r="A258" s="122">
        <v>676</v>
      </c>
      <c r="B258" s="132" t="s">
        <v>189</v>
      </c>
      <c r="C258" s="123" t="e">
        <f>#REF!</f>
        <v>#REF!</v>
      </c>
      <c r="D258" s="127" t="e">
        <f>#REF!</f>
        <v>#REF!</v>
      </c>
      <c r="E258" s="127" t="e">
        <f>#REF!</f>
        <v>#REF!</v>
      </c>
      <c r="F258" s="150" t="e">
        <f>#REF!</f>
        <v>#REF!</v>
      </c>
      <c r="G258" s="125" t="e">
        <f>#REF!</f>
        <v>#REF!</v>
      </c>
      <c r="H258" s="124" t="s">
        <v>189</v>
      </c>
      <c r="I258" s="130"/>
      <c r="J258" s="124" t="str">
        <f>'YARIŞMA BİLGİLERİ'!$F$21</f>
        <v>KADINLAR                                                             2004-2005-2006-2007-2008</v>
      </c>
      <c r="K258" s="127" t="str">
        <f t="shared" si="4"/>
        <v>İZMİR-4. TÜRKİYENİN EN HIZLISI İL SEÇMELERİ</v>
      </c>
      <c r="L258" s="128" t="e">
        <f>#REF!</f>
        <v>#REF!</v>
      </c>
      <c r="M258" s="128" t="s">
        <v>193</v>
      </c>
    </row>
    <row r="259" spans="1:13" s="200" customFormat="1" ht="28.5" customHeight="1" x14ac:dyDescent="0.2">
      <c r="A259" s="122">
        <v>677</v>
      </c>
      <c r="B259" s="132" t="s">
        <v>189</v>
      </c>
      <c r="C259" s="123" t="e">
        <f>#REF!</f>
        <v>#REF!</v>
      </c>
      <c r="D259" s="127" t="e">
        <f>#REF!</f>
        <v>#REF!</v>
      </c>
      <c r="E259" s="127" t="e">
        <f>#REF!</f>
        <v>#REF!</v>
      </c>
      <c r="F259" s="150" t="e">
        <f>#REF!</f>
        <v>#REF!</v>
      </c>
      <c r="G259" s="125" t="e">
        <f>#REF!</f>
        <v>#REF!</v>
      </c>
      <c r="H259" s="124" t="s">
        <v>189</v>
      </c>
      <c r="I259" s="130"/>
      <c r="J259" s="124" t="str">
        <f>'YARIŞMA BİLGİLERİ'!$F$21</f>
        <v>KADINLAR                                                             2004-2005-2006-2007-2008</v>
      </c>
      <c r="K259" s="127" t="str">
        <f t="shared" si="4"/>
        <v>İZMİR-4. TÜRKİYENİN EN HIZLISI İL SEÇMELERİ</v>
      </c>
      <c r="L259" s="128" t="e">
        <f>#REF!</f>
        <v>#REF!</v>
      </c>
      <c r="M259" s="128" t="s">
        <v>193</v>
      </c>
    </row>
    <row r="260" spans="1:13" s="200" customFormat="1" ht="28.5" customHeight="1" x14ac:dyDescent="0.2">
      <c r="A260" s="122">
        <v>678</v>
      </c>
      <c r="B260" s="132" t="s">
        <v>189</v>
      </c>
      <c r="C260" s="123" t="e">
        <f>#REF!</f>
        <v>#REF!</v>
      </c>
      <c r="D260" s="127" t="e">
        <f>#REF!</f>
        <v>#REF!</v>
      </c>
      <c r="E260" s="127" t="e">
        <f>#REF!</f>
        <v>#REF!</v>
      </c>
      <c r="F260" s="150" t="e">
        <f>#REF!</f>
        <v>#REF!</v>
      </c>
      <c r="G260" s="125" t="e">
        <f>#REF!</f>
        <v>#REF!</v>
      </c>
      <c r="H260" s="124" t="s">
        <v>189</v>
      </c>
      <c r="I260" s="130"/>
      <c r="J260" s="124" t="str">
        <f>'YARIŞMA BİLGİLERİ'!$F$21</f>
        <v>KADINLAR                                                             2004-2005-2006-2007-2008</v>
      </c>
      <c r="K260" s="127" t="str">
        <f t="shared" si="4"/>
        <v>İZMİR-4. TÜRKİYENİN EN HIZLISI İL SEÇMELERİ</v>
      </c>
      <c r="L260" s="128" t="e">
        <f>#REF!</f>
        <v>#REF!</v>
      </c>
      <c r="M260" s="128" t="s">
        <v>193</v>
      </c>
    </row>
    <row r="261" spans="1:13" s="200" customFormat="1" ht="28.5" customHeight="1" x14ac:dyDescent="0.2">
      <c r="A261" s="122">
        <v>679</v>
      </c>
      <c r="B261" s="132" t="s">
        <v>189</v>
      </c>
      <c r="C261" s="123" t="e">
        <f>#REF!</f>
        <v>#REF!</v>
      </c>
      <c r="D261" s="127" t="e">
        <f>#REF!</f>
        <v>#REF!</v>
      </c>
      <c r="E261" s="127" t="e">
        <f>#REF!</f>
        <v>#REF!</v>
      </c>
      <c r="F261" s="150" t="e">
        <f>#REF!</f>
        <v>#REF!</v>
      </c>
      <c r="G261" s="125" t="e">
        <f>#REF!</f>
        <v>#REF!</v>
      </c>
      <c r="H261" s="124" t="s">
        <v>189</v>
      </c>
      <c r="I261" s="130"/>
      <c r="J261" s="124" t="str">
        <f>'YARIŞMA BİLGİLERİ'!$F$21</f>
        <v>KADINLAR                                                             2004-2005-2006-2007-2008</v>
      </c>
      <c r="K261" s="127" t="str">
        <f t="shared" si="4"/>
        <v>İZMİR-4. TÜRKİYENİN EN HIZLISI İL SEÇMELERİ</v>
      </c>
      <c r="L261" s="128" t="e">
        <f>#REF!</f>
        <v>#REF!</v>
      </c>
      <c r="M261" s="128" t="s">
        <v>193</v>
      </c>
    </row>
    <row r="262" spans="1:13" ht="24.75" customHeight="1" x14ac:dyDescent="0.2">
      <c r="A262" s="122">
        <v>690</v>
      </c>
      <c r="B262" s="174" t="s">
        <v>192</v>
      </c>
      <c r="C262" s="176" t="e">
        <f>#REF!</f>
        <v>#REF!</v>
      </c>
      <c r="D262" s="178" t="e">
        <f>#REF!</f>
        <v>#REF!</v>
      </c>
      <c r="E262" s="178" t="e">
        <f>#REF!</f>
        <v>#REF!</v>
      </c>
      <c r="F262" s="179" t="e">
        <f>#REF!</f>
        <v>#REF!</v>
      </c>
      <c r="G262" s="177" t="e">
        <f>#REF!</f>
        <v>#REF!</v>
      </c>
      <c r="H262" s="130" t="s">
        <v>187</v>
      </c>
      <c r="I262" s="197"/>
      <c r="J262" s="124" t="str">
        <f>'YARIŞMA BİLGİLERİ'!$F$21</f>
        <v>KADINLAR                                                             2004-2005-2006-2007-2008</v>
      </c>
      <c r="K262" s="198" t="str">
        <f t="shared" si="4"/>
        <v>İZMİR-4. TÜRKİYENİN EN HIZLISI İL SEÇMELERİ</v>
      </c>
      <c r="L262" s="128" t="e">
        <f>#REF!</f>
        <v>#REF!</v>
      </c>
      <c r="M262" s="128" t="s">
        <v>193</v>
      </c>
    </row>
    <row r="263" spans="1:13" ht="24.75" customHeight="1" x14ac:dyDescent="0.2">
      <c r="A263" s="122">
        <v>691</v>
      </c>
      <c r="B263" s="174" t="s">
        <v>192</v>
      </c>
      <c r="C263" s="176" t="e">
        <f>#REF!</f>
        <v>#REF!</v>
      </c>
      <c r="D263" s="178" t="e">
        <f>#REF!</f>
        <v>#REF!</v>
      </c>
      <c r="E263" s="178" t="e">
        <f>#REF!</f>
        <v>#REF!</v>
      </c>
      <c r="F263" s="179" t="e">
        <f>#REF!</f>
        <v>#REF!</v>
      </c>
      <c r="G263" s="177" t="e">
        <f>#REF!</f>
        <v>#REF!</v>
      </c>
      <c r="H263" s="130" t="s">
        <v>187</v>
      </c>
      <c r="I263" s="197"/>
      <c r="J263" s="124" t="str">
        <f>'YARIŞMA BİLGİLERİ'!$F$21</f>
        <v>KADINLAR                                                             2004-2005-2006-2007-2008</v>
      </c>
      <c r="K263" s="198" t="str">
        <f t="shared" si="4"/>
        <v>İZMİR-4. TÜRKİYENİN EN HIZLISI İL SEÇMELERİ</v>
      </c>
      <c r="L263" s="128" t="e">
        <f>#REF!</f>
        <v>#REF!</v>
      </c>
      <c r="M263" s="128" t="s">
        <v>193</v>
      </c>
    </row>
    <row r="264" spans="1:13" ht="24.75" customHeight="1" x14ac:dyDescent="0.2">
      <c r="A264" s="122">
        <v>692</v>
      </c>
      <c r="B264" s="174" t="s">
        <v>192</v>
      </c>
      <c r="C264" s="176" t="e">
        <f>#REF!</f>
        <v>#REF!</v>
      </c>
      <c r="D264" s="178" t="e">
        <f>#REF!</f>
        <v>#REF!</v>
      </c>
      <c r="E264" s="178" t="e">
        <f>#REF!</f>
        <v>#REF!</v>
      </c>
      <c r="F264" s="179" t="e">
        <f>#REF!</f>
        <v>#REF!</v>
      </c>
      <c r="G264" s="177" t="e">
        <f>#REF!</f>
        <v>#REF!</v>
      </c>
      <c r="H264" s="130" t="s">
        <v>187</v>
      </c>
      <c r="I264" s="197"/>
      <c r="J264" s="124" t="str">
        <f>'YARIŞMA BİLGİLERİ'!$F$21</f>
        <v>KADINLAR                                                             2004-2005-2006-2007-2008</v>
      </c>
      <c r="K264" s="198" t="str">
        <f t="shared" si="4"/>
        <v>İZMİR-4. TÜRKİYENİN EN HIZLISI İL SEÇMELERİ</v>
      </c>
      <c r="L264" s="128" t="e">
        <f>#REF!</f>
        <v>#REF!</v>
      </c>
      <c r="M264" s="128" t="s">
        <v>193</v>
      </c>
    </row>
    <row r="265" spans="1:13" ht="24.75" customHeight="1" x14ac:dyDescent="0.2">
      <c r="A265" s="122">
        <v>693</v>
      </c>
      <c r="B265" s="174" t="s">
        <v>192</v>
      </c>
      <c r="C265" s="176" t="e">
        <f>#REF!</f>
        <v>#REF!</v>
      </c>
      <c r="D265" s="178" t="e">
        <f>#REF!</f>
        <v>#REF!</v>
      </c>
      <c r="E265" s="178" t="e">
        <f>#REF!</f>
        <v>#REF!</v>
      </c>
      <c r="F265" s="179" t="e">
        <f>#REF!</f>
        <v>#REF!</v>
      </c>
      <c r="G265" s="177" t="e">
        <f>#REF!</f>
        <v>#REF!</v>
      </c>
      <c r="H265" s="130" t="s">
        <v>187</v>
      </c>
      <c r="I265" s="197"/>
      <c r="J265" s="124" t="str">
        <f>'YARIŞMA BİLGİLERİ'!$F$21</f>
        <v>KADINLAR                                                             2004-2005-2006-2007-2008</v>
      </c>
      <c r="K265" s="198" t="str">
        <f t="shared" si="4"/>
        <v>İZMİR-4. TÜRKİYENİN EN HIZLISI İL SEÇMELERİ</v>
      </c>
      <c r="L265" s="128" t="e">
        <f>#REF!</f>
        <v>#REF!</v>
      </c>
      <c r="M265" s="128" t="s">
        <v>193</v>
      </c>
    </row>
    <row r="266" spans="1:13" ht="24.75" customHeight="1" x14ac:dyDescent="0.2">
      <c r="A266" s="122">
        <v>694</v>
      </c>
      <c r="B266" s="174" t="s">
        <v>192</v>
      </c>
      <c r="C266" s="176" t="e">
        <f>#REF!</f>
        <v>#REF!</v>
      </c>
      <c r="D266" s="178" t="e">
        <f>#REF!</f>
        <v>#REF!</v>
      </c>
      <c r="E266" s="178" t="e">
        <f>#REF!</f>
        <v>#REF!</v>
      </c>
      <c r="F266" s="179" t="e">
        <f>#REF!</f>
        <v>#REF!</v>
      </c>
      <c r="G266" s="177" t="e">
        <f>#REF!</f>
        <v>#REF!</v>
      </c>
      <c r="H266" s="130" t="s">
        <v>187</v>
      </c>
      <c r="I266" s="197"/>
      <c r="J266" s="124" t="str">
        <f>'YARIŞMA BİLGİLERİ'!$F$21</f>
        <v>KADINLAR                                                             2004-2005-2006-2007-2008</v>
      </c>
      <c r="K266" s="198" t="str">
        <f t="shared" si="4"/>
        <v>İZMİR-4. TÜRKİYENİN EN HIZLISI İL SEÇMELERİ</v>
      </c>
      <c r="L266" s="128" t="e">
        <f>#REF!</f>
        <v>#REF!</v>
      </c>
      <c r="M266" s="128" t="s">
        <v>193</v>
      </c>
    </row>
    <row r="267" spans="1:13" ht="24.75" customHeight="1" x14ac:dyDescent="0.2">
      <c r="A267" s="122">
        <v>695</v>
      </c>
      <c r="B267" s="174" t="s">
        <v>192</v>
      </c>
      <c r="C267" s="176" t="e">
        <f>#REF!</f>
        <v>#REF!</v>
      </c>
      <c r="D267" s="178" t="e">
        <f>#REF!</f>
        <v>#REF!</v>
      </c>
      <c r="E267" s="178" t="e">
        <f>#REF!</f>
        <v>#REF!</v>
      </c>
      <c r="F267" s="179" t="e">
        <f>#REF!</f>
        <v>#REF!</v>
      </c>
      <c r="G267" s="177" t="e">
        <f>#REF!</f>
        <v>#REF!</v>
      </c>
      <c r="H267" s="130" t="s">
        <v>187</v>
      </c>
      <c r="I267" s="197"/>
      <c r="J267" s="124" t="str">
        <f>'YARIŞMA BİLGİLERİ'!$F$21</f>
        <v>KADINLAR                                                             2004-2005-2006-2007-2008</v>
      </c>
      <c r="K267" s="198" t="str">
        <f t="shared" si="4"/>
        <v>İZMİR-4. TÜRKİYENİN EN HIZLISI İL SEÇMELERİ</v>
      </c>
      <c r="L267" s="128" t="e">
        <f>#REF!</f>
        <v>#REF!</v>
      </c>
      <c r="M267" s="128" t="s">
        <v>193</v>
      </c>
    </row>
    <row r="268" spans="1:13" ht="24.75" customHeight="1" x14ac:dyDescent="0.2">
      <c r="A268" s="122">
        <v>696</v>
      </c>
      <c r="B268" s="174" t="s">
        <v>192</v>
      </c>
      <c r="C268" s="176" t="e">
        <f>#REF!</f>
        <v>#REF!</v>
      </c>
      <c r="D268" s="178" t="e">
        <f>#REF!</f>
        <v>#REF!</v>
      </c>
      <c r="E268" s="178" t="e">
        <f>#REF!</f>
        <v>#REF!</v>
      </c>
      <c r="F268" s="179" t="e">
        <f>#REF!</f>
        <v>#REF!</v>
      </c>
      <c r="G268" s="177" t="e">
        <f>#REF!</f>
        <v>#REF!</v>
      </c>
      <c r="H268" s="130" t="s">
        <v>187</v>
      </c>
      <c r="I268" s="197"/>
      <c r="J268" s="124" t="str">
        <f>'YARIŞMA BİLGİLERİ'!$F$21</f>
        <v>KADINLAR                                                             2004-2005-2006-2007-2008</v>
      </c>
      <c r="K268" s="198" t="str">
        <f t="shared" si="4"/>
        <v>İZMİR-4. TÜRKİYENİN EN HIZLISI İL SEÇMELERİ</v>
      </c>
      <c r="L268" s="128" t="e">
        <f>#REF!</f>
        <v>#REF!</v>
      </c>
      <c r="M268" s="128" t="s">
        <v>193</v>
      </c>
    </row>
    <row r="269" spans="1:13" ht="24.75" customHeight="1" x14ac:dyDescent="0.2">
      <c r="A269" s="122">
        <v>697</v>
      </c>
      <c r="B269" s="174" t="s">
        <v>192</v>
      </c>
      <c r="C269" s="176" t="e">
        <f>#REF!</f>
        <v>#REF!</v>
      </c>
      <c r="D269" s="178" t="e">
        <f>#REF!</f>
        <v>#REF!</v>
      </c>
      <c r="E269" s="178" t="e">
        <f>#REF!</f>
        <v>#REF!</v>
      </c>
      <c r="F269" s="179" t="e">
        <f>#REF!</f>
        <v>#REF!</v>
      </c>
      <c r="G269" s="177" t="e">
        <f>#REF!</f>
        <v>#REF!</v>
      </c>
      <c r="H269" s="130" t="s">
        <v>187</v>
      </c>
      <c r="I269" s="197"/>
      <c r="J269" s="124" t="str">
        <f>'YARIŞMA BİLGİLERİ'!$F$21</f>
        <v>KADINLAR                                                             2004-2005-2006-2007-2008</v>
      </c>
      <c r="K269" s="198" t="str">
        <f t="shared" si="4"/>
        <v>İZMİR-4. TÜRKİYENİN EN HIZLISI İL SEÇMELERİ</v>
      </c>
      <c r="L269" s="128" t="e">
        <f>#REF!</f>
        <v>#REF!</v>
      </c>
      <c r="M269" s="128" t="s">
        <v>193</v>
      </c>
    </row>
    <row r="270" spans="1:13" ht="24.75" customHeight="1" x14ac:dyDescent="0.2">
      <c r="A270" s="122">
        <v>698</v>
      </c>
      <c r="B270" s="174" t="s">
        <v>192</v>
      </c>
      <c r="C270" s="176" t="e">
        <f>#REF!</f>
        <v>#REF!</v>
      </c>
      <c r="D270" s="178" t="e">
        <f>#REF!</f>
        <v>#REF!</v>
      </c>
      <c r="E270" s="178" t="e">
        <f>#REF!</f>
        <v>#REF!</v>
      </c>
      <c r="F270" s="179" t="e">
        <f>#REF!</f>
        <v>#REF!</v>
      </c>
      <c r="G270" s="177" t="e">
        <f>#REF!</f>
        <v>#REF!</v>
      </c>
      <c r="H270" s="130" t="s">
        <v>187</v>
      </c>
      <c r="I270" s="197"/>
      <c r="J270" s="124" t="str">
        <f>'YARIŞMA BİLGİLERİ'!$F$21</f>
        <v>KADINLAR                                                             2004-2005-2006-2007-2008</v>
      </c>
      <c r="K270" s="198" t="str">
        <f t="shared" si="4"/>
        <v>İZMİR-4. TÜRKİYENİN EN HIZLISI İL SEÇMELERİ</v>
      </c>
      <c r="L270" s="128" t="e">
        <f>#REF!</f>
        <v>#REF!</v>
      </c>
      <c r="M270" s="128" t="s">
        <v>193</v>
      </c>
    </row>
    <row r="271" spans="1:13" ht="24.75" customHeight="1" x14ac:dyDescent="0.2">
      <c r="A271" s="122">
        <v>699</v>
      </c>
      <c r="B271" s="174" t="s">
        <v>192</v>
      </c>
      <c r="C271" s="176" t="e">
        <f>#REF!</f>
        <v>#REF!</v>
      </c>
      <c r="D271" s="178" t="e">
        <f>#REF!</f>
        <v>#REF!</v>
      </c>
      <c r="E271" s="178" t="e">
        <f>#REF!</f>
        <v>#REF!</v>
      </c>
      <c r="F271" s="179" t="e">
        <f>#REF!</f>
        <v>#REF!</v>
      </c>
      <c r="G271" s="177" t="e">
        <f>#REF!</f>
        <v>#REF!</v>
      </c>
      <c r="H271" s="130" t="s">
        <v>187</v>
      </c>
      <c r="I271" s="197"/>
      <c r="J271" s="124" t="str">
        <f>'YARIŞMA BİLGİLERİ'!$F$21</f>
        <v>KADINLAR                                                             2004-2005-2006-2007-2008</v>
      </c>
      <c r="K271" s="198" t="str">
        <f t="shared" si="4"/>
        <v>İZMİR-4. TÜRKİYENİN EN HIZLISI İL SEÇMELERİ</v>
      </c>
      <c r="L271" s="128" t="e">
        <f>#REF!</f>
        <v>#REF!</v>
      </c>
      <c r="M271" s="128" t="s">
        <v>193</v>
      </c>
    </row>
    <row r="272" spans="1:13" ht="24.75" customHeight="1" x14ac:dyDescent="0.2">
      <c r="A272" s="122">
        <v>700</v>
      </c>
      <c r="B272" s="174" t="s">
        <v>192</v>
      </c>
      <c r="C272" s="176" t="e">
        <f>#REF!</f>
        <v>#REF!</v>
      </c>
      <c r="D272" s="178" t="e">
        <f>#REF!</f>
        <v>#REF!</v>
      </c>
      <c r="E272" s="178" t="e">
        <f>#REF!</f>
        <v>#REF!</v>
      </c>
      <c r="F272" s="179" t="e">
        <f>#REF!</f>
        <v>#REF!</v>
      </c>
      <c r="G272" s="177" t="e">
        <f>#REF!</f>
        <v>#REF!</v>
      </c>
      <c r="H272" s="130" t="s">
        <v>187</v>
      </c>
      <c r="I272" s="197"/>
      <c r="J272" s="124" t="str">
        <f>'YARIŞMA BİLGİLERİ'!$F$21</f>
        <v>KADINLAR                                                             2004-2005-2006-2007-2008</v>
      </c>
      <c r="K272" s="198" t="str">
        <f t="shared" si="4"/>
        <v>İZMİR-4. TÜRKİYENİN EN HIZLISI İL SEÇMELERİ</v>
      </c>
      <c r="L272" s="128" t="e">
        <f>#REF!</f>
        <v>#REF!</v>
      </c>
      <c r="M272" s="128" t="s">
        <v>193</v>
      </c>
    </row>
    <row r="273" spans="1:13" ht="24.75" customHeight="1" x14ac:dyDescent="0.2">
      <c r="A273" s="122">
        <v>701</v>
      </c>
      <c r="B273" s="174" t="s">
        <v>192</v>
      </c>
      <c r="C273" s="176" t="e">
        <f>#REF!</f>
        <v>#REF!</v>
      </c>
      <c r="D273" s="178" t="e">
        <f>#REF!</f>
        <v>#REF!</v>
      </c>
      <c r="E273" s="178" t="e">
        <f>#REF!</f>
        <v>#REF!</v>
      </c>
      <c r="F273" s="179" t="e">
        <f>#REF!</f>
        <v>#REF!</v>
      </c>
      <c r="G273" s="177" t="e">
        <f>#REF!</f>
        <v>#REF!</v>
      </c>
      <c r="H273" s="130" t="s">
        <v>187</v>
      </c>
      <c r="I273" s="197"/>
      <c r="J273" s="124" t="str">
        <f>'YARIŞMA BİLGİLERİ'!$F$21</f>
        <v>KADINLAR                                                             2004-2005-2006-2007-2008</v>
      </c>
      <c r="K273" s="198" t="str">
        <f t="shared" si="4"/>
        <v>İZMİR-4. TÜRKİYENİN EN HIZLISI İL SEÇMELERİ</v>
      </c>
      <c r="L273" s="128" t="e">
        <f>#REF!</f>
        <v>#REF!</v>
      </c>
      <c r="M273" s="128" t="s">
        <v>193</v>
      </c>
    </row>
    <row r="274" spans="1:13" ht="24.75" customHeight="1" x14ac:dyDescent="0.2">
      <c r="A274" s="122">
        <v>702</v>
      </c>
      <c r="B274" s="174" t="s">
        <v>192</v>
      </c>
      <c r="C274" s="176" t="e">
        <f>#REF!</f>
        <v>#REF!</v>
      </c>
      <c r="D274" s="178" t="e">
        <f>#REF!</f>
        <v>#REF!</v>
      </c>
      <c r="E274" s="178" t="e">
        <f>#REF!</f>
        <v>#REF!</v>
      </c>
      <c r="F274" s="179" t="e">
        <f>#REF!</f>
        <v>#REF!</v>
      </c>
      <c r="G274" s="177" t="e">
        <f>#REF!</f>
        <v>#REF!</v>
      </c>
      <c r="H274" s="130" t="s">
        <v>187</v>
      </c>
      <c r="I274" s="197"/>
      <c r="J274" s="124" t="str">
        <f>'YARIŞMA BİLGİLERİ'!$F$21</f>
        <v>KADINLAR                                                             2004-2005-2006-2007-2008</v>
      </c>
      <c r="K274" s="198" t="str">
        <f t="shared" si="4"/>
        <v>İZMİR-4. TÜRKİYENİN EN HIZLISI İL SEÇMELERİ</v>
      </c>
      <c r="L274" s="128" t="e">
        <f>#REF!</f>
        <v>#REF!</v>
      </c>
      <c r="M274" s="128" t="s">
        <v>193</v>
      </c>
    </row>
    <row r="275" spans="1:13" ht="24.75" customHeight="1" x14ac:dyDescent="0.2">
      <c r="A275" s="122">
        <v>737</v>
      </c>
      <c r="B275" s="174" t="s">
        <v>192</v>
      </c>
      <c r="C275" s="176" t="e">
        <f>#REF!</f>
        <v>#REF!</v>
      </c>
      <c r="D275" s="178" t="e">
        <f>#REF!</f>
        <v>#REF!</v>
      </c>
      <c r="E275" s="178" t="e">
        <f>#REF!</f>
        <v>#REF!</v>
      </c>
      <c r="F275" s="179" t="e">
        <f>#REF!</f>
        <v>#REF!</v>
      </c>
      <c r="G275" s="177" t="e">
        <f>#REF!</f>
        <v>#REF!</v>
      </c>
      <c r="H275" s="130" t="s">
        <v>187</v>
      </c>
      <c r="I275" s="197"/>
      <c r="J275" s="124" t="str">
        <f>'YARIŞMA BİLGİLERİ'!$F$21</f>
        <v>KADINLAR                                                             2004-2005-2006-2007-2008</v>
      </c>
      <c r="K275" s="198" t="str">
        <f t="shared" si="4"/>
        <v>İZMİR-4. TÜRKİYENİN EN HIZLISI İL SEÇMELERİ</v>
      </c>
      <c r="L275" s="128" t="e">
        <f>#REF!</f>
        <v>#REF!</v>
      </c>
      <c r="M275" s="128" t="s">
        <v>193</v>
      </c>
    </row>
    <row r="276" spans="1:13" ht="24.75" customHeight="1" x14ac:dyDescent="0.2">
      <c r="A276" s="122">
        <v>738</v>
      </c>
      <c r="B276" s="174" t="s">
        <v>192</v>
      </c>
      <c r="C276" s="176" t="e">
        <f>#REF!</f>
        <v>#REF!</v>
      </c>
      <c r="D276" s="178" t="e">
        <f>#REF!</f>
        <v>#REF!</v>
      </c>
      <c r="E276" s="178" t="e">
        <f>#REF!</f>
        <v>#REF!</v>
      </c>
      <c r="F276" s="179" t="e">
        <f>#REF!</f>
        <v>#REF!</v>
      </c>
      <c r="G276" s="177" t="e">
        <f>#REF!</f>
        <v>#REF!</v>
      </c>
      <c r="H276" s="130" t="s">
        <v>187</v>
      </c>
      <c r="I276" s="197"/>
      <c r="J276" s="124" t="str">
        <f>'YARIŞMA BİLGİLERİ'!$F$21</f>
        <v>KADINLAR                                                             2004-2005-2006-2007-2008</v>
      </c>
      <c r="K276" s="198" t="str">
        <f t="shared" si="4"/>
        <v>İZMİR-4. TÜRKİYENİN EN HIZLISI İL SEÇMELERİ</v>
      </c>
      <c r="L276" s="128" t="e">
        <f>#REF!</f>
        <v>#REF!</v>
      </c>
      <c r="M276" s="128" t="s">
        <v>193</v>
      </c>
    </row>
    <row r="277" spans="1:13" ht="24.75" customHeight="1" x14ac:dyDescent="0.2">
      <c r="A277" s="122">
        <v>739</v>
      </c>
      <c r="B277" s="174" t="s">
        <v>192</v>
      </c>
      <c r="C277" s="176" t="e">
        <f>#REF!</f>
        <v>#REF!</v>
      </c>
      <c r="D277" s="178" t="e">
        <f>#REF!</f>
        <v>#REF!</v>
      </c>
      <c r="E277" s="178" t="e">
        <f>#REF!</f>
        <v>#REF!</v>
      </c>
      <c r="F277" s="179" t="e">
        <f>#REF!</f>
        <v>#REF!</v>
      </c>
      <c r="G277" s="177" t="e">
        <f>#REF!</f>
        <v>#REF!</v>
      </c>
      <c r="H277" s="130" t="s">
        <v>187</v>
      </c>
      <c r="I277" s="197"/>
      <c r="J277" s="124" t="str">
        <f>'YARIŞMA BİLGİLERİ'!$F$21</f>
        <v>KADINLAR                                                             2004-2005-2006-2007-2008</v>
      </c>
      <c r="K277" s="198" t="str">
        <f t="shared" si="4"/>
        <v>İZMİR-4. TÜRKİYENİN EN HIZLISI İL SEÇMELERİ</v>
      </c>
      <c r="L277" s="128" t="e">
        <f>#REF!</f>
        <v>#REF!</v>
      </c>
      <c r="M277" s="128" t="s">
        <v>193</v>
      </c>
    </row>
    <row r="278" spans="1:13" ht="24.75" customHeight="1" x14ac:dyDescent="0.2">
      <c r="A278" s="122">
        <v>740</v>
      </c>
      <c r="B278" s="174" t="s">
        <v>192</v>
      </c>
      <c r="C278" s="176" t="e">
        <f>#REF!</f>
        <v>#REF!</v>
      </c>
      <c r="D278" s="178" t="e">
        <f>#REF!</f>
        <v>#REF!</v>
      </c>
      <c r="E278" s="178" t="e">
        <f>#REF!</f>
        <v>#REF!</v>
      </c>
      <c r="F278" s="179" t="e">
        <f>#REF!</f>
        <v>#REF!</v>
      </c>
      <c r="G278" s="177" t="e">
        <f>#REF!</f>
        <v>#REF!</v>
      </c>
      <c r="H278" s="130" t="s">
        <v>187</v>
      </c>
      <c r="I278" s="197"/>
      <c r="J278" s="124" t="str">
        <f>'YARIŞMA BİLGİLERİ'!$F$21</f>
        <v>KADINLAR                                                             2004-2005-2006-2007-2008</v>
      </c>
      <c r="K278" s="198" t="str">
        <f t="shared" si="4"/>
        <v>İZMİR-4. TÜRKİYENİN EN HIZLISI İL SEÇMELERİ</v>
      </c>
      <c r="L278" s="128" t="e">
        <f>#REF!</f>
        <v>#REF!</v>
      </c>
      <c r="M278" s="128" t="s">
        <v>193</v>
      </c>
    </row>
    <row r="279" spans="1:13" ht="24.75" customHeight="1" x14ac:dyDescent="0.2">
      <c r="A279" s="122">
        <v>741</v>
      </c>
      <c r="B279" s="174" t="s">
        <v>192</v>
      </c>
      <c r="C279" s="176" t="e">
        <f>#REF!</f>
        <v>#REF!</v>
      </c>
      <c r="D279" s="178" t="e">
        <f>#REF!</f>
        <v>#REF!</v>
      </c>
      <c r="E279" s="178" t="e">
        <f>#REF!</f>
        <v>#REF!</v>
      </c>
      <c r="F279" s="179" t="e">
        <f>#REF!</f>
        <v>#REF!</v>
      </c>
      <c r="G279" s="177" t="e">
        <f>#REF!</f>
        <v>#REF!</v>
      </c>
      <c r="H279" s="130" t="s">
        <v>187</v>
      </c>
      <c r="I279" s="197"/>
      <c r="J279" s="124" t="str">
        <f>'YARIŞMA BİLGİLERİ'!$F$21</f>
        <v>KADINLAR                                                             2004-2005-2006-2007-2008</v>
      </c>
      <c r="K279" s="198" t="str">
        <f t="shared" si="4"/>
        <v>İZMİR-4. TÜRKİYENİN EN HIZLISI İL SEÇMELERİ</v>
      </c>
      <c r="L279" s="128" t="e">
        <f>#REF!</f>
        <v>#REF!</v>
      </c>
      <c r="M279" s="128" t="s">
        <v>193</v>
      </c>
    </row>
    <row r="280" spans="1:13" ht="24.75" customHeight="1" x14ac:dyDescent="0.2">
      <c r="A280" s="122">
        <v>742</v>
      </c>
      <c r="B280" s="174" t="s">
        <v>192</v>
      </c>
      <c r="C280" s="176" t="e">
        <f>#REF!</f>
        <v>#REF!</v>
      </c>
      <c r="D280" s="178" t="e">
        <f>#REF!</f>
        <v>#REF!</v>
      </c>
      <c r="E280" s="178" t="e">
        <f>#REF!</f>
        <v>#REF!</v>
      </c>
      <c r="F280" s="179" t="e">
        <f>#REF!</f>
        <v>#REF!</v>
      </c>
      <c r="G280" s="177" t="e">
        <f>#REF!</f>
        <v>#REF!</v>
      </c>
      <c r="H280" s="130" t="s">
        <v>187</v>
      </c>
      <c r="I280" s="197"/>
      <c r="J280" s="124" t="str">
        <f>'YARIŞMA BİLGİLERİ'!$F$21</f>
        <v>KADINLAR                                                             2004-2005-2006-2007-2008</v>
      </c>
      <c r="K280" s="198" t="str">
        <f t="shared" si="4"/>
        <v>İZMİR-4. TÜRKİYENİN EN HIZLISI İL SEÇMELERİ</v>
      </c>
      <c r="L280" s="128" t="e">
        <f>#REF!</f>
        <v>#REF!</v>
      </c>
      <c r="M280" s="128" t="s">
        <v>193</v>
      </c>
    </row>
    <row r="281" spans="1:13" ht="24.75" customHeight="1" x14ac:dyDescent="0.2">
      <c r="A281" s="122">
        <v>743</v>
      </c>
      <c r="B281" s="174" t="s">
        <v>192</v>
      </c>
      <c r="C281" s="176" t="e">
        <f>#REF!</f>
        <v>#REF!</v>
      </c>
      <c r="D281" s="178" t="e">
        <f>#REF!</f>
        <v>#REF!</v>
      </c>
      <c r="E281" s="178" t="e">
        <f>#REF!</f>
        <v>#REF!</v>
      </c>
      <c r="F281" s="179" t="e">
        <f>#REF!</f>
        <v>#REF!</v>
      </c>
      <c r="G281" s="177" t="e">
        <f>#REF!</f>
        <v>#REF!</v>
      </c>
      <c r="H281" s="130" t="s">
        <v>187</v>
      </c>
      <c r="I281" s="197"/>
      <c r="J281" s="124" t="str">
        <f>'YARIŞMA BİLGİLERİ'!$F$21</f>
        <v>KADINLAR                                                             2004-2005-2006-2007-2008</v>
      </c>
      <c r="K281" s="198" t="str">
        <f t="shared" si="4"/>
        <v>İZMİR-4. TÜRKİYENİN EN HIZLISI İL SEÇMELERİ</v>
      </c>
      <c r="L281" s="128" t="e">
        <f>#REF!</f>
        <v>#REF!</v>
      </c>
      <c r="M281" s="128" t="s">
        <v>193</v>
      </c>
    </row>
    <row r="282" spans="1:13" ht="24.75" customHeight="1" x14ac:dyDescent="0.2">
      <c r="A282" s="122">
        <v>744</v>
      </c>
      <c r="B282" s="174" t="s">
        <v>192</v>
      </c>
      <c r="C282" s="176" t="e">
        <f>#REF!</f>
        <v>#REF!</v>
      </c>
      <c r="D282" s="178" t="e">
        <f>#REF!</f>
        <v>#REF!</v>
      </c>
      <c r="E282" s="178" t="e">
        <f>#REF!</f>
        <v>#REF!</v>
      </c>
      <c r="F282" s="179" t="e">
        <f>#REF!</f>
        <v>#REF!</v>
      </c>
      <c r="G282" s="177" t="e">
        <f>#REF!</f>
        <v>#REF!</v>
      </c>
      <c r="H282" s="130" t="s">
        <v>187</v>
      </c>
      <c r="I282" s="197"/>
      <c r="J282" s="124" t="str">
        <f>'YARIŞMA BİLGİLERİ'!$F$21</f>
        <v>KADINLAR                                                             2004-2005-2006-2007-2008</v>
      </c>
      <c r="K282" s="198" t="str">
        <f t="shared" si="4"/>
        <v>İZMİR-4. TÜRKİYENİN EN HIZLISI İL SEÇMELERİ</v>
      </c>
      <c r="L282" s="128" t="e">
        <f>#REF!</f>
        <v>#REF!</v>
      </c>
      <c r="M282" s="128" t="s">
        <v>193</v>
      </c>
    </row>
    <row r="283" spans="1:13" ht="24.75" customHeight="1" x14ac:dyDescent="0.2">
      <c r="A283" s="122">
        <v>745</v>
      </c>
      <c r="B283" s="174" t="s">
        <v>192</v>
      </c>
      <c r="C283" s="176" t="e">
        <f>#REF!</f>
        <v>#REF!</v>
      </c>
      <c r="D283" s="178" t="e">
        <f>#REF!</f>
        <v>#REF!</v>
      </c>
      <c r="E283" s="178" t="e">
        <f>#REF!</f>
        <v>#REF!</v>
      </c>
      <c r="F283" s="179" t="e">
        <f>#REF!</f>
        <v>#REF!</v>
      </c>
      <c r="G283" s="177" t="e">
        <f>#REF!</f>
        <v>#REF!</v>
      </c>
      <c r="H283" s="130" t="s">
        <v>187</v>
      </c>
      <c r="I283" s="197"/>
      <c r="J283" s="124" t="str">
        <f>'YARIŞMA BİLGİLERİ'!$F$21</f>
        <v>KADINLAR                                                             2004-2005-2006-2007-2008</v>
      </c>
      <c r="K283" s="198" t="str">
        <f t="shared" ref="K283:K346" si="5">CONCATENATE(K$1,"-",A$1)</f>
        <v>İZMİR-4. TÜRKİYENİN EN HIZLISI İL SEÇMELERİ</v>
      </c>
      <c r="L283" s="128" t="e">
        <f>#REF!</f>
        <v>#REF!</v>
      </c>
      <c r="M283" s="128" t="s">
        <v>193</v>
      </c>
    </row>
    <row r="284" spans="1:13" ht="24.75" customHeight="1" x14ac:dyDescent="0.2">
      <c r="A284" s="122">
        <v>746</v>
      </c>
      <c r="B284" s="174" t="s">
        <v>192</v>
      </c>
      <c r="C284" s="176" t="e">
        <f>#REF!</f>
        <v>#REF!</v>
      </c>
      <c r="D284" s="178" t="e">
        <f>#REF!</f>
        <v>#REF!</v>
      </c>
      <c r="E284" s="178" t="e">
        <f>#REF!</f>
        <v>#REF!</v>
      </c>
      <c r="F284" s="179" t="e">
        <f>#REF!</f>
        <v>#REF!</v>
      </c>
      <c r="G284" s="177" t="e">
        <f>#REF!</f>
        <v>#REF!</v>
      </c>
      <c r="H284" s="130" t="s">
        <v>187</v>
      </c>
      <c r="I284" s="197"/>
      <c r="J284" s="124" t="str">
        <f>'YARIŞMA BİLGİLERİ'!$F$21</f>
        <v>KADINLAR                                                             2004-2005-2006-2007-2008</v>
      </c>
      <c r="K284" s="198" t="str">
        <f t="shared" si="5"/>
        <v>İZMİR-4. TÜRKİYENİN EN HIZLISI İL SEÇMELERİ</v>
      </c>
      <c r="L284" s="128" t="e">
        <f>#REF!</f>
        <v>#REF!</v>
      </c>
      <c r="M284" s="128" t="s">
        <v>193</v>
      </c>
    </row>
    <row r="285" spans="1:13" ht="24.75" customHeight="1" x14ac:dyDescent="0.2">
      <c r="A285" s="122">
        <v>747</v>
      </c>
      <c r="B285" s="174" t="s">
        <v>192</v>
      </c>
      <c r="C285" s="176" t="e">
        <f>#REF!</f>
        <v>#REF!</v>
      </c>
      <c r="D285" s="178" t="e">
        <f>#REF!</f>
        <v>#REF!</v>
      </c>
      <c r="E285" s="178" t="e">
        <f>#REF!</f>
        <v>#REF!</v>
      </c>
      <c r="F285" s="179" t="e">
        <f>#REF!</f>
        <v>#REF!</v>
      </c>
      <c r="G285" s="177" t="e">
        <f>#REF!</f>
        <v>#REF!</v>
      </c>
      <c r="H285" s="130" t="s">
        <v>187</v>
      </c>
      <c r="I285" s="197"/>
      <c r="J285" s="124" t="str">
        <f>'YARIŞMA BİLGİLERİ'!$F$21</f>
        <v>KADINLAR                                                             2004-2005-2006-2007-2008</v>
      </c>
      <c r="K285" s="198" t="str">
        <f t="shared" si="5"/>
        <v>İZMİR-4. TÜRKİYENİN EN HIZLISI İL SEÇMELERİ</v>
      </c>
      <c r="L285" s="128" t="e">
        <f>#REF!</f>
        <v>#REF!</v>
      </c>
      <c r="M285" s="128" t="s">
        <v>193</v>
      </c>
    </row>
    <row r="286" spans="1:13" ht="24.75" customHeight="1" x14ac:dyDescent="0.2">
      <c r="A286" s="122">
        <v>748</v>
      </c>
      <c r="B286" s="174" t="s">
        <v>192</v>
      </c>
      <c r="C286" s="176" t="e">
        <f>#REF!</f>
        <v>#REF!</v>
      </c>
      <c r="D286" s="178" t="e">
        <f>#REF!</f>
        <v>#REF!</v>
      </c>
      <c r="E286" s="178" t="e">
        <f>#REF!</f>
        <v>#REF!</v>
      </c>
      <c r="F286" s="179" t="e">
        <f>#REF!</f>
        <v>#REF!</v>
      </c>
      <c r="G286" s="177" t="e">
        <f>#REF!</f>
        <v>#REF!</v>
      </c>
      <c r="H286" s="130" t="s">
        <v>187</v>
      </c>
      <c r="I286" s="197"/>
      <c r="J286" s="124" t="str">
        <f>'YARIŞMA BİLGİLERİ'!$F$21</f>
        <v>KADINLAR                                                             2004-2005-2006-2007-2008</v>
      </c>
      <c r="K286" s="198" t="str">
        <f t="shared" si="5"/>
        <v>İZMİR-4. TÜRKİYENİN EN HIZLISI İL SEÇMELERİ</v>
      </c>
      <c r="L286" s="128" t="e">
        <f>#REF!</f>
        <v>#REF!</v>
      </c>
      <c r="M286" s="128" t="s">
        <v>193</v>
      </c>
    </row>
    <row r="287" spans="1:13" ht="24.75" customHeight="1" x14ac:dyDescent="0.2">
      <c r="A287" s="122">
        <v>749</v>
      </c>
      <c r="B287" s="174" t="s">
        <v>192</v>
      </c>
      <c r="C287" s="176" t="e">
        <f>#REF!</f>
        <v>#REF!</v>
      </c>
      <c r="D287" s="178" t="e">
        <f>#REF!</f>
        <v>#REF!</v>
      </c>
      <c r="E287" s="178" t="e">
        <f>#REF!</f>
        <v>#REF!</v>
      </c>
      <c r="F287" s="179" t="e">
        <f>#REF!</f>
        <v>#REF!</v>
      </c>
      <c r="G287" s="177" t="e">
        <f>#REF!</f>
        <v>#REF!</v>
      </c>
      <c r="H287" s="130" t="s">
        <v>187</v>
      </c>
      <c r="I287" s="197"/>
      <c r="J287" s="124" t="str">
        <f>'YARIŞMA BİLGİLERİ'!$F$21</f>
        <v>KADINLAR                                                             2004-2005-2006-2007-2008</v>
      </c>
      <c r="K287" s="198" t="str">
        <f t="shared" si="5"/>
        <v>İZMİR-4. TÜRKİYENİN EN HIZLISI İL SEÇMELERİ</v>
      </c>
      <c r="L287" s="128" t="e">
        <f>#REF!</f>
        <v>#REF!</v>
      </c>
      <c r="M287" s="128" t="s">
        <v>193</v>
      </c>
    </row>
    <row r="288" spans="1:13" ht="24.75" customHeight="1" x14ac:dyDescent="0.2">
      <c r="A288" s="122">
        <v>750</v>
      </c>
      <c r="B288" s="174" t="s">
        <v>192</v>
      </c>
      <c r="C288" s="176" t="e">
        <f>#REF!</f>
        <v>#REF!</v>
      </c>
      <c r="D288" s="178" t="e">
        <f>#REF!</f>
        <v>#REF!</v>
      </c>
      <c r="E288" s="178" t="e">
        <f>#REF!</f>
        <v>#REF!</v>
      </c>
      <c r="F288" s="179" t="e">
        <f>#REF!</f>
        <v>#REF!</v>
      </c>
      <c r="G288" s="177" t="e">
        <f>#REF!</f>
        <v>#REF!</v>
      </c>
      <c r="H288" s="130" t="s">
        <v>187</v>
      </c>
      <c r="I288" s="197"/>
      <c r="J288" s="124" t="str">
        <f>'YARIŞMA BİLGİLERİ'!$F$21</f>
        <v>KADINLAR                                                             2004-2005-2006-2007-2008</v>
      </c>
      <c r="K288" s="198" t="str">
        <f t="shared" si="5"/>
        <v>İZMİR-4. TÜRKİYENİN EN HIZLISI İL SEÇMELERİ</v>
      </c>
      <c r="L288" s="128" t="e">
        <f>#REF!</f>
        <v>#REF!</v>
      </c>
      <c r="M288" s="128" t="s">
        <v>193</v>
      </c>
    </row>
    <row r="289" spans="1:13" ht="24.75" customHeight="1" x14ac:dyDescent="0.2">
      <c r="A289" s="122">
        <v>751</v>
      </c>
      <c r="B289" s="174" t="s">
        <v>192</v>
      </c>
      <c r="C289" s="176" t="e">
        <f>#REF!</f>
        <v>#REF!</v>
      </c>
      <c r="D289" s="178" t="e">
        <f>#REF!</f>
        <v>#REF!</v>
      </c>
      <c r="E289" s="178" t="e">
        <f>#REF!</f>
        <v>#REF!</v>
      </c>
      <c r="F289" s="179" t="e">
        <f>#REF!</f>
        <v>#REF!</v>
      </c>
      <c r="G289" s="177" t="e">
        <f>#REF!</f>
        <v>#REF!</v>
      </c>
      <c r="H289" s="130" t="s">
        <v>187</v>
      </c>
      <c r="I289" s="197"/>
      <c r="J289" s="124" t="str">
        <f>'YARIŞMA BİLGİLERİ'!$F$21</f>
        <v>KADINLAR                                                             2004-2005-2006-2007-2008</v>
      </c>
      <c r="K289" s="198" t="str">
        <f t="shared" si="5"/>
        <v>İZMİR-4. TÜRKİYENİN EN HIZLISI İL SEÇMELERİ</v>
      </c>
      <c r="L289" s="128" t="e">
        <f>#REF!</f>
        <v>#REF!</v>
      </c>
      <c r="M289" s="128" t="s">
        <v>193</v>
      </c>
    </row>
    <row r="290" spans="1:13" ht="24.75" customHeight="1" x14ac:dyDescent="0.2">
      <c r="A290" s="122">
        <v>752</v>
      </c>
      <c r="B290" s="174" t="s">
        <v>203</v>
      </c>
      <c r="C290" s="176" t="e">
        <f>#REF!</f>
        <v>#REF!</v>
      </c>
      <c r="D290" s="178" t="e">
        <f>#REF!</f>
        <v>#REF!</v>
      </c>
      <c r="E290" s="178" t="e">
        <f>#REF!</f>
        <v>#REF!</v>
      </c>
      <c r="F290" s="179" t="e">
        <f>#REF!</f>
        <v>#REF!</v>
      </c>
      <c r="G290" s="177" t="e">
        <f>#REF!</f>
        <v>#REF!</v>
      </c>
      <c r="H290" s="130" t="s">
        <v>196</v>
      </c>
      <c r="I290" s="197"/>
      <c r="J290" s="124" t="str">
        <f>'YARIŞMA BİLGİLERİ'!$F$21</f>
        <v>KADINLAR                                                             2004-2005-2006-2007-2008</v>
      </c>
      <c r="K290" s="198" t="str">
        <f t="shared" si="5"/>
        <v>İZMİR-4. TÜRKİYENİN EN HIZLISI İL SEÇMELERİ</v>
      </c>
      <c r="L290" s="128" t="e">
        <f>#REF!</f>
        <v>#REF!</v>
      </c>
      <c r="M290" s="128" t="s">
        <v>193</v>
      </c>
    </row>
    <row r="291" spans="1:13" ht="24.75" customHeight="1" x14ac:dyDescent="0.2">
      <c r="A291" s="122">
        <v>753</v>
      </c>
      <c r="B291" s="174" t="s">
        <v>203</v>
      </c>
      <c r="C291" s="176" t="e">
        <f>#REF!</f>
        <v>#REF!</v>
      </c>
      <c r="D291" s="178" t="e">
        <f>#REF!</f>
        <v>#REF!</v>
      </c>
      <c r="E291" s="178" t="e">
        <f>#REF!</f>
        <v>#REF!</v>
      </c>
      <c r="F291" s="179" t="e">
        <f>#REF!</f>
        <v>#REF!</v>
      </c>
      <c r="G291" s="177" t="e">
        <f>#REF!</f>
        <v>#REF!</v>
      </c>
      <c r="H291" s="130" t="s">
        <v>196</v>
      </c>
      <c r="I291" s="197"/>
      <c r="J291" s="124" t="str">
        <f>'YARIŞMA BİLGİLERİ'!$F$21</f>
        <v>KADINLAR                                                             2004-2005-2006-2007-2008</v>
      </c>
      <c r="K291" s="198" t="str">
        <f t="shared" si="5"/>
        <v>İZMİR-4. TÜRKİYENİN EN HIZLISI İL SEÇMELERİ</v>
      </c>
      <c r="L291" s="128" t="e">
        <f>#REF!</f>
        <v>#REF!</v>
      </c>
      <c r="M291" s="128" t="s">
        <v>193</v>
      </c>
    </row>
    <row r="292" spans="1:13" ht="24.75" customHeight="1" x14ac:dyDescent="0.2">
      <c r="A292" s="122">
        <v>754</v>
      </c>
      <c r="B292" s="174" t="s">
        <v>203</v>
      </c>
      <c r="C292" s="176" t="e">
        <f>#REF!</f>
        <v>#REF!</v>
      </c>
      <c r="D292" s="178" t="e">
        <f>#REF!</f>
        <v>#REF!</v>
      </c>
      <c r="E292" s="178" t="e">
        <f>#REF!</f>
        <v>#REF!</v>
      </c>
      <c r="F292" s="179" t="e">
        <f>#REF!</f>
        <v>#REF!</v>
      </c>
      <c r="G292" s="177" t="e">
        <f>#REF!</f>
        <v>#REF!</v>
      </c>
      <c r="H292" s="130" t="s">
        <v>196</v>
      </c>
      <c r="I292" s="197"/>
      <c r="J292" s="124" t="str">
        <f>'YARIŞMA BİLGİLERİ'!$F$21</f>
        <v>KADINLAR                                                             2004-2005-2006-2007-2008</v>
      </c>
      <c r="K292" s="198" t="str">
        <f t="shared" si="5"/>
        <v>İZMİR-4. TÜRKİYENİN EN HIZLISI İL SEÇMELERİ</v>
      </c>
      <c r="L292" s="128" t="e">
        <f>#REF!</f>
        <v>#REF!</v>
      </c>
      <c r="M292" s="128" t="s">
        <v>193</v>
      </c>
    </row>
    <row r="293" spans="1:13" ht="24.75" customHeight="1" x14ac:dyDescent="0.2">
      <c r="A293" s="122">
        <v>755</v>
      </c>
      <c r="B293" s="174" t="s">
        <v>203</v>
      </c>
      <c r="C293" s="176" t="e">
        <f>#REF!</f>
        <v>#REF!</v>
      </c>
      <c r="D293" s="178" t="e">
        <f>#REF!</f>
        <v>#REF!</v>
      </c>
      <c r="E293" s="178" t="e">
        <f>#REF!</f>
        <v>#REF!</v>
      </c>
      <c r="F293" s="179" t="e">
        <f>#REF!</f>
        <v>#REF!</v>
      </c>
      <c r="G293" s="177" t="e">
        <f>#REF!</f>
        <v>#REF!</v>
      </c>
      <c r="H293" s="130" t="s">
        <v>196</v>
      </c>
      <c r="I293" s="197"/>
      <c r="J293" s="124" t="str">
        <f>'YARIŞMA BİLGİLERİ'!$F$21</f>
        <v>KADINLAR                                                             2004-2005-2006-2007-2008</v>
      </c>
      <c r="K293" s="198" t="str">
        <f t="shared" si="5"/>
        <v>İZMİR-4. TÜRKİYENİN EN HIZLISI İL SEÇMELERİ</v>
      </c>
      <c r="L293" s="128" t="e">
        <f>#REF!</f>
        <v>#REF!</v>
      </c>
      <c r="M293" s="128" t="s">
        <v>193</v>
      </c>
    </row>
    <row r="294" spans="1:13" ht="24.75" customHeight="1" x14ac:dyDescent="0.2">
      <c r="A294" s="122">
        <v>756</v>
      </c>
      <c r="B294" s="174" t="s">
        <v>203</v>
      </c>
      <c r="C294" s="176" t="e">
        <f>#REF!</f>
        <v>#REF!</v>
      </c>
      <c r="D294" s="178" t="e">
        <f>#REF!</f>
        <v>#REF!</v>
      </c>
      <c r="E294" s="178" t="e">
        <f>#REF!</f>
        <v>#REF!</v>
      </c>
      <c r="F294" s="179" t="e">
        <f>#REF!</f>
        <v>#REF!</v>
      </c>
      <c r="G294" s="177" t="e">
        <f>#REF!</f>
        <v>#REF!</v>
      </c>
      <c r="H294" s="130" t="s">
        <v>196</v>
      </c>
      <c r="I294" s="197"/>
      <c r="J294" s="124" t="str">
        <f>'YARIŞMA BİLGİLERİ'!$F$21</f>
        <v>KADINLAR                                                             2004-2005-2006-2007-2008</v>
      </c>
      <c r="K294" s="198" t="str">
        <f t="shared" si="5"/>
        <v>İZMİR-4. TÜRKİYENİN EN HIZLISI İL SEÇMELERİ</v>
      </c>
      <c r="L294" s="128" t="e">
        <f>#REF!</f>
        <v>#REF!</v>
      </c>
      <c r="M294" s="128" t="s">
        <v>193</v>
      </c>
    </row>
    <row r="295" spans="1:13" ht="24.75" customHeight="1" x14ac:dyDescent="0.2">
      <c r="A295" s="122">
        <v>757</v>
      </c>
      <c r="B295" s="174" t="s">
        <v>203</v>
      </c>
      <c r="C295" s="176" t="e">
        <f>#REF!</f>
        <v>#REF!</v>
      </c>
      <c r="D295" s="178" t="e">
        <f>#REF!</f>
        <v>#REF!</v>
      </c>
      <c r="E295" s="178" t="e">
        <f>#REF!</f>
        <v>#REF!</v>
      </c>
      <c r="F295" s="179" t="e">
        <f>#REF!</f>
        <v>#REF!</v>
      </c>
      <c r="G295" s="177" t="e">
        <f>#REF!</f>
        <v>#REF!</v>
      </c>
      <c r="H295" s="130" t="s">
        <v>196</v>
      </c>
      <c r="I295" s="197"/>
      <c r="J295" s="124" t="str">
        <f>'YARIŞMA BİLGİLERİ'!$F$21</f>
        <v>KADINLAR                                                             2004-2005-2006-2007-2008</v>
      </c>
      <c r="K295" s="198" t="str">
        <f t="shared" si="5"/>
        <v>İZMİR-4. TÜRKİYENİN EN HIZLISI İL SEÇMELERİ</v>
      </c>
      <c r="L295" s="128" t="e">
        <f>#REF!</f>
        <v>#REF!</v>
      </c>
      <c r="M295" s="128" t="s">
        <v>193</v>
      </c>
    </row>
    <row r="296" spans="1:13" ht="24.75" customHeight="1" x14ac:dyDescent="0.2">
      <c r="A296" s="122">
        <v>758</v>
      </c>
      <c r="B296" s="174" t="s">
        <v>203</v>
      </c>
      <c r="C296" s="176" t="e">
        <f>#REF!</f>
        <v>#REF!</v>
      </c>
      <c r="D296" s="178" t="e">
        <f>#REF!</f>
        <v>#REF!</v>
      </c>
      <c r="E296" s="178" t="e">
        <f>#REF!</f>
        <v>#REF!</v>
      </c>
      <c r="F296" s="179" t="e">
        <f>#REF!</f>
        <v>#REF!</v>
      </c>
      <c r="G296" s="177" t="e">
        <f>#REF!</f>
        <v>#REF!</v>
      </c>
      <c r="H296" s="130" t="s">
        <v>196</v>
      </c>
      <c r="I296" s="197"/>
      <c r="J296" s="124" t="str">
        <f>'YARIŞMA BİLGİLERİ'!$F$21</f>
        <v>KADINLAR                                                             2004-2005-2006-2007-2008</v>
      </c>
      <c r="K296" s="198" t="str">
        <f t="shared" si="5"/>
        <v>İZMİR-4. TÜRKİYENİN EN HIZLISI İL SEÇMELERİ</v>
      </c>
      <c r="L296" s="128" t="e">
        <f>#REF!</f>
        <v>#REF!</v>
      </c>
      <c r="M296" s="128" t="s">
        <v>193</v>
      </c>
    </row>
    <row r="297" spans="1:13" ht="24.75" customHeight="1" x14ac:dyDescent="0.2">
      <c r="A297" s="122">
        <v>759</v>
      </c>
      <c r="B297" s="174" t="s">
        <v>203</v>
      </c>
      <c r="C297" s="176" t="e">
        <f>#REF!</f>
        <v>#REF!</v>
      </c>
      <c r="D297" s="178" t="e">
        <f>#REF!</f>
        <v>#REF!</v>
      </c>
      <c r="E297" s="178" t="e">
        <f>#REF!</f>
        <v>#REF!</v>
      </c>
      <c r="F297" s="179" t="e">
        <f>#REF!</f>
        <v>#REF!</v>
      </c>
      <c r="G297" s="177" t="e">
        <f>#REF!</f>
        <v>#REF!</v>
      </c>
      <c r="H297" s="130" t="s">
        <v>196</v>
      </c>
      <c r="I297" s="197"/>
      <c r="J297" s="124" t="str">
        <f>'YARIŞMA BİLGİLERİ'!$F$21</f>
        <v>KADINLAR                                                             2004-2005-2006-2007-2008</v>
      </c>
      <c r="K297" s="198" t="str">
        <f t="shared" si="5"/>
        <v>İZMİR-4. TÜRKİYENİN EN HIZLISI İL SEÇMELERİ</v>
      </c>
      <c r="L297" s="128" t="e">
        <f>#REF!</f>
        <v>#REF!</v>
      </c>
      <c r="M297" s="128" t="s">
        <v>193</v>
      </c>
    </row>
    <row r="298" spans="1:13" ht="24.75" customHeight="1" x14ac:dyDescent="0.2">
      <c r="A298" s="122">
        <v>760</v>
      </c>
      <c r="B298" s="174" t="s">
        <v>203</v>
      </c>
      <c r="C298" s="176" t="e">
        <f>#REF!</f>
        <v>#REF!</v>
      </c>
      <c r="D298" s="178" t="e">
        <f>#REF!</f>
        <v>#REF!</v>
      </c>
      <c r="E298" s="178" t="e">
        <f>#REF!</f>
        <v>#REF!</v>
      </c>
      <c r="F298" s="179" t="e">
        <f>#REF!</f>
        <v>#REF!</v>
      </c>
      <c r="G298" s="177" t="e">
        <f>#REF!</f>
        <v>#REF!</v>
      </c>
      <c r="H298" s="130" t="s">
        <v>196</v>
      </c>
      <c r="I298" s="197"/>
      <c r="J298" s="124" t="str">
        <f>'YARIŞMA BİLGİLERİ'!$F$21</f>
        <v>KADINLAR                                                             2004-2005-2006-2007-2008</v>
      </c>
      <c r="K298" s="198" t="str">
        <f t="shared" si="5"/>
        <v>İZMİR-4. TÜRKİYENİN EN HIZLISI İL SEÇMELERİ</v>
      </c>
      <c r="L298" s="128" t="e">
        <f>#REF!</f>
        <v>#REF!</v>
      </c>
      <c r="M298" s="128" t="s">
        <v>193</v>
      </c>
    </row>
    <row r="299" spans="1:13" ht="24.75" customHeight="1" x14ac:dyDescent="0.2">
      <c r="A299" s="122">
        <v>761</v>
      </c>
      <c r="B299" s="174" t="s">
        <v>203</v>
      </c>
      <c r="C299" s="176" t="e">
        <f>#REF!</f>
        <v>#REF!</v>
      </c>
      <c r="D299" s="178" t="e">
        <f>#REF!</f>
        <v>#REF!</v>
      </c>
      <c r="E299" s="178" t="e">
        <f>#REF!</f>
        <v>#REF!</v>
      </c>
      <c r="F299" s="179" t="e">
        <f>#REF!</f>
        <v>#REF!</v>
      </c>
      <c r="G299" s="177" t="e">
        <f>#REF!</f>
        <v>#REF!</v>
      </c>
      <c r="H299" s="130" t="s">
        <v>196</v>
      </c>
      <c r="I299" s="197"/>
      <c r="J299" s="124" t="str">
        <f>'YARIŞMA BİLGİLERİ'!$F$21</f>
        <v>KADINLAR                                                             2004-2005-2006-2007-2008</v>
      </c>
      <c r="K299" s="198" t="str">
        <f t="shared" si="5"/>
        <v>İZMİR-4. TÜRKİYENİN EN HIZLISI İL SEÇMELERİ</v>
      </c>
      <c r="L299" s="128" t="e">
        <f>#REF!</f>
        <v>#REF!</v>
      </c>
      <c r="M299" s="128" t="s">
        <v>193</v>
      </c>
    </row>
    <row r="300" spans="1:13" ht="24.75" customHeight="1" x14ac:dyDescent="0.2">
      <c r="A300" s="122">
        <v>762</v>
      </c>
      <c r="B300" s="174" t="s">
        <v>203</v>
      </c>
      <c r="C300" s="176" t="e">
        <f>#REF!</f>
        <v>#REF!</v>
      </c>
      <c r="D300" s="178" t="e">
        <f>#REF!</f>
        <v>#REF!</v>
      </c>
      <c r="E300" s="178" t="e">
        <f>#REF!</f>
        <v>#REF!</v>
      </c>
      <c r="F300" s="179" t="e">
        <f>#REF!</f>
        <v>#REF!</v>
      </c>
      <c r="G300" s="177" t="e">
        <f>#REF!</f>
        <v>#REF!</v>
      </c>
      <c r="H300" s="130" t="s">
        <v>196</v>
      </c>
      <c r="I300" s="197"/>
      <c r="J300" s="124" t="str">
        <f>'YARIŞMA BİLGİLERİ'!$F$21</f>
        <v>KADINLAR                                                             2004-2005-2006-2007-2008</v>
      </c>
      <c r="K300" s="198" t="str">
        <f t="shared" si="5"/>
        <v>İZMİR-4. TÜRKİYENİN EN HIZLISI İL SEÇMELERİ</v>
      </c>
      <c r="L300" s="128" t="e">
        <f>#REF!</f>
        <v>#REF!</v>
      </c>
      <c r="M300" s="128" t="s">
        <v>193</v>
      </c>
    </row>
    <row r="301" spans="1:13" ht="24.75" customHeight="1" x14ac:dyDescent="0.2">
      <c r="A301" s="122">
        <v>763</v>
      </c>
      <c r="B301" s="174" t="s">
        <v>203</v>
      </c>
      <c r="C301" s="176" t="e">
        <f>#REF!</f>
        <v>#REF!</v>
      </c>
      <c r="D301" s="178" t="e">
        <f>#REF!</f>
        <v>#REF!</v>
      </c>
      <c r="E301" s="178" t="e">
        <f>#REF!</f>
        <v>#REF!</v>
      </c>
      <c r="F301" s="179" t="e">
        <f>#REF!</f>
        <v>#REF!</v>
      </c>
      <c r="G301" s="177" t="e">
        <f>#REF!</f>
        <v>#REF!</v>
      </c>
      <c r="H301" s="130" t="s">
        <v>196</v>
      </c>
      <c r="I301" s="197"/>
      <c r="J301" s="124" t="str">
        <f>'YARIŞMA BİLGİLERİ'!$F$21</f>
        <v>KADINLAR                                                             2004-2005-2006-2007-2008</v>
      </c>
      <c r="K301" s="198" t="str">
        <f t="shared" si="5"/>
        <v>İZMİR-4. TÜRKİYENİN EN HIZLISI İL SEÇMELERİ</v>
      </c>
      <c r="L301" s="128" t="e">
        <f>#REF!</f>
        <v>#REF!</v>
      </c>
      <c r="M301" s="128" t="s">
        <v>193</v>
      </c>
    </row>
    <row r="302" spans="1:13" ht="24.75" customHeight="1" x14ac:dyDescent="0.2">
      <c r="A302" s="122">
        <v>764</v>
      </c>
      <c r="B302" s="174" t="s">
        <v>203</v>
      </c>
      <c r="C302" s="176" t="e">
        <f>#REF!</f>
        <v>#REF!</v>
      </c>
      <c r="D302" s="178" t="e">
        <f>#REF!</f>
        <v>#REF!</v>
      </c>
      <c r="E302" s="178" t="e">
        <f>#REF!</f>
        <v>#REF!</v>
      </c>
      <c r="F302" s="179" t="e">
        <f>#REF!</f>
        <v>#REF!</v>
      </c>
      <c r="G302" s="177" t="e">
        <f>#REF!</f>
        <v>#REF!</v>
      </c>
      <c r="H302" s="130" t="s">
        <v>196</v>
      </c>
      <c r="I302" s="197"/>
      <c r="J302" s="124" t="str">
        <f>'YARIŞMA BİLGİLERİ'!$F$21</f>
        <v>KADINLAR                                                             2004-2005-2006-2007-2008</v>
      </c>
      <c r="K302" s="198" t="str">
        <f t="shared" si="5"/>
        <v>İZMİR-4. TÜRKİYENİN EN HIZLISI İL SEÇMELERİ</v>
      </c>
      <c r="L302" s="128" t="e">
        <f>#REF!</f>
        <v>#REF!</v>
      </c>
      <c r="M302" s="128" t="s">
        <v>193</v>
      </c>
    </row>
    <row r="303" spans="1:13" ht="24.75" customHeight="1" x14ac:dyDescent="0.2">
      <c r="A303" s="122">
        <v>771</v>
      </c>
      <c r="B303" s="174" t="s">
        <v>203</v>
      </c>
      <c r="C303" s="176" t="e">
        <f>#REF!</f>
        <v>#REF!</v>
      </c>
      <c r="D303" s="178" t="e">
        <f>#REF!</f>
        <v>#REF!</v>
      </c>
      <c r="E303" s="178" t="e">
        <f>#REF!</f>
        <v>#REF!</v>
      </c>
      <c r="F303" s="179" t="e">
        <f>#REF!</f>
        <v>#REF!</v>
      </c>
      <c r="G303" s="177" t="e">
        <f>#REF!</f>
        <v>#REF!</v>
      </c>
      <c r="H303" s="130" t="s">
        <v>196</v>
      </c>
      <c r="I303" s="197"/>
      <c r="J303" s="124" t="str">
        <f>'YARIŞMA BİLGİLERİ'!$F$21</f>
        <v>KADINLAR                                                             2004-2005-2006-2007-2008</v>
      </c>
      <c r="K303" s="198" t="str">
        <f t="shared" si="5"/>
        <v>İZMİR-4. TÜRKİYENİN EN HIZLISI İL SEÇMELERİ</v>
      </c>
      <c r="L303" s="128" t="e">
        <f>#REF!</f>
        <v>#REF!</v>
      </c>
      <c r="M303" s="128" t="s">
        <v>193</v>
      </c>
    </row>
    <row r="304" spans="1:13" ht="24.75" customHeight="1" x14ac:dyDescent="0.2">
      <c r="A304" s="122">
        <v>772</v>
      </c>
      <c r="B304" s="174" t="s">
        <v>203</v>
      </c>
      <c r="C304" s="176" t="e">
        <f>#REF!</f>
        <v>#REF!</v>
      </c>
      <c r="D304" s="178" t="e">
        <f>#REF!</f>
        <v>#REF!</v>
      </c>
      <c r="E304" s="178" t="e">
        <f>#REF!</f>
        <v>#REF!</v>
      </c>
      <c r="F304" s="179" t="e">
        <f>#REF!</f>
        <v>#REF!</v>
      </c>
      <c r="G304" s="177" t="e">
        <f>#REF!</f>
        <v>#REF!</v>
      </c>
      <c r="H304" s="130" t="s">
        <v>196</v>
      </c>
      <c r="I304" s="197"/>
      <c r="J304" s="124" t="str">
        <f>'YARIŞMA BİLGİLERİ'!$F$21</f>
        <v>KADINLAR                                                             2004-2005-2006-2007-2008</v>
      </c>
      <c r="K304" s="198" t="str">
        <f t="shared" si="5"/>
        <v>İZMİR-4. TÜRKİYENİN EN HIZLISI İL SEÇMELERİ</v>
      </c>
      <c r="L304" s="128" t="e">
        <f>#REF!</f>
        <v>#REF!</v>
      </c>
      <c r="M304" s="128" t="s">
        <v>193</v>
      </c>
    </row>
    <row r="305" spans="1:13" ht="24.75" customHeight="1" x14ac:dyDescent="0.2">
      <c r="A305" s="122">
        <v>773</v>
      </c>
      <c r="B305" s="174" t="s">
        <v>203</v>
      </c>
      <c r="C305" s="176" t="e">
        <f>#REF!</f>
        <v>#REF!</v>
      </c>
      <c r="D305" s="178" t="e">
        <f>#REF!</f>
        <v>#REF!</v>
      </c>
      <c r="E305" s="178" t="e">
        <f>#REF!</f>
        <v>#REF!</v>
      </c>
      <c r="F305" s="179" t="e">
        <f>#REF!</f>
        <v>#REF!</v>
      </c>
      <c r="G305" s="177" t="e">
        <f>#REF!</f>
        <v>#REF!</v>
      </c>
      <c r="H305" s="130" t="s">
        <v>196</v>
      </c>
      <c r="I305" s="197"/>
      <c r="J305" s="124" t="str">
        <f>'YARIŞMA BİLGİLERİ'!$F$21</f>
        <v>KADINLAR                                                             2004-2005-2006-2007-2008</v>
      </c>
      <c r="K305" s="198" t="str">
        <f t="shared" si="5"/>
        <v>İZMİR-4. TÜRKİYENİN EN HIZLISI İL SEÇMELERİ</v>
      </c>
      <c r="L305" s="128" t="e">
        <f>#REF!</f>
        <v>#REF!</v>
      </c>
      <c r="M305" s="128" t="s">
        <v>193</v>
      </c>
    </row>
    <row r="306" spans="1:13" ht="24.75" customHeight="1" x14ac:dyDescent="0.2">
      <c r="A306" s="122">
        <v>774</v>
      </c>
      <c r="B306" s="174" t="s">
        <v>203</v>
      </c>
      <c r="C306" s="176" t="e">
        <f>#REF!</f>
        <v>#REF!</v>
      </c>
      <c r="D306" s="178" t="e">
        <f>#REF!</f>
        <v>#REF!</v>
      </c>
      <c r="E306" s="178" t="e">
        <f>#REF!</f>
        <v>#REF!</v>
      </c>
      <c r="F306" s="179" t="e">
        <f>#REF!</f>
        <v>#REF!</v>
      </c>
      <c r="G306" s="177" t="e">
        <f>#REF!</f>
        <v>#REF!</v>
      </c>
      <c r="H306" s="130" t="s">
        <v>196</v>
      </c>
      <c r="I306" s="197"/>
      <c r="J306" s="124" t="str">
        <f>'YARIŞMA BİLGİLERİ'!$F$21</f>
        <v>KADINLAR                                                             2004-2005-2006-2007-2008</v>
      </c>
      <c r="K306" s="198" t="str">
        <f t="shared" si="5"/>
        <v>İZMİR-4. TÜRKİYENİN EN HIZLISI İL SEÇMELERİ</v>
      </c>
      <c r="L306" s="128" t="e">
        <f>#REF!</f>
        <v>#REF!</v>
      </c>
      <c r="M306" s="128" t="s">
        <v>193</v>
      </c>
    </row>
    <row r="307" spans="1:13" ht="24.75" customHeight="1" x14ac:dyDescent="0.2">
      <c r="A307" s="122">
        <v>775</v>
      </c>
      <c r="B307" s="174" t="s">
        <v>203</v>
      </c>
      <c r="C307" s="176" t="e">
        <f>#REF!</f>
        <v>#REF!</v>
      </c>
      <c r="D307" s="178" t="e">
        <f>#REF!</f>
        <v>#REF!</v>
      </c>
      <c r="E307" s="178" t="e">
        <f>#REF!</f>
        <v>#REF!</v>
      </c>
      <c r="F307" s="179" t="e">
        <f>#REF!</f>
        <v>#REF!</v>
      </c>
      <c r="G307" s="177" t="e">
        <f>#REF!</f>
        <v>#REF!</v>
      </c>
      <c r="H307" s="130" t="s">
        <v>196</v>
      </c>
      <c r="I307" s="197"/>
      <c r="J307" s="124" t="str">
        <f>'YARIŞMA BİLGİLERİ'!$F$21</f>
        <v>KADINLAR                                                             2004-2005-2006-2007-2008</v>
      </c>
      <c r="K307" s="198" t="str">
        <f t="shared" si="5"/>
        <v>İZMİR-4. TÜRKİYENİN EN HIZLISI İL SEÇMELERİ</v>
      </c>
      <c r="L307" s="128" t="e">
        <f>#REF!</f>
        <v>#REF!</v>
      </c>
      <c r="M307" s="128" t="s">
        <v>193</v>
      </c>
    </row>
    <row r="308" spans="1:13" ht="24.75" customHeight="1" x14ac:dyDescent="0.2">
      <c r="A308" s="122">
        <v>776</v>
      </c>
      <c r="B308" s="174" t="s">
        <v>203</v>
      </c>
      <c r="C308" s="176" t="e">
        <f>#REF!</f>
        <v>#REF!</v>
      </c>
      <c r="D308" s="178" t="e">
        <f>#REF!</f>
        <v>#REF!</v>
      </c>
      <c r="E308" s="178" t="e">
        <f>#REF!</f>
        <v>#REF!</v>
      </c>
      <c r="F308" s="179" t="e">
        <f>#REF!</f>
        <v>#REF!</v>
      </c>
      <c r="G308" s="177" t="e">
        <f>#REF!</f>
        <v>#REF!</v>
      </c>
      <c r="H308" s="130" t="s">
        <v>196</v>
      </c>
      <c r="I308" s="197"/>
      <c r="J308" s="124" t="str">
        <f>'YARIŞMA BİLGİLERİ'!$F$21</f>
        <v>KADINLAR                                                             2004-2005-2006-2007-2008</v>
      </c>
      <c r="K308" s="198" t="str">
        <f t="shared" si="5"/>
        <v>İZMİR-4. TÜRKİYENİN EN HIZLISI İL SEÇMELERİ</v>
      </c>
      <c r="L308" s="128" t="e">
        <f>#REF!</f>
        <v>#REF!</v>
      </c>
      <c r="M308" s="128" t="s">
        <v>193</v>
      </c>
    </row>
    <row r="309" spans="1:13" ht="24.75" customHeight="1" x14ac:dyDescent="0.2">
      <c r="A309" s="122">
        <v>777</v>
      </c>
      <c r="B309" s="174" t="s">
        <v>203</v>
      </c>
      <c r="C309" s="176" t="e">
        <f>#REF!</f>
        <v>#REF!</v>
      </c>
      <c r="D309" s="178" t="e">
        <f>#REF!</f>
        <v>#REF!</v>
      </c>
      <c r="E309" s="178" t="e">
        <f>#REF!</f>
        <v>#REF!</v>
      </c>
      <c r="F309" s="179" t="e">
        <f>#REF!</f>
        <v>#REF!</v>
      </c>
      <c r="G309" s="177" t="e">
        <f>#REF!</f>
        <v>#REF!</v>
      </c>
      <c r="H309" s="130" t="s">
        <v>196</v>
      </c>
      <c r="I309" s="197"/>
      <c r="J309" s="124" t="str">
        <f>'YARIŞMA BİLGİLERİ'!$F$21</f>
        <v>KADINLAR                                                             2004-2005-2006-2007-2008</v>
      </c>
      <c r="K309" s="198" t="str">
        <f t="shared" si="5"/>
        <v>İZMİR-4. TÜRKİYENİN EN HIZLISI İL SEÇMELERİ</v>
      </c>
      <c r="L309" s="128" t="e">
        <f>#REF!</f>
        <v>#REF!</v>
      </c>
      <c r="M309" s="128" t="s">
        <v>193</v>
      </c>
    </row>
    <row r="310" spans="1:13" ht="24.75" customHeight="1" x14ac:dyDescent="0.2">
      <c r="A310" s="122">
        <v>778</v>
      </c>
      <c r="B310" s="174" t="s">
        <v>203</v>
      </c>
      <c r="C310" s="176" t="e">
        <f>#REF!</f>
        <v>#REF!</v>
      </c>
      <c r="D310" s="178" t="e">
        <f>#REF!</f>
        <v>#REF!</v>
      </c>
      <c r="E310" s="178" t="e">
        <f>#REF!</f>
        <v>#REF!</v>
      </c>
      <c r="F310" s="179" t="e">
        <f>#REF!</f>
        <v>#REF!</v>
      </c>
      <c r="G310" s="177" t="e">
        <f>#REF!</f>
        <v>#REF!</v>
      </c>
      <c r="H310" s="130" t="s">
        <v>196</v>
      </c>
      <c r="I310" s="197"/>
      <c r="J310" s="124" t="str">
        <f>'YARIŞMA BİLGİLERİ'!$F$21</f>
        <v>KADINLAR                                                             2004-2005-2006-2007-2008</v>
      </c>
      <c r="K310" s="198" t="str">
        <f t="shared" si="5"/>
        <v>İZMİR-4. TÜRKİYENİN EN HIZLISI İL SEÇMELERİ</v>
      </c>
      <c r="L310" s="128" t="e">
        <f>#REF!</f>
        <v>#REF!</v>
      </c>
      <c r="M310" s="128" t="s">
        <v>193</v>
      </c>
    </row>
    <row r="311" spans="1:13" ht="24.75" customHeight="1" x14ac:dyDescent="0.2">
      <c r="A311" s="122">
        <v>779</v>
      </c>
      <c r="B311" s="174" t="s">
        <v>203</v>
      </c>
      <c r="C311" s="176" t="e">
        <f>#REF!</f>
        <v>#REF!</v>
      </c>
      <c r="D311" s="178" t="e">
        <f>#REF!</f>
        <v>#REF!</v>
      </c>
      <c r="E311" s="178" t="e">
        <f>#REF!</f>
        <v>#REF!</v>
      </c>
      <c r="F311" s="179" t="e">
        <f>#REF!</f>
        <v>#REF!</v>
      </c>
      <c r="G311" s="177" t="e">
        <f>#REF!</f>
        <v>#REF!</v>
      </c>
      <c r="H311" s="130" t="s">
        <v>196</v>
      </c>
      <c r="I311" s="197"/>
      <c r="J311" s="124" t="str">
        <f>'YARIŞMA BİLGİLERİ'!$F$21</f>
        <v>KADINLAR                                                             2004-2005-2006-2007-2008</v>
      </c>
      <c r="K311" s="198" t="str">
        <f t="shared" si="5"/>
        <v>İZMİR-4. TÜRKİYENİN EN HIZLISI İL SEÇMELERİ</v>
      </c>
      <c r="L311" s="128" t="e">
        <f>#REF!</f>
        <v>#REF!</v>
      </c>
      <c r="M311" s="128" t="s">
        <v>193</v>
      </c>
    </row>
    <row r="312" spans="1:13" ht="24.75" customHeight="1" x14ac:dyDescent="0.2">
      <c r="A312" s="122">
        <v>780</v>
      </c>
      <c r="B312" s="174" t="s">
        <v>203</v>
      </c>
      <c r="C312" s="176" t="e">
        <f>#REF!</f>
        <v>#REF!</v>
      </c>
      <c r="D312" s="178" t="e">
        <f>#REF!</f>
        <v>#REF!</v>
      </c>
      <c r="E312" s="178" t="e">
        <f>#REF!</f>
        <v>#REF!</v>
      </c>
      <c r="F312" s="179" t="e">
        <f>#REF!</f>
        <v>#REF!</v>
      </c>
      <c r="G312" s="177" t="e">
        <f>#REF!</f>
        <v>#REF!</v>
      </c>
      <c r="H312" s="130" t="s">
        <v>196</v>
      </c>
      <c r="I312" s="197"/>
      <c r="J312" s="124" t="str">
        <f>'YARIŞMA BİLGİLERİ'!$F$21</f>
        <v>KADINLAR                                                             2004-2005-2006-2007-2008</v>
      </c>
      <c r="K312" s="198" t="str">
        <f t="shared" si="5"/>
        <v>İZMİR-4. TÜRKİYENİN EN HIZLISI İL SEÇMELERİ</v>
      </c>
      <c r="L312" s="128" t="e">
        <f>#REF!</f>
        <v>#REF!</v>
      </c>
      <c r="M312" s="128" t="s">
        <v>193</v>
      </c>
    </row>
    <row r="313" spans="1:13" ht="24.75" customHeight="1" x14ac:dyDescent="0.2">
      <c r="A313" s="122">
        <v>781</v>
      </c>
      <c r="B313" s="174" t="s">
        <v>203</v>
      </c>
      <c r="C313" s="176" t="e">
        <f>#REF!</f>
        <v>#REF!</v>
      </c>
      <c r="D313" s="178" t="e">
        <f>#REF!</f>
        <v>#REF!</v>
      </c>
      <c r="E313" s="178" t="e">
        <f>#REF!</f>
        <v>#REF!</v>
      </c>
      <c r="F313" s="179" t="e">
        <f>#REF!</f>
        <v>#REF!</v>
      </c>
      <c r="G313" s="177" t="e">
        <f>#REF!</f>
        <v>#REF!</v>
      </c>
      <c r="H313" s="130" t="s">
        <v>196</v>
      </c>
      <c r="I313" s="197"/>
      <c r="J313" s="124" t="str">
        <f>'YARIŞMA BİLGİLERİ'!$F$21</f>
        <v>KADINLAR                                                             2004-2005-2006-2007-2008</v>
      </c>
      <c r="K313" s="198" t="str">
        <f t="shared" si="5"/>
        <v>İZMİR-4. TÜRKİYENİN EN HIZLISI İL SEÇMELERİ</v>
      </c>
      <c r="L313" s="128" t="e">
        <f>#REF!</f>
        <v>#REF!</v>
      </c>
      <c r="M313" s="128" t="s">
        <v>193</v>
      </c>
    </row>
    <row r="314" spans="1:13" ht="24.75" customHeight="1" x14ac:dyDescent="0.2">
      <c r="A314" s="122">
        <v>782</v>
      </c>
      <c r="B314" s="174" t="s">
        <v>203</v>
      </c>
      <c r="C314" s="176" t="e">
        <f>#REF!</f>
        <v>#REF!</v>
      </c>
      <c r="D314" s="178" t="e">
        <f>#REF!</f>
        <v>#REF!</v>
      </c>
      <c r="E314" s="178" t="e">
        <f>#REF!</f>
        <v>#REF!</v>
      </c>
      <c r="F314" s="179" t="e">
        <f>#REF!</f>
        <v>#REF!</v>
      </c>
      <c r="G314" s="177" t="e">
        <f>#REF!</f>
        <v>#REF!</v>
      </c>
      <c r="H314" s="130" t="s">
        <v>196</v>
      </c>
      <c r="I314" s="197"/>
      <c r="J314" s="124" t="str">
        <f>'YARIŞMA BİLGİLERİ'!$F$21</f>
        <v>KADINLAR                                                             2004-2005-2006-2007-2008</v>
      </c>
      <c r="K314" s="198" t="str">
        <f t="shared" si="5"/>
        <v>İZMİR-4. TÜRKİYENİN EN HIZLISI İL SEÇMELERİ</v>
      </c>
      <c r="L314" s="128" t="e">
        <f>#REF!</f>
        <v>#REF!</v>
      </c>
      <c r="M314" s="128" t="s">
        <v>193</v>
      </c>
    </row>
    <row r="315" spans="1:13" ht="24.75" customHeight="1" x14ac:dyDescent="0.2">
      <c r="A315" s="122">
        <v>783</v>
      </c>
      <c r="B315" s="174" t="s">
        <v>203</v>
      </c>
      <c r="C315" s="176" t="e">
        <f>#REF!</f>
        <v>#REF!</v>
      </c>
      <c r="D315" s="178" t="e">
        <f>#REF!</f>
        <v>#REF!</v>
      </c>
      <c r="E315" s="178" t="e">
        <f>#REF!</f>
        <v>#REF!</v>
      </c>
      <c r="F315" s="179" t="e">
        <f>#REF!</f>
        <v>#REF!</v>
      </c>
      <c r="G315" s="177" t="e">
        <f>#REF!</f>
        <v>#REF!</v>
      </c>
      <c r="H315" s="130" t="s">
        <v>196</v>
      </c>
      <c r="I315" s="197"/>
      <c r="J315" s="124" t="str">
        <f>'YARIŞMA BİLGİLERİ'!$F$21</f>
        <v>KADINLAR                                                             2004-2005-2006-2007-2008</v>
      </c>
      <c r="K315" s="198" t="str">
        <f t="shared" si="5"/>
        <v>İZMİR-4. TÜRKİYENİN EN HIZLISI İL SEÇMELERİ</v>
      </c>
      <c r="L315" s="128" t="e">
        <f>#REF!</f>
        <v>#REF!</v>
      </c>
      <c r="M315" s="128" t="s">
        <v>193</v>
      </c>
    </row>
    <row r="316" spans="1:13" ht="24.75" customHeight="1" x14ac:dyDescent="0.2">
      <c r="A316" s="122">
        <v>784</v>
      </c>
      <c r="B316" s="174" t="s">
        <v>203</v>
      </c>
      <c r="C316" s="176" t="e">
        <f>#REF!</f>
        <v>#REF!</v>
      </c>
      <c r="D316" s="178" t="e">
        <f>#REF!</f>
        <v>#REF!</v>
      </c>
      <c r="E316" s="178" t="e">
        <f>#REF!</f>
        <v>#REF!</v>
      </c>
      <c r="F316" s="179" t="e">
        <f>#REF!</f>
        <v>#REF!</v>
      </c>
      <c r="G316" s="177" t="e">
        <f>#REF!</f>
        <v>#REF!</v>
      </c>
      <c r="H316" s="130" t="s">
        <v>196</v>
      </c>
      <c r="I316" s="197"/>
      <c r="J316" s="124" t="str">
        <f>'YARIŞMA BİLGİLERİ'!$F$21</f>
        <v>KADINLAR                                                             2004-2005-2006-2007-2008</v>
      </c>
      <c r="K316" s="198" t="str">
        <f t="shared" si="5"/>
        <v>İZMİR-4. TÜRKİYENİN EN HIZLISI İL SEÇMELERİ</v>
      </c>
      <c r="L316" s="128" t="e">
        <f>#REF!</f>
        <v>#REF!</v>
      </c>
      <c r="M316" s="128" t="s">
        <v>193</v>
      </c>
    </row>
    <row r="317" spans="1:13" ht="24.75" customHeight="1" x14ac:dyDescent="0.2">
      <c r="A317" s="122">
        <v>785</v>
      </c>
      <c r="B317" s="174" t="s">
        <v>203</v>
      </c>
      <c r="C317" s="176" t="e">
        <f>#REF!</f>
        <v>#REF!</v>
      </c>
      <c r="D317" s="178" t="e">
        <f>#REF!</f>
        <v>#REF!</v>
      </c>
      <c r="E317" s="178" t="e">
        <f>#REF!</f>
        <v>#REF!</v>
      </c>
      <c r="F317" s="179" t="e">
        <f>#REF!</f>
        <v>#REF!</v>
      </c>
      <c r="G317" s="177" t="e">
        <f>#REF!</f>
        <v>#REF!</v>
      </c>
      <c r="H317" s="130" t="s">
        <v>196</v>
      </c>
      <c r="I317" s="197"/>
      <c r="J317" s="124" t="str">
        <f>'YARIŞMA BİLGİLERİ'!$F$21</f>
        <v>KADINLAR                                                             2004-2005-2006-2007-2008</v>
      </c>
      <c r="K317" s="198" t="str">
        <f t="shared" si="5"/>
        <v>İZMİR-4. TÜRKİYENİN EN HIZLISI İL SEÇMELERİ</v>
      </c>
      <c r="L317" s="128" t="e">
        <f>#REF!</f>
        <v>#REF!</v>
      </c>
      <c r="M317" s="128" t="s">
        <v>193</v>
      </c>
    </row>
    <row r="318" spans="1:13" ht="57.75" customHeight="1" x14ac:dyDescent="0.2">
      <c r="A318" s="122">
        <v>786</v>
      </c>
      <c r="B318" s="132" t="s">
        <v>202</v>
      </c>
      <c r="C318" s="123" t="e">
        <f>#REF!</f>
        <v>#REF!</v>
      </c>
      <c r="D318" s="127" t="e">
        <f>#REF!</f>
        <v>#REF!</v>
      </c>
      <c r="E318" s="127" t="e">
        <f>#REF!</f>
        <v>#REF!</v>
      </c>
      <c r="F318" s="151" t="e">
        <f>#REF!</f>
        <v>#REF!</v>
      </c>
      <c r="G318" s="130" t="e">
        <f>#REF!</f>
        <v>#REF!</v>
      </c>
      <c r="H318" s="130" t="s">
        <v>202</v>
      </c>
      <c r="I318" s="130"/>
      <c r="J318" s="124" t="str">
        <f>'YARIŞMA BİLGİLERİ'!$F$21</f>
        <v>KADINLAR                                                             2004-2005-2006-2007-2008</v>
      </c>
      <c r="K318" s="127" t="str">
        <f t="shared" si="5"/>
        <v>İZMİR-4. TÜRKİYENİN EN HIZLISI İL SEÇMELERİ</v>
      </c>
      <c r="L318" s="128" t="e">
        <f>#REF!</f>
        <v>#REF!</v>
      </c>
      <c r="M318" s="128" t="s">
        <v>193</v>
      </c>
    </row>
    <row r="319" spans="1:13" ht="57.75" customHeight="1" x14ac:dyDescent="0.2">
      <c r="A319" s="122">
        <v>787</v>
      </c>
      <c r="B319" s="132" t="s">
        <v>202</v>
      </c>
      <c r="C319" s="123" t="e">
        <f>#REF!</f>
        <v>#REF!</v>
      </c>
      <c r="D319" s="127" t="e">
        <f>#REF!</f>
        <v>#REF!</v>
      </c>
      <c r="E319" s="127" t="e">
        <f>#REF!</f>
        <v>#REF!</v>
      </c>
      <c r="F319" s="151" t="e">
        <f>#REF!</f>
        <v>#REF!</v>
      </c>
      <c r="G319" s="130" t="e">
        <f>#REF!</f>
        <v>#REF!</v>
      </c>
      <c r="H319" s="130" t="s">
        <v>202</v>
      </c>
      <c r="I319" s="130"/>
      <c r="J319" s="124" t="str">
        <f>'YARIŞMA BİLGİLERİ'!$F$21</f>
        <v>KADINLAR                                                             2004-2005-2006-2007-2008</v>
      </c>
      <c r="K319" s="127" t="str">
        <f t="shared" si="5"/>
        <v>İZMİR-4. TÜRKİYENİN EN HIZLISI İL SEÇMELERİ</v>
      </c>
      <c r="L319" s="128" t="e">
        <f>#REF!</f>
        <v>#REF!</v>
      </c>
      <c r="M319" s="128" t="s">
        <v>193</v>
      </c>
    </row>
    <row r="320" spans="1:13" ht="57.75" customHeight="1" x14ac:dyDescent="0.2">
      <c r="A320" s="122">
        <v>788</v>
      </c>
      <c r="B320" s="132" t="s">
        <v>202</v>
      </c>
      <c r="C320" s="123" t="e">
        <f>#REF!</f>
        <v>#REF!</v>
      </c>
      <c r="D320" s="127" t="e">
        <f>#REF!</f>
        <v>#REF!</v>
      </c>
      <c r="E320" s="127" t="e">
        <f>#REF!</f>
        <v>#REF!</v>
      </c>
      <c r="F320" s="151" t="e">
        <f>#REF!</f>
        <v>#REF!</v>
      </c>
      <c r="G320" s="130" t="e">
        <f>#REF!</f>
        <v>#REF!</v>
      </c>
      <c r="H320" s="130" t="s">
        <v>202</v>
      </c>
      <c r="I320" s="130"/>
      <c r="J320" s="124" t="str">
        <f>'YARIŞMA BİLGİLERİ'!$F$21</f>
        <v>KADINLAR                                                             2004-2005-2006-2007-2008</v>
      </c>
      <c r="K320" s="127" t="str">
        <f t="shared" si="5"/>
        <v>İZMİR-4. TÜRKİYENİN EN HIZLISI İL SEÇMELERİ</v>
      </c>
      <c r="L320" s="128" t="e">
        <f>#REF!</f>
        <v>#REF!</v>
      </c>
      <c r="M320" s="128" t="s">
        <v>193</v>
      </c>
    </row>
    <row r="321" spans="1:13" ht="57.75" customHeight="1" x14ac:dyDescent="0.2">
      <c r="A321" s="122">
        <v>789</v>
      </c>
      <c r="B321" s="132" t="s">
        <v>202</v>
      </c>
      <c r="C321" s="123" t="e">
        <f>#REF!</f>
        <v>#REF!</v>
      </c>
      <c r="D321" s="127" t="e">
        <f>#REF!</f>
        <v>#REF!</v>
      </c>
      <c r="E321" s="127" t="e">
        <f>#REF!</f>
        <v>#REF!</v>
      </c>
      <c r="F321" s="151" t="e">
        <f>#REF!</f>
        <v>#REF!</v>
      </c>
      <c r="G321" s="130" t="e">
        <f>#REF!</f>
        <v>#REF!</v>
      </c>
      <c r="H321" s="130" t="s">
        <v>202</v>
      </c>
      <c r="I321" s="130"/>
      <c r="J321" s="124" t="str">
        <f>'YARIŞMA BİLGİLERİ'!$F$21</f>
        <v>KADINLAR                                                             2004-2005-2006-2007-2008</v>
      </c>
      <c r="K321" s="127" t="str">
        <f t="shared" si="5"/>
        <v>İZMİR-4. TÜRKİYENİN EN HIZLISI İL SEÇMELERİ</v>
      </c>
      <c r="L321" s="128" t="e">
        <f>#REF!</f>
        <v>#REF!</v>
      </c>
      <c r="M321" s="128" t="s">
        <v>193</v>
      </c>
    </row>
    <row r="322" spans="1:13" ht="57.75" customHeight="1" x14ac:dyDescent="0.2">
      <c r="A322" s="122">
        <v>790</v>
      </c>
      <c r="B322" s="132" t="s">
        <v>202</v>
      </c>
      <c r="C322" s="123" t="e">
        <f>#REF!</f>
        <v>#REF!</v>
      </c>
      <c r="D322" s="127" t="e">
        <f>#REF!</f>
        <v>#REF!</v>
      </c>
      <c r="E322" s="127" t="e">
        <f>#REF!</f>
        <v>#REF!</v>
      </c>
      <c r="F322" s="151" t="e">
        <f>#REF!</f>
        <v>#REF!</v>
      </c>
      <c r="G322" s="130" t="e">
        <f>#REF!</f>
        <v>#REF!</v>
      </c>
      <c r="H322" s="130" t="s">
        <v>202</v>
      </c>
      <c r="I322" s="130"/>
      <c r="J322" s="124" t="str">
        <f>'YARIŞMA BİLGİLERİ'!$F$21</f>
        <v>KADINLAR                                                             2004-2005-2006-2007-2008</v>
      </c>
      <c r="K322" s="127" t="str">
        <f t="shared" si="5"/>
        <v>İZMİR-4. TÜRKİYENİN EN HIZLISI İL SEÇMELERİ</v>
      </c>
      <c r="L322" s="128" t="e">
        <f>#REF!</f>
        <v>#REF!</v>
      </c>
      <c r="M322" s="128" t="s">
        <v>193</v>
      </c>
    </row>
    <row r="323" spans="1:13" ht="57.75" customHeight="1" x14ac:dyDescent="0.2">
      <c r="A323" s="122">
        <v>791</v>
      </c>
      <c r="B323" s="132" t="s">
        <v>202</v>
      </c>
      <c r="C323" s="123" t="e">
        <f>#REF!</f>
        <v>#REF!</v>
      </c>
      <c r="D323" s="127" t="e">
        <f>#REF!</f>
        <v>#REF!</v>
      </c>
      <c r="E323" s="127" t="e">
        <f>#REF!</f>
        <v>#REF!</v>
      </c>
      <c r="F323" s="151" t="e">
        <f>#REF!</f>
        <v>#REF!</v>
      </c>
      <c r="G323" s="130" t="e">
        <f>#REF!</f>
        <v>#REF!</v>
      </c>
      <c r="H323" s="130" t="s">
        <v>202</v>
      </c>
      <c r="I323" s="130"/>
      <c r="J323" s="124" t="str">
        <f>'YARIŞMA BİLGİLERİ'!$F$21</f>
        <v>KADINLAR                                                             2004-2005-2006-2007-2008</v>
      </c>
      <c r="K323" s="127" t="str">
        <f t="shared" si="5"/>
        <v>İZMİR-4. TÜRKİYENİN EN HIZLISI İL SEÇMELERİ</v>
      </c>
      <c r="L323" s="128" t="e">
        <f>#REF!</f>
        <v>#REF!</v>
      </c>
      <c r="M323" s="128" t="s">
        <v>193</v>
      </c>
    </row>
    <row r="324" spans="1:13" ht="57.75" customHeight="1" x14ac:dyDescent="0.2">
      <c r="A324" s="122">
        <v>792</v>
      </c>
      <c r="B324" s="132" t="s">
        <v>202</v>
      </c>
      <c r="C324" s="123" t="e">
        <f>#REF!</f>
        <v>#REF!</v>
      </c>
      <c r="D324" s="127" t="e">
        <f>#REF!</f>
        <v>#REF!</v>
      </c>
      <c r="E324" s="127" t="e">
        <f>#REF!</f>
        <v>#REF!</v>
      </c>
      <c r="F324" s="151" t="e">
        <f>#REF!</f>
        <v>#REF!</v>
      </c>
      <c r="G324" s="130" t="e">
        <f>#REF!</f>
        <v>#REF!</v>
      </c>
      <c r="H324" s="130" t="s">
        <v>202</v>
      </c>
      <c r="I324" s="130"/>
      <c r="J324" s="124" t="str">
        <f>'YARIŞMA BİLGİLERİ'!$F$21</f>
        <v>KADINLAR                                                             2004-2005-2006-2007-2008</v>
      </c>
      <c r="K324" s="127" t="str">
        <f t="shared" si="5"/>
        <v>İZMİR-4. TÜRKİYENİN EN HIZLISI İL SEÇMELERİ</v>
      </c>
      <c r="L324" s="128" t="e">
        <f>#REF!</f>
        <v>#REF!</v>
      </c>
      <c r="M324" s="128" t="s">
        <v>193</v>
      </c>
    </row>
    <row r="325" spans="1:13" ht="57.75" customHeight="1" x14ac:dyDescent="0.2">
      <c r="A325" s="122">
        <v>793</v>
      </c>
      <c r="B325" s="132" t="s">
        <v>202</v>
      </c>
      <c r="C325" s="123" t="e">
        <f>#REF!</f>
        <v>#REF!</v>
      </c>
      <c r="D325" s="127" t="e">
        <f>#REF!</f>
        <v>#REF!</v>
      </c>
      <c r="E325" s="127" t="e">
        <f>#REF!</f>
        <v>#REF!</v>
      </c>
      <c r="F325" s="151" t="e">
        <f>#REF!</f>
        <v>#REF!</v>
      </c>
      <c r="G325" s="130" t="e">
        <f>#REF!</f>
        <v>#REF!</v>
      </c>
      <c r="H325" s="130" t="s">
        <v>202</v>
      </c>
      <c r="I325" s="130"/>
      <c r="J325" s="124" t="str">
        <f>'YARIŞMA BİLGİLERİ'!$F$21</f>
        <v>KADINLAR                                                             2004-2005-2006-2007-2008</v>
      </c>
      <c r="K325" s="127" t="str">
        <f t="shared" si="5"/>
        <v>İZMİR-4. TÜRKİYENİN EN HIZLISI İL SEÇMELERİ</v>
      </c>
      <c r="L325" s="128" t="e">
        <f>#REF!</f>
        <v>#REF!</v>
      </c>
      <c r="M325" s="128" t="s">
        <v>193</v>
      </c>
    </row>
    <row r="326" spans="1:13" ht="57.75" customHeight="1" x14ac:dyDescent="0.2">
      <c r="A326" s="122">
        <v>794</v>
      </c>
      <c r="B326" s="132" t="s">
        <v>202</v>
      </c>
      <c r="C326" s="123" t="e">
        <f>#REF!</f>
        <v>#REF!</v>
      </c>
      <c r="D326" s="127" t="e">
        <f>#REF!</f>
        <v>#REF!</v>
      </c>
      <c r="E326" s="127" t="e">
        <f>#REF!</f>
        <v>#REF!</v>
      </c>
      <c r="F326" s="151" t="e">
        <f>#REF!</f>
        <v>#REF!</v>
      </c>
      <c r="G326" s="130" t="e">
        <f>#REF!</f>
        <v>#REF!</v>
      </c>
      <c r="H326" s="130" t="s">
        <v>202</v>
      </c>
      <c r="I326" s="130"/>
      <c r="J326" s="124" t="str">
        <f>'YARIŞMA BİLGİLERİ'!$F$21</f>
        <v>KADINLAR                                                             2004-2005-2006-2007-2008</v>
      </c>
      <c r="K326" s="127" t="str">
        <f t="shared" si="5"/>
        <v>İZMİR-4. TÜRKİYENİN EN HIZLISI İL SEÇMELERİ</v>
      </c>
      <c r="L326" s="128" t="e">
        <f>#REF!</f>
        <v>#REF!</v>
      </c>
      <c r="M326" s="128" t="s">
        <v>193</v>
      </c>
    </row>
    <row r="327" spans="1:13" ht="57.75" customHeight="1" x14ac:dyDescent="0.2">
      <c r="A327" s="122">
        <v>795</v>
      </c>
      <c r="B327" s="132" t="s">
        <v>202</v>
      </c>
      <c r="C327" s="123" t="e">
        <f>#REF!</f>
        <v>#REF!</v>
      </c>
      <c r="D327" s="127" t="e">
        <f>#REF!</f>
        <v>#REF!</v>
      </c>
      <c r="E327" s="127" t="e">
        <f>#REF!</f>
        <v>#REF!</v>
      </c>
      <c r="F327" s="151" t="e">
        <f>#REF!</f>
        <v>#REF!</v>
      </c>
      <c r="G327" s="130" t="e">
        <f>#REF!</f>
        <v>#REF!</v>
      </c>
      <c r="H327" s="130" t="s">
        <v>202</v>
      </c>
      <c r="I327" s="130"/>
      <c r="J327" s="124" t="str">
        <f>'YARIŞMA BİLGİLERİ'!$F$21</f>
        <v>KADINLAR                                                             2004-2005-2006-2007-2008</v>
      </c>
      <c r="K327" s="127" t="str">
        <f t="shared" si="5"/>
        <v>İZMİR-4. TÜRKİYENİN EN HIZLISI İL SEÇMELERİ</v>
      </c>
      <c r="L327" s="128" t="e">
        <f>#REF!</f>
        <v>#REF!</v>
      </c>
      <c r="M327" s="128" t="s">
        <v>193</v>
      </c>
    </row>
    <row r="328" spans="1:13" ht="57.75" customHeight="1" x14ac:dyDescent="0.2">
      <c r="A328" s="122">
        <v>796</v>
      </c>
      <c r="B328" s="132" t="s">
        <v>202</v>
      </c>
      <c r="C328" s="123" t="e">
        <f>#REF!</f>
        <v>#REF!</v>
      </c>
      <c r="D328" s="127" t="e">
        <f>#REF!</f>
        <v>#REF!</v>
      </c>
      <c r="E328" s="127" t="e">
        <f>#REF!</f>
        <v>#REF!</v>
      </c>
      <c r="F328" s="151" t="e">
        <f>#REF!</f>
        <v>#REF!</v>
      </c>
      <c r="G328" s="130" t="e">
        <f>#REF!</f>
        <v>#REF!</v>
      </c>
      <c r="H328" s="130" t="s">
        <v>202</v>
      </c>
      <c r="I328" s="130"/>
      <c r="J328" s="124" t="str">
        <f>'YARIŞMA BİLGİLERİ'!$F$21</f>
        <v>KADINLAR                                                             2004-2005-2006-2007-2008</v>
      </c>
      <c r="K328" s="127" t="str">
        <f t="shared" si="5"/>
        <v>İZMİR-4. TÜRKİYENİN EN HIZLISI İL SEÇMELERİ</v>
      </c>
      <c r="L328" s="128" t="e">
        <f>#REF!</f>
        <v>#REF!</v>
      </c>
      <c r="M328" s="128" t="s">
        <v>193</v>
      </c>
    </row>
    <row r="329" spans="1:13" ht="57.75" customHeight="1" x14ac:dyDescent="0.2">
      <c r="A329" s="122">
        <v>797</v>
      </c>
      <c r="B329" s="132" t="s">
        <v>202</v>
      </c>
      <c r="C329" s="123" t="e">
        <f>#REF!</f>
        <v>#REF!</v>
      </c>
      <c r="D329" s="127" t="e">
        <f>#REF!</f>
        <v>#REF!</v>
      </c>
      <c r="E329" s="127" t="e">
        <f>#REF!</f>
        <v>#REF!</v>
      </c>
      <c r="F329" s="151" t="e">
        <f>#REF!</f>
        <v>#REF!</v>
      </c>
      <c r="G329" s="130" t="e">
        <f>#REF!</f>
        <v>#REF!</v>
      </c>
      <c r="H329" s="130" t="s">
        <v>202</v>
      </c>
      <c r="I329" s="130"/>
      <c r="J329" s="124" t="str">
        <f>'YARIŞMA BİLGİLERİ'!$F$21</f>
        <v>KADINLAR                                                             2004-2005-2006-2007-2008</v>
      </c>
      <c r="K329" s="127" t="str">
        <f t="shared" si="5"/>
        <v>İZMİR-4. TÜRKİYENİN EN HIZLISI İL SEÇMELERİ</v>
      </c>
      <c r="L329" s="128" t="e">
        <f>#REF!</f>
        <v>#REF!</v>
      </c>
      <c r="M329" s="128" t="s">
        <v>193</v>
      </c>
    </row>
    <row r="330" spans="1:13" ht="57.75" customHeight="1" x14ac:dyDescent="0.2">
      <c r="A330" s="122">
        <v>798</v>
      </c>
      <c r="B330" s="132" t="s">
        <v>202</v>
      </c>
      <c r="C330" s="123" t="e">
        <f>#REF!</f>
        <v>#REF!</v>
      </c>
      <c r="D330" s="127" t="e">
        <f>#REF!</f>
        <v>#REF!</v>
      </c>
      <c r="E330" s="127" t="e">
        <f>#REF!</f>
        <v>#REF!</v>
      </c>
      <c r="F330" s="151" t="e">
        <f>#REF!</f>
        <v>#REF!</v>
      </c>
      <c r="G330" s="130" t="e">
        <f>#REF!</f>
        <v>#REF!</v>
      </c>
      <c r="H330" s="130" t="s">
        <v>202</v>
      </c>
      <c r="I330" s="130"/>
      <c r="J330" s="124" t="str">
        <f>'YARIŞMA BİLGİLERİ'!$F$21</f>
        <v>KADINLAR                                                             2004-2005-2006-2007-2008</v>
      </c>
      <c r="K330" s="127" t="str">
        <f t="shared" si="5"/>
        <v>İZMİR-4. TÜRKİYENİN EN HIZLISI İL SEÇMELERİ</v>
      </c>
      <c r="L330" s="128" t="e">
        <f>#REF!</f>
        <v>#REF!</v>
      </c>
      <c r="M330" s="128" t="s">
        <v>193</v>
      </c>
    </row>
    <row r="331" spans="1:13" ht="57.75" customHeight="1" x14ac:dyDescent="0.2">
      <c r="A331" s="122">
        <v>799</v>
      </c>
      <c r="B331" s="132" t="s">
        <v>202</v>
      </c>
      <c r="C331" s="123" t="e">
        <f>#REF!</f>
        <v>#REF!</v>
      </c>
      <c r="D331" s="127" t="e">
        <f>#REF!</f>
        <v>#REF!</v>
      </c>
      <c r="E331" s="127" t="e">
        <f>#REF!</f>
        <v>#REF!</v>
      </c>
      <c r="F331" s="151" t="e">
        <f>#REF!</f>
        <v>#REF!</v>
      </c>
      <c r="G331" s="130" t="e">
        <f>#REF!</f>
        <v>#REF!</v>
      </c>
      <c r="H331" s="130" t="s">
        <v>202</v>
      </c>
      <c r="I331" s="130"/>
      <c r="J331" s="124" t="str">
        <f>'YARIŞMA BİLGİLERİ'!$F$21</f>
        <v>KADINLAR                                                             2004-2005-2006-2007-2008</v>
      </c>
      <c r="K331" s="127" t="str">
        <f t="shared" si="5"/>
        <v>İZMİR-4. TÜRKİYENİN EN HIZLISI İL SEÇMELERİ</v>
      </c>
      <c r="L331" s="128" t="e">
        <f>#REF!</f>
        <v>#REF!</v>
      </c>
      <c r="M331" s="128" t="s">
        <v>193</v>
      </c>
    </row>
    <row r="332" spans="1:13" ht="57.75" customHeight="1" x14ac:dyDescent="0.2">
      <c r="A332" s="122">
        <v>800</v>
      </c>
      <c r="B332" s="132" t="s">
        <v>202</v>
      </c>
      <c r="C332" s="123" t="e">
        <f>#REF!</f>
        <v>#REF!</v>
      </c>
      <c r="D332" s="127" t="e">
        <f>#REF!</f>
        <v>#REF!</v>
      </c>
      <c r="E332" s="127" t="e">
        <f>#REF!</f>
        <v>#REF!</v>
      </c>
      <c r="F332" s="151" t="e">
        <f>#REF!</f>
        <v>#REF!</v>
      </c>
      <c r="G332" s="130" t="e">
        <f>#REF!</f>
        <v>#REF!</v>
      </c>
      <c r="H332" s="130" t="s">
        <v>202</v>
      </c>
      <c r="I332" s="130"/>
      <c r="J332" s="124" t="str">
        <f>'YARIŞMA BİLGİLERİ'!$F$21</f>
        <v>KADINLAR                                                             2004-2005-2006-2007-2008</v>
      </c>
      <c r="K332" s="127" t="str">
        <f t="shared" si="5"/>
        <v>İZMİR-4. TÜRKİYENİN EN HIZLISI İL SEÇMELERİ</v>
      </c>
      <c r="L332" s="128" t="e">
        <f>#REF!</f>
        <v>#REF!</v>
      </c>
      <c r="M332" s="128" t="s">
        <v>193</v>
      </c>
    </row>
    <row r="333" spans="1:13" ht="57.75" customHeight="1" x14ac:dyDescent="0.2">
      <c r="A333" s="122">
        <v>801</v>
      </c>
      <c r="B333" s="132" t="s">
        <v>202</v>
      </c>
      <c r="C333" s="123" t="e">
        <f>#REF!</f>
        <v>#REF!</v>
      </c>
      <c r="D333" s="127" t="e">
        <f>#REF!</f>
        <v>#REF!</v>
      </c>
      <c r="E333" s="127" t="e">
        <f>#REF!</f>
        <v>#REF!</v>
      </c>
      <c r="F333" s="151" t="e">
        <f>#REF!</f>
        <v>#REF!</v>
      </c>
      <c r="G333" s="130" t="e">
        <f>#REF!</f>
        <v>#REF!</v>
      </c>
      <c r="H333" s="130" t="s">
        <v>202</v>
      </c>
      <c r="I333" s="130"/>
      <c r="J333" s="124" t="str">
        <f>'YARIŞMA BİLGİLERİ'!$F$21</f>
        <v>KADINLAR                                                             2004-2005-2006-2007-2008</v>
      </c>
      <c r="K333" s="127" t="str">
        <f t="shared" si="5"/>
        <v>İZMİR-4. TÜRKİYENİN EN HIZLISI İL SEÇMELERİ</v>
      </c>
      <c r="L333" s="128" t="e">
        <f>#REF!</f>
        <v>#REF!</v>
      </c>
      <c r="M333" s="128" t="s">
        <v>193</v>
      </c>
    </row>
    <row r="334" spans="1:13" ht="57.75" customHeight="1" x14ac:dyDescent="0.2">
      <c r="A334" s="122">
        <v>802</v>
      </c>
      <c r="B334" s="132" t="s">
        <v>202</v>
      </c>
      <c r="C334" s="123" t="e">
        <f>#REF!</f>
        <v>#REF!</v>
      </c>
      <c r="D334" s="127" t="e">
        <f>#REF!</f>
        <v>#REF!</v>
      </c>
      <c r="E334" s="127" t="e">
        <f>#REF!</f>
        <v>#REF!</v>
      </c>
      <c r="F334" s="151" t="e">
        <f>#REF!</f>
        <v>#REF!</v>
      </c>
      <c r="G334" s="130" t="e">
        <f>#REF!</f>
        <v>#REF!</v>
      </c>
      <c r="H334" s="130" t="s">
        <v>202</v>
      </c>
      <c r="I334" s="130"/>
      <c r="J334" s="124" t="str">
        <f>'YARIŞMA BİLGİLERİ'!$F$21</f>
        <v>KADINLAR                                                             2004-2005-2006-2007-2008</v>
      </c>
      <c r="K334" s="127" t="str">
        <f t="shared" si="5"/>
        <v>İZMİR-4. TÜRKİYENİN EN HIZLISI İL SEÇMELERİ</v>
      </c>
      <c r="L334" s="128" t="e">
        <f>#REF!</f>
        <v>#REF!</v>
      </c>
      <c r="M334" s="128" t="s">
        <v>193</v>
      </c>
    </row>
    <row r="335" spans="1:13" ht="57.75" customHeight="1" x14ac:dyDescent="0.2">
      <c r="A335" s="122">
        <v>803</v>
      </c>
      <c r="B335" s="132" t="s">
        <v>202</v>
      </c>
      <c r="C335" s="123" t="e">
        <f>#REF!</f>
        <v>#REF!</v>
      </c>
      <c r="D335" s="127" t="e">
        <f>#REF!</f>
        <v>#REF!</v>
      </c>
      <c r="E335" s="127" t="e">
        <f>#REF!</f>
        <v>#REF!</v>
      </c>
      <c r="F335" s="151" t="e">
        <f>#REF!</f>
        <v>#REF!</v>
      </c>
      <c r="G335" s="130" t="e">
        <f>#REF!</f>
        <v>#REF!</v>
      </c>
      <c r="H335" s="130" t="s">
        <v>202</v>
      </c>
      <c r="I335" s="130"/>
      <c r="J335" s="124" t="str">
        <f>'YARIŞMA BİLGİLERİ'!$F$21</f>
        <v>KADINLAR                                                             2004-2005-2006-2007-2008</v>
      </c>
      <c r="K335" s="127" t="str">
        <f t="shared" si="5"/>
        <v>İZMİR-4. TÜRKİYENİN EN HIZLISI İL SEÇMELERİ</v>
      </c>
      <c r="L335" s="128" t="e">
        <f>#REF!</f>
        <v>#REF!</v>
      </c>
      <c r="M335" s="128" t="s">
        <v>193</v>
      </c>
    </row>
    <row r="336" spans="1:13" ht="48" x14ac:dyDescent="0.2">
      <c r="A336" s="122">
        <v>804</v>
      </c>
      <c r="B336" s="132" t="s">
        <v>106</v>
      </c>
      <c r="C336" s="123">
        <f>'800m.'!L8</f>
        <v>37300</v>
      </c>
      <c r="D336" s="127" t="str">
        <f>'800m.'!M8</f>
        <v xml:space="preserve">GİZEM DUYGU GÜNEY </v>
      </c>
      <c r="E336" s="127" t="str">
        <f>'800m.'!N8</f>
        <v>İZMİR-ATATÜRK SPOR LİSESİ</v>
      </c>
      <c r="F336" s="151">
        <f>'800m.'!O8</f>
        <v>23606</v>
      </c>
      <c r="G336" s="125">
        <f>'800m.'!J8</f>
        <v>1</v>
      </c>
      <c r="H336" s="124" t="s">
        <v>106</v>
      </c>
      <c r="I336" s="130"/>
      <c r="J336" s="124" t="str">
        <f>'YARIŞMA BİLGİLERİ'!$F$21</f>
        <v>KADINLAR                                                             2004-2005-2006-2007-2008</v>
      </c>
      <c r="K336" s="127" t="str">
        <f t="shared" si="5"/>
        <v>İZMİR-4. TÜRKİYENİN EN HIZLISI İL SEÇMELERİ</v>
      </c>
      <c r="L336" s="128">
        <f>'800m.'!N$4</f>
        <v>43142</v>
      </c>
      <c r="M336" s="128" t="s">
        <v>193</v>
      </c>
    </row>
    <row r="337" spans="1:13" ht="48" x14ac:dyDescent="0.2">
      <c r="A337" s="122">
        <v>805</v>
      </c>
      <c r="B337" s="132" t="s">
        <v>106</v>
      </c>
      <c r="C337" s="123">
        <f>'800m.'!L9</f>
        <v>37109</v>
      </c>
      <c r="D337" s="127" t="str">
        <f>'800m.'!M9</f>
        <v>Berfin Uzak</v>
      </c>
      <c r="E337" s="127" t="str">
        <f>'800m.'!N9</f>
        <v>İZMİR-Bornova Atatürk Mesleki ve Teknik Anadolu Lisesi</v>
      </c>
      <c r="F337" s="151">
        <f>'800m.'!O9</f>
        <v>23853</v>
      </c>
      <c r="G337" s="125">
        <f>'800m.'!J9</f>
        <v>2</v>
      </c>
      <c r="H337" s="124" t="s">
        <v>106</v>
      </c>
      <c r="I337" s="130"/>
      <c r="J337" s="124" t="str">
        <f>'YARIŞMA BİLGİLERİ'!$F$21</f>
        <v>KADINLAR                                                             2004-2005-2006-2007-2008</v>
      </c>
      <c r="K337" s="127" t="str">
        <f t="shared" si="5"/>
        <v>İZMİR-4. TÜRKİYENİN EN HIZLISI İL SEÇMELERİ</v>
      </c>
      <c r="L337" s="128">
        <f>'800m.'!N$4</f>
        <v>43142</v>
      </c>
      <c r="M337" s="128" t="s">
        <v>193</v>
      </c>
    </row>
    <row r="338" spans="1:13" ht="48" x14ac:dyDescent="0.2">
      <c r="A338" s="122">
        <v>806</v>
      </c>
      <c r="B338" s="132" t="s">
        <v>106</v>
      </c>
      <c r="C338" s="123">
        <f>'800m.'!L10</f>
        <v>36995</v>
      </c>
      <c r="D338" s="127" t="str">
        <f>'800m.'!M10</f>
        <v>EMİNE KARABULUT</v>
      </c>
      <c r="E338" s="127" t="str">
        <f>'800m.'!N10</f>
        <v>İZMİR-YEŞİLYURT İMKB MTAL</v>
      </c>
      <c r="F338" s="151">
        <f>'800m.'!O10</f>
        <v>25254</v>
      </c>
      <c r="G338" s="125">
        <f>'800m.'!J10</f>
        <v>3</v>
      </c>
      <c r="H338" s="124" t="s">
        <v>106</v>
      </c>
      <c r="I338" s="130"/>
      <c r="J338" s="124" t="str">
        <f>'YARIŞMA BİLGİLERİ'!$F$21</f>
        <v>KADINLAR                                                             2004-2005-2006-2007-2008</v>
      </c>
      <c r="K338" s="127" t="str">
        <f t="shared" si="5"/>
        <v>İZMİR-4. TÜRKİYENİN EN HIZLISI İL SEÇMELERİ</v>
      </c>
      <c r="L338" s="128">
        <f>'800m.'!N$4</f>
        <v>43142</v>
      </c>
      <c r="M338" s="128" t="s">
        <v>193</v>
      </c>
    </row>
    <row r="339" spans="1:13" ht="48" x14ac:dyDescent="0.2">
      <c r="A339" s="122">
        <v>807</v>
      </c>
      <c r="B339" s="132" t="s">
        <v>106</v>
      </c>
      <c r="C339" s="123">
        <f>'800m.'!L11</f>
        <v>37303</v>
      </c>
      <c r="D339" s="127" t="str">
        <f>'800m.'!M11</f>
        <v>CEMRE NUR YEŞİL</v>
      </c>
      <c r="E339" s="127" t="str">
        <f>'800m.'!N11</f>
        <v>İZMİR-BEHÇET UZ A.L.</v>
      </c>
      <c r="F339" s="151">
        <f>'800m.'!O11</f>
        <v>30865</v>
      </c>
      <c r="G339" s="125">
        <f>'800m.'!J11</f>
        <v>4</v>
      </c>
      <c r="H339" s="124" t="s">
        <v>106</v>
      </c>
      <c r="I339" s="130"/>
      <c r="J339" s="124" t="str">
        <f>'YARIŞMA BİLGİLERİ'!$F$21</f>
        <v>KADINLAR                                                             2004-2005-2006-2007-2008</v>
      </c>
      <c r="K339" s="127" t="str">
        <f t="shared" si="5"/>
        <v>İZMİR-4. TÜRKİYENİN EN HIZLISI İL SEÇMELERİ</v>
      </c>
      <c r="L339" s="128">
        <f>'800m.'!N$4</f>
        <v>43142</v>
      </c>
      <c r="M339" s="128" t="s">
        <v>193</v>
      </c>
    </row>
    <row r="340" spans="1:13" ht="48" x14ac:dyDescent="0.2">
      <c r="A340" s="122">
        <v>808</v>
      </c>
      <c r="B340" s="132" t="s">
        <v>106</v>
      </c>
      <c r="C340" s="123">
        <f>'800m.'!L12</f>
        <v>37128</v>
      </c>
      <c r="D340" s="127" t="str">
        <f>'800m.'!M12</f>
        <v>CEYLAN ÇAKMAK</v>
      </c>
      <c r="E340" s="127" t="str">
        <f>'800m.'!N12</f>
        <v>İZMİR-ŞEHİT FURKAN YAVAŞ ANADOLU LİSESİ</v>
      </c>
      <c r="F340" s="151">
        <f>'800m.'!O12</f>
        <v>31564</v>
      </c>
      <c r="G340" s="125">
        <f>'800m.'!J12</f>
        <v>5</v>
      </c>
      <c r="H340" s="124" t="s">
        <v>106</v>
      </c>
      <c r="I340" s="130"/>
      <c r="J340" s="124" t="str">
        <f>'YARIŞMA BİLGİLERİ'!$F$21</f>
        <v>KADINLAR                                                             2004-2005-2006-2007-2008</v>
      </c>
      <c r="K340" s="127" t="str">
        <f t="shared" si="5"/>
        <v>İZMİR-4. TÜRKİYENİN EN HIZLISI İL SEÇMELERİ</v>
      </c>
      <c r="L340" s="128">
        <f>'800m.'!N$4</f>
        <v>43142</v>
      </c>
      <c r="M340" s="128" t="s">
        <v>193</v>
      </c>
    </row>
    <row r="341" spans="1:13" ht="48" x14ac:dyDescent="0.2">
      <c r="A341" s="122">
        <v>809</v>
      </c>
      <c r="B341" s="132" t="s">
        <v>106</v>
      </c>
      <c r="C341" s="123">
        <f>'800m.'!L13</f>
        <v>37880</v>
      </c>
      <c r="D341" s="127" t="str">
        <f>'800m.'!M13</f>
        <v>PELİN PEKEDİS</v>
      </c>
      <c r="E341" s="127" t="str">
        <f>'800m.'!N13</f>
        <v>İZMİR-BUCA MESLEKİ VE TEKNİK ANADOLU LİSESİ</v>
      </c>
      <c r="F341" s="151">
        <f>'800m.'!O13</f>
        <v>32329</v>
      </c>
      <c r="G341" s="125">
        <f>'800m.'!J13</f>
        <v>6</v>
      </c>
      <c r="H341" s="124" t="s">
        <v>106</v>
      </c>
      <c r="I341" s="130"/>
      <c r="J341" s="124" t="str">
        <f>'YARIŞMA BİLGİLERİ'!$F$21</f>
        <v>KADINLAR                                                             2004-2005-2006-2007-2008</v>
      </c>
      <c r="K341" s="127" t="str">
        <f t="shared" si="5"/>
        <v>İZMİR-4. TÜRKİYENİN EN HIZLISI İL SEÇMELERİ</v>
      </c>
      <c r="L341" s="128">
        <f>'800m.'!N$4</f>
        <v>43142</v>
      </c>
      <c r="M341" s="128" t="s">
        <v>193</v>
      </c>
    </row>
    <row r="342" spans="1:13" ht="48" x14ac:dyDescent="0.2">
      <c r="A342" s="122">
        <v>810</v>
      </c>
      <c r="B342" s="132" t="s">
        <v>106</v>
      </c>
      <c r="C342" s="123">
        <f>'800m.'!L14</f>
        <v>37119</v>
      </c>
      <c r="D342" s="127" t="str">
        <f>'800m.'!M14</f>
        <v>Betül Arslan</v>
      </c>
      <c r="E342" s="127" t="str">
        <f>'800m.'!N14</f>
        <v>İZMİR-GÜLSEFA KAPANCIOĞLU ANADOLU LİSESİ</v>
      </c>
      <c r="F342" s="151">
        <f>'800m.'!O14</f>
        <v>33253</v>
      </c>
      <c r="G342" s="125">
        <f>'800m.'!J14</f>
        <v>7</v>
      </c>
      <c r="H342" s="124" t="s">
        <v>106</v>
      </c>
      <c r="I342" s="130"/>
      <c r="J342" s="124" t="str">
        <f>'YARIŞMA BİLGİLERİ'!$F$21</f>
        <v>KADINLAR                                                             2004-2005-2006-2007-2008</v>
      </c>
      <c r="K342" s="127" t="str">
        <f t="shared" si="5"/>
        <v>İZMİR-4. TÜRKİYENİN EN HIZLISI İL SEÇMELERİ</v>
      </c>
      <c r="L342" s="128">
        <f>'800m.'!N$4</f>
        <v>43142</v>
      </c>
      <c r="M342" s="128" t="s">
        <v>193</v>
      </c>
    </row>
    <row r="343" spans="1:13" ht="48" x14ac:dyDescent="0.2">
      <c r="A343" s="122">
        <v>811</v>
      </c>
      <c r="B343" s="132" t="s">
        <v>106</v>
      </c>
      <c r="C343" s="123">
        <f>'800m.'!L15</f>
        <v>36847</v>
      </c>
      <c r="D343" s="127" t="str">
        <f>'800m.'!M15</f>
        <v>NAZLICAN DEMİRKIR</v>
      </c>
      <c r="E343" s="127" t="str">
        <f>'800m.'!N15</f>
        <v>İZMİR-TEĞMEN ALİ RIZA AKINCI A.L.</v>
      </c>
      <c r="F343" s="151">
        <f>'800m.'!O15</f>
        <v>33961</v>
      </c>
      <c r="G343" s="125">
        <f>'800m.'!J15</f>
        <v>8</v>
      </c>
      <c r="H343" s="124" t="s">
        <v>106</v>
      </c>
      <c r="I343" s="130"/>
      <c r="J343" s="124" t="str">
        <f>'YARIŞMA BİLGİLERİ'!$F$21</f>
        <v>KADINLAR                                                             2004-2005-2006-2007-2008</v>
      </c>
      <c r="K343" s="127" t="str">
        <f t="shared" si="5"/>
        <v>İZMİR-4. TÜRKİYENİN EN HIZLISI İL SEÇMELERİ</v>
      </c>
      <c r="L343" s="128">
        <f>'800m.'!N$4</f>
        <v>43142</v>
      </c>
      <c r="M343" s="128" t="s">
        <v>193</v>
      </c>
    </row>
    <row r="344" spans="1:13" ht="48" x14ac:dyDescent="0.2">
      <c r="A344" s="122">
        <v>812</v>
      </c>
      <c r="B344" s="132" t="s">
        <v>106</v>
      </c>
      <c r="C344" s="123">
        <f>'800m.'!L16</f>
        <v>37090</v>
      </c>
      <c r="D344" s="127" t="str">
        <f>'800m.'!M16</f>
        <v>SELİN DEMİRTAŞ</v>
      </c>
      <c r="E344" s="127" t="str">
        <f>'800m.'!N16</f>
        <v>İZMİR-ÖZEL İZMİR ANADOLU VE FEN LİSESİ</v>
      </c>
      <c r="F344" s="151" t="str">
        <f>'800m.'!O16</f>
        <v>DNS</v>
      </c>
      <c r="G344" s="125">
        <f>'800m.'!J16</f>
        <v>9</v>
      </c>
      <c r="H344" s="124" t="s">
        <v>106</v>
      </c>
      <c r="I344" s="130"/>
      <c r="J344" s="124" t="str">
        <f>'YARIŞMA BİLGİLERİ'!$F$21</f>
        <v>KADINLAR                                                             2004-2005-2006-2007-2008</v>
      </c>
      <c r="K344" s="127" t="str">
        <f t="shared" si="5"/>
        <v>İZMİR-4. TÜRKİYENİN EN HIZLISI İL SEÇMELERİ</v>
      </c>
      <c r="L344" s="128">
        <f>'800m.'!N$4</f>
        <v>43142</v>
      </c>
      <c r="M344" s="128" t="s">
        <v>193</v>
      </c>
    </row>
    <row r="345" spans="1:13" ht="48" x14ac:dyDescent="0.2">
      <c r="A345" s="122">
        <v>813</v>
      </c>
      <c r="B345" s="132" t="s">
        <v>106</v>
      </c>
      <c r="C345" s="123">
        <f>'800m.'!L17</f>
        <v>36826</v>
      </c>
      <c r="D345" s="127" t="str">
        <f>'800m.'!M17</f>
        <v>GÜLÇİN ARASAN</v>
      </c>
      <c r="E345" s="127" t="str">
        <f>'800m.'!N17</f>
        <v>İZMİR-ALİ OSMAN KONAKÇI MESLEKİ VE TEKNİK ANADOLU LİSESİ</v>
      </c>
      <c r="F345" s="151" t="str">
        <f>'800m.'!O17</f>
        <v>DNS</v>
      </c>
      <c r="G345" s="125">
        <f>'800m.'!J17</f>
        <v>10</v>
      </c>
      <c r="H345" s="124" t="s">
        <v>106</v>
      </c>
      <c r="I345" s="130"/>
      <c r="J345" s="124" t="str">
        <f>'YARIŞMA BİLGİLERİ'!$F$21</f>
        <v>KADINLAR                                                             2004-2005-2006-2007-2008</v>
      </c>
      <c r="K345" s="127" t="str">
        <f t="shared" si="5"/>
        <v>İZMİR-4. TÜRKİYENİN EN HIZLISI İL SEÇMELERİ</v>
      </c>
      <c r="L345" s="128">
        <f>'800m.'!N$4</f>
        <v>43142</v>
      </c>
      <c r="M345" s="128" t="s">
        <v>193</v>
      </c>
    </row>
    <row r="346" spans="1:13" ht="48" x14ac:dyDescent="0.2">
      <c r="A346" s="122">
        <v>814</v>
      </c>
      <c r="B346" s="132" t="s">
        <v>106</v>
      </c>
      <c r="C346" s="123">
        <f>'800m.'!L18</f>
        <v>0</v>
      </c>
      <c r="D346" s="127">
        <f>'800m.'!M18</f>
        <v>0</v>
      </c>
      <c r="E346" s="127">
        <f>'800m.'!N18</f>
        <v>0</v>
      </c>
      <c r="F346" s="151">
        <f>'800m.'!O18</f>
        <v>0</v>
      </c>
      <c r="G346" s="125">
        <f>'800m.'!J18</f>
        <v>0</v>
      </c>
      <c r="H346" s="124" t="s">
        <v>106</v>
      </c>
      <c r="I346" s="130"/>
      <c r="J346" s="124" t="str">
        <f>'YARIŞMA BİLGİLERİ'!$F$21</f>
        <v>KADINLAR                                                             2004-2005-2006-2007-2008</v>
      </c>
      <c r="K346" s="127" t="str">
        <f t="shared" si="5"/>
        <v>İZMİR-4. TÜRKİYENİN EN HIZLISI İL SEÇMELERİ</v>
      </c>
      <c r="L346" s="128">
        <f>'800m.'!N$4</f>
        <v>43142</v>
      </c>
      <c r="M346" s="128" t="s">
        <v>193</v>
      </c>
    </row>
    <row r="347" spans="1:13" ht="48" x14ac:dyDescent="0.2">
      <c r="A347" s="122">
        <v>815</v>
      </c>
      <c r="B347" s="132" t="s">
        <v>106</v>
      </c>
      <c r="C347" s="123">
        <f>'800m.'!L19</f>
        <v>0</v>
      </c>
      <c r="D347" s="127">
        <f>'800m.'!M19</f>
        <v>0</v>
      </c>
      <c r="E347" s="127">
        <f>'800m.'!N19</f>
        <v>0</v>
      </c>
      <c r="F347" s="151">
        <f>'800m.'!O19</f>
        <v>0</v>
      </c>
      <c r="G347" s="125">
        <f>'800m.'!J19</f>
        <v>0</v>
      </c>
      <c r="H347" s="124" t="s">
        <v>106</v>
      </c>
      <c r="I347" s="130"/>
      <c r="J347" s="124" t="str">
        <f>'YARIŞMA BİLGİLERİ'!$F$21</f>
        <v>KADINLAR                                                             2004-2005-2006-2007-2008</v>
      </c>
      <c r="K347" s="127" t="str">
        <f t="shared" ref="K347:K371" si="6">CONCATENATE(K$1,"-",A$1)</f>
        <v>İZMİR-4. TÜRKİYENİN EN HIZLISI İL SEÇMELERİ</v>
      </c>
      <c r="L347" s="128">
        <f>'800m.'!N$4</f>
        <v>43142</v>
      </c>
      <c r="M347" s="128" t="s">
        <v>193</v>
      </c>
    </row>
    <row r="348" spans="1:13" ht="48" x14ac:dyDescent="0.2">
      <c r="A348" s="122">
        <v>816</v>
      </c>
      <c r="B348" s="132" t="s">
        <v>106</v>
      </c>
      <c r="C348" s="123">
        <f>'800m.'!L20</f>
        <v>0</v>
      </c>
      <c r="D348" s="127">
        <f>'800m.'!M20</f>
        <v>0</v>
      </c>
      <c r="E348" s="127">
        <f>'800m.'!N20</f>
        <v>0</v>
      </c>
      <c r="F348" s="151">
        <f>'800m.'!O20</f>
        <v>0</v>
      </c>
      <c r="G348" s="125">
        <f>'800m.'!J20</f>
        <v>0</v>
      </c>
      <c r="H348" s="124" t="s">
        <v>106</v>
      </c>
      <c r="I348" s="130"/>
      <c r="J348" s="124" t="str">
        <f>'YARIŞMA BİLGİLERİ'!$F$21</f>
        <v>KADINLAR                                                             2004-2005-2006-2007-2008</v>
      </c>
      <c r="K348" s="127" t="str">
        <f t="shared" si="6"/>
        <v>İZMİR-4. TÜRKİYENİN EN HIZLISI İL SEÇMELERİ</v>
      </c>
      <c r="L348" s="128">
        <f>'800m.'!N$4</f>
        <v>43142</v>
      </c>
      <c r="M348" s="128" t="s">
        <v>193</v>
      </c>
    </row>
    <row r="349" spans="1:13" ht="48" x14ac:dyDescent="0.2">
      <c r="A349" s="122">
        <v>817</v>
      </c>
      <c r="B349" s="132" t="s">
        <v>106</v>
      </c>
      <c r="C349" s="123">
        <f>'800m.'!L21</f>
        <v>0</v>
      </c>
      <c r="D349" s="127">
        <f>'800m.'!M21</f>
        <v>0</v>
      </c>
      <c r="E349" s="127">
        <f>'800m.'!N21</f>
        <v>0</v>
      </c>
      <c r="F349" s="151">
        <f>'800m.'!O21</f>
        <v>0</v>
      </c>
      <c r="G349" s="125">
        <f>'800m.'!J21</f>
        <v>0</v>
      </c>
      <c r="H349" s="124" t="s">
        <v>106</v>
      </c>
      <c r="I349" s="130"/>
      <c r="J349" s="124" t="str">
        <f>'YARIŞMA BİLGİLERİ'!$F$21</f>
        <v>KADINLAR                                                             2004-2005-2006-2007-2008</v>
      </c>
      <c r="K349" s="127" t="str">
        <f t="shared" si="6"/>
        <v>İZMİR-4. TÜRKİYENİN EN HIZLISI İL SEÇMELERİ</v>
      </c>
      <c r="L349" s="128">
        <f>'800m.'!N$4</f>
        <v>43142</v>
      </c>
      <c r="M349" s="128" t="s">
        <v>193</v>
      </c>
    </row>
    <row r="350" spans="1:13" ht="48" x14ac:dyDescent="0.2">
      <c r="A350" s="122">
        <v>818</v>
      </c>
      <c r="B350" s="132" t="s">
        <v>106</v>
      </c>
      <c r="C350" s="123">
        <f>'800m.'!L22</f>
        <v>0</v>
      </c>
      <c r="D350" s="127">
        <f>'800m.'!M22</f>
        <v>0</v>
      </c>
      <c r="E350" s="127">
        <f>'800m.'!N22</f>
        <v>0</v>
      </c>
      <c r="F350" s="151">
        <f>'800m.'!O22</f>
        <v>0</v>
      </c>
      <c r="G350" s="125">
        <f>'800m.'!J22</f>
        <v>0</v>
      </c>
      <c r="H350" s="124" t="s">
        <v>106</v>
      </c>
      <c r="I350" s="130"/>
      <c r="J350" s="124" t="str">
        <f>'YARIŞMA BİLGİLERİ'!$F$21</f>
        <v>KADINLAR                                                             2004-2005-2006-2007-2008</v>
      </c>
      <c r="K350" s="127" t="str">
        <f t="shared" si="6"/>
        <v>İZMİR-4. TÜRKİYENİN EN HIZLISI İL SEÇMELERİ</v>
      </c>
      <c r="L350" s="128">
        <f>'800m.'!N$4</f>
        <v>43142</v>
      </c>
      <c r="M350" s="128" t="s">
        <v>193</v>
      </c>
    </row>
    <row r="351" spans="1:13" ht="48" x14ac:dyDescent="0.2">
      <c r="A351" s="122">
        <v>819</v>
      </c>
      <c r="B351" s="132" t="s">
        <v>106</v>
      </c>
      <c r="C351" s="123">
        <f>'800m.'!L23</f>
        <v>0</v>
      </c>
      <c r="D351" s="127">
        <f>'800m.'!M23</f>
        <v>0</v>
      </c>
      <c r="E351" s="127">
        <f>'800m.'!N23</f>
        <v>0</v>
      </c>
      <c r="F351" s="151">
        <f>'800m.'!O23</f>
        <v>0</v>
      </c>
      <c r="G351" s="125">
        <f>'800m.'!J23</f>
        <v>0</v>
      </c>
      <c r="H351" s="124" t="s">
        <v>106</v>
      </c>
      <c r="I351" s="130"/>
      <c r="J351" s="124" t="str">
        <f>'YARIŞMA BİLGİLERİ'!$F$21</f>
        <v>KADINLAR                                                             2004-2005-2006-2007-2008</v>
      </c>
      <c r="K351" s="127" t="str">
        <f t="shared" si="6"/>
        <v>İZMİR-4. TÜRKİYENİN EN HIZLISI İL SEÇMELERİ</v>
      </c>
      <c r="L351" s="128">
        <f>'800m.'!N$4</f>
        <v>43142</v>
      </c>
      <c r="M351" s="128" t="s">
        <v>193</v>
      </c>
    </row>
    <row r="352" spans="1:13" ht="48" x14ac:dyDescent="0.2">
      <c r="A352" s="122">
        <v>832</v>
      </c>
      <c r="B352" s="174" t="s">
        <v>161</v>
      </c>
      <c r="C352" s="176" t="e">
        <f>#REF!</f>
        <v>#REF!</v>
      </c>
      <c r="D352" s="178" t="e">
        <f>#REF!</f>
        <v>#REF!</v>
      </c>
      <c r="E352" s="178" t="e">
        <f>#REF!</f>
        <v>#REF!</v>
      </c>
      <c r="F352" s="179" t="e">
        <f>#REF!</f>
        <v>#REF!</v>
      </c>
      <c r="G352" s="177" t="e">
        <f>#REF!</f>
        <v>#REF!</v>
      </c>
      <c r="H352" s="130" t="s">
        <v>161</v>
      </c>
      <c r="I352" s="130" t="e">
        <f>#REF!</f>
        <v>#REF!</v>
      </c>
      <c r="J352" s="124" t="str">
        <f>'YARIŞMA BİLGİLERİ'!$F$21</f>
        <v>KADINLAR                                                             2004-2005-2006-2007-2008</v>
      </c>
      <c r="K352" s="198" t="str">
        <f t="shared" si="6"/>
        <v>İZMİR-4. TÜRKİYENİN EN HIZLISI İL SEÇMELERİ</v>
      </c>
      <c r="L352" s="128" t="e">
        <f>#REF!</f>
        <v>#REF!</v>
      </c>
      <c r="M352" s="128" t="s">
        <v>193</v>
      </c>
    </row>
    <row r="353" spans="1:13" ht="48" x14ac:dyDescent="0.2">
      <c r="A353" s="122">
        <v>833</v>
      </c>
      <c r="B353" s="174" t="s">
        <v>161</v>
      </c>
      <c r="C353" s="176" t="e">
        <f>#REF!</f>
        <v>#REF!</v>
      </c>
      <c r="D353" s="178" t="e">
        <f>#REF!</f>
        <v>#REF!</v>
      </c>
      <c r="E353" s="178" t="e">
        <f>#REF!</f>
        <v>#REF!</v>
      </c>
      <c r="F353" s="179" t="e">
        <f>#REF!</f>
        <v>#REF!</v>
      </c>
      <c r="G353" s="177" t="e">
        <f>#REF!</f>
        <v>#REF!</v>
      </c>
      <c r="H353" s="130" t="s">
        <v>161</v>
      </c>
      <c r="I353" s="130" t="e">
        <f>#REF!</f>
        <v>#REF!</v>
      </c>
      <c r="J353" s="124" t="str">
        <f>'YARIŞMA BİLGİLERİ'!$F$21</f>
        <v>KADINLAR                                                             2004-2005-2006-2007-2008</v>
      </c>
      <c r="K353" s="198" t="str">
        <f t="shared" si="6"/>
        <v>İZMİR-4. TÜRKİYENİN EN HIZLISI İL SEÇMELERİ</v>
      </c>
      <c r="L353" s="128" t="e">
        <f>#REF!</f>
        <v>#REF!</v>
      </c>
      <c r="M353" s="128" t="s">
        <v>193</v>
      </c>
    </row>
    <row r="354" spans="1:13" ht="48" x14ac:dyDescent="0.2">
      <c r="A354" s="122">
        <v>834</v>
      </c>
      <c r="B354" s="174" t="s">
        <v>161</v>
      </c>
      <c r="C354" s="176" t="e">
        <f>#REF!</f>
        <v>#REF!</v>
      </c>
      <c r="D354" s="178" t="e">
        <f>#REF!</f>
        <v>#REF!</v>
      </c>
      <c r="E354" s="178" t="e">
        <f>#REF!</f>
        <v>#REF!</v>
      </c>
      <c r="F354" s="179" t="e">
        <f>#REF!</f>
        <v>#REF!</v>
      </c>
      <c r="G354" s="177" t="e">
        <f>#REF!</f>
        <v>#REF!</v>
      </c>
      <c r="H354" s="130" t="s">
        <v>161</v>
      </c>
      <c r="I354" s="130" t="e">
        <f>#REF!</f>
        <v>#REF!</v>
      </c>
      <c r="J354" s="124" t="str">
        <f>'YARIŞMA BİLGİLERİ'!$F$21</f>
        <v>KADINLAR                                                             2004-2005-2006-2007-2008</v>
      </c>
      <c r="K354" s="198" t="str">
        <f t="shared" si="6"/>
        <v>İZMİR-4. TÜRKİYENİN EN HIZLISI İL SEÇMELERİ</v>
      </c>
      <c r="L354" s="128" t="e">
        <f>#REF!</f>
        <v>#REF!</v>
      </c>
      <c r="M354" s="128" t="s">
        <v>193</v>
      </c>
    </row>
    <row r="355" spans="1:13" ht="48" x14ac:dyDescent="0.2">
      <c r="A355" s="122">
        <v>835</v>
      </c>
      <c r="B355" s="174" t="s">
        <v>161</v>
      </c>
      <c r="C355" s="176" t="e">
        <f>#REF!</f>
        <v>#REF!</v>
      </c>
      <c r="D355" s="178" t="e">
        <f>#REF!</f>
        <v>#REF!</v>
      </c>
      <c r="E355" s="178" t="e">
        <f>#REF!</f>
        <v>#REF!</v>
      </c>
      <c r="F355" s="179" t="e">
        <f>#REF!</f>
        <v>#REF!</v>
      </c>
      <c r="G355" s="177" t="e">
        <f>#REF!</f>
        <v>#REF!</v>
      </c>
      <c r="H355" s="130" t="s">
        <v>161</v>
      </c>
      <c r="I355" s="130" t="e">
        <f>#REF!</f>
        <v>#REF!</v>
      </c>
      <c r="J355" s="124" t="str">
        <f>'YARIŞMA BİLGİLERİ'!$F$21</f>
        <v>KADINLAR                                                             2004-2005-2006-2007-2008</v>
      </c>
      <c r="K355" s="198" t="str">
        <f t="shared" si="6"/>
        <v>İZMİR-4. TÜRKİYENİN EN HIZLISI İL SEÇMELERİ</v>
      </c>
      <c r="L355" s="128" t="e">
        <f>#REF!</f>
        <v>#REF!</v>
      </c>
      <c r="M355" s="128" t="s">
        <v>193</v>
      </c>
    </row>
    <row r="356" spans="1:13" ht="48" x14ac:dyDescent="0.2">
      <c r="A356" s="122">
        <v>836</v>
      </c>
      <c r="B356" s="174" t="s">
        <v>161</v>
      </c>
      <c r="C356" s="176" t="e">
        <f>#REF!</f>
        <v>#REF!</v>
      </c>
      <c r="D356" s="178" t="e">
        <f>#REF!</f>
        <v>#REF!</v>
      </c>
      <c r="E356" s="178" t="e">
        <f>#REF!</f>
        <v>#REF!</v>
      </c>
      <c r="F356" s="179" t="e">
        <f>#REF!</f>
        <v>#REF!</v>
      </c>
      <c r="G356" s="177" t="e">
        <f>#REF!</f>
        <v>#REF!</v>
      </c>
      <c r="H356" s="130" t="s">
        <v>161</v>
      </c>
      <c r="I356" s="130" t="e">
        <f>#REF!</f>
        <v>#REF!</v>
      </c>
      <c r="J356" s="124" t="str">
        <f>'YARIŞMA BİLGİLERİ'!$F$21</f>
        <v>KADINLAR                                                             2004-2005-2006-2007-2008</v>
      </c>
      <c r="K356" s="198" t="str">
        <f t="shared" si="6"/>
        <v>İZMİR-4. TÜRKİYENİN EN HIZLISI İL SEÇMELERİ</v>
      </c>
      <c r="L356" s="128" t="e">
        <f>#REF!</f>
        <v>#REF!</v>
      </c>
      <c r="M356" s="128" t="s">
        <v>193</v>
      </c>
    </row>
    <row r="357" spans="1:13" ht="48" x14ac:dyDescent="0.2">
      <c r="A357" s="122">
        <v>837</v>
      </c>
      <c r="B357" s="174" t="s">
        <v>161</v>
      </c>
      <c r="C357" s="176" t="e">
        <f>#REF!</f>
        <v>#REF!</v>
      </c>
      <c r="D357" s="178" t="e">
        <f>#REF!</f>
        <v>#REF!</v>
      </c>
      <c r="E357" s="178" t="e">
        <f>#REF!</f>
        <v>#REF!</v>
      </c>
      <c r="F357" s="179" t="e">
        <f>#REF!</f>
        <v>#REF!</v>
      </c>
      <c r="G357" s="177" t="e">
        <f>#REF!</f>
        <v>#REF!</v>
      </c>
      <c r="H357" s="130" t="s">
        <v>161</v>
      </c>
      <c r="I357" s="130" t="e">
        <f>#REF!</f>
        <v>#REF!</v>
      </c>
      <c r="J357" s="124" t="str">
        <f>'YARIŞMA BİLGİLERİ'!$F$21</f>
        <v>KADINLAR                                                             2004-2005-2006-2007-2008</v>
      </c>
      <c r="K357" s="198" t="str">
        <f t="shared" si="6"/>
        <v>İZMİR-4. TÜRKİYENİN EN HIZLISI İL SEÇMELERİ</v>
      </c>
      <c r="L357" s="128" t="e">
        <f>#REF!</f>
        <v>#REF!</v>
      </c>
      <c r="M357" s="128" t="s">
        <v>193</v>
      </c>
    </row>
    <row r="358" spans="1:13" ht="48" x14ac:dyDescent="0.2">
      <c r="A358" s="122">
        <v>838</v>
      </c>
      <c r="B358" s="174" t="s">
        <v>161</v>
      </c>
      <c r="C358" s="176" t="e">
        <f>#REF!</f>
        <v>#REF!</v>
      </c>
      <c r="D358" s="178" t="e">
        <f>#REF!</f>
        <v>#REF!</v>
      </c>
      <c r="E358" s="178" t="e">
        <f>#REF!</f>
        <v>#REF!</v>
      </c>
      <c r="F358" s="179" t="e">
        <f>#REF!</f>
        <v>#REF!</v>
      </c>
      <c r="G358" s="177" t="e">
        <f>#REF!</f>
        <v>#REF!</v>
      </c>
      <c r="H358" s="130" t="s">
        <v>161</v>
      </c>
      <c r="I358" s="130" t="e">
        <f>#REF!</f>
        <v>#REF!</v>
      </c>
      <c r="J358" s="124" t="str">
        <f>'YARIŞMA BİLGİLERİ'!$F$21</f>
        <v>KADINLAR                                                             2004-2005-2006-2007-2008</v>
      </c>
      <c r="K358" s="198" t="str">
        <f t="shared" si="6"/>
        <v>İZMİR-4. TÜRKİYENİN EN HIZLISI İL SEÇMELERİ</v>
      </c>
      <c r="L358" s="128" t="e">
        <f>#REF!</f>
        <v>#REF!</v>
      </c>
      <c r="M358" s="128" t="s">
        <v>193</v>
      </c>
    </row>
    <row r="359" spans="1:13" ht="48" x14ac:dyDescent="0.2">
      <c r="A359" s="122">
        <v>839</v>
      </c>
      <c r="B359" s="174" t="s">
        <v>161</v>
      </c>
      <c r="C359" s="176" t="e">
        <f>#REF!</f>
        <v>#REF!</v>
      </c>
      <c r="D359" s="178" t="e">
        <f>#REF!</f>
        <v>#REF!</v>
      </c>
      <c r="E359" s="178" t="e">
        <f>#REF!</f>
        <v>#REF!</v>
      </c>
      <c r="F359" s="179" t="e">
        <f>#REF!</f>
        <v>#REF!</v>
      </c>
      <c r="G359" s="177" t="e">
        <f>#REF!</f>
        <v>#REF!</v>
      </c>
      <c r="H359" s="130" t="s">
        <v>161</v>
      </c>
      <c r="I359" s="130" t="e">
        <f>#REF!</f>
        <v>#REF!</v>
      </c>
      <c r="J359" s="124" t="str">
        <f>'YARIŞMA BİLGİLERİ'!$F$21</f>
        <v>KADINLAR                                                             2004-2005-2006-2007-2008</v>
      </c>
      <c r="K359" s="198" t="str">
        <f t="shared" si="6"/>
        <v>İZMİR-4. TÜRKİYENİN EN HIZLISI İL SEÇMELERİ</v>
      </c>
      <c r="L359" s="128" t="e">
        <f>#REF!</f>
        <v>#REF!</v>
      </c>
      <c r="M359" s="128" t="s">
        <v>193</v>
      </c>
    </row>
    <row r="360" spans="1:13" ht="48" x14ac:dyDescent="0.2">
      <c r="A360" s="122">
        <v>840</v>
      </c>
      <c r="B360" s="174" t="s">
        <v>161</v>
      </c>
      <c r="C360" s="176" t="e">
        <f>#REF!</f>
        <v>#REF!</v>
      </c>
      <c r="D360" s="178" t="e">
        <f>#REF!</f>
        <v>#REF!</v>
      </c>
      <c r="E360" s="178" t="e">
        <f>#REF!</f>
        <v>#REF!</v>
      </c>
      <c r="F360" s="179" t="e">
        <f>#REF!</f>
        <v>#REF!</v>
      </c>
      <c r="G360" s="177" t="e">
        <f>#REF!</f>
        <v>#REF!</v>
      </c>
      <c r="H360" s="130" t="s">
        <v>161</v>
      </c>
      <c r="I360" s="130" t="e">
        <f>#REF!</f>
        <v>#REF!</v>
      </c>
      <c r="J360" s="124" t="str">
        <f>'YARIŞMA BİLGİLERİ'!$F$21</f>
        <v>KADINLAR                                                             2004-2005-2006-2007-2008</v>
      </c>
      <c r="K360" s="198" t="str">
        <f t="shared" si="6"/>
        <v>İZMİR-4. TÜRKİYENİN EN HIZLISI İL SEÇMELERİ</v>
      </c>
      <c r="L360" s="128" t="e">
        <f>#REF!</f>
        <v>#REF!</v>
      </c>
      <c r="M360" s="128" t="s">
        <v>193</v>
      </c>
    </row>
    <row r="361" spans="1:13" ht="48" x14ac:dyDescent="0.2">
      <c r="A361" s="122">
        <v>841</v>
      </c>
      <c r="B361" s="174" t="s">
        <v>161</v>
      </c>
      <c r="C361" s="176" t="e">
        <f>#REF!</f>
        <v>#REF!</v>
      </c>
      <c r="D361" s="178" t="e">
        <f>#REF!</f>
        <v>#REF!</v>
      </c>
      <c r="E361" s="178" t="e">
        <f>#REF!</f>
        <v>#REF!</v>
      </c>
      <c r="F361" s="179" t="e">
        <f>#REF!</f>
        <v>#REF!</v>
      </c>
      <c r="G361" s="177" t="e">
        <f>#REF!</f>
        <v>#REF!</v>
      </c>
      <c r="H361" s="130" t="s">
        <v>161</v>
      </c>
      <c r="I361" s="130" t="e">
        <f>#REF!</f>
        <v>#REF!</v>
      </c>
      <c r="J361" s="124" t="str">
        <f>'YARIŞMA BİLGİLERİ'!$F$21</f>
        <v>KADINLAR                                                             2004-2005-2006-2007-2008</v>
      </c>
      <c r="K361" s="198" t="str">
        <f t="shared" si="6"/>
        <v>İZMİR-4. TÜRKİYENİN EN HIZLISI İL SEÇMELERİ</v>
      </c>
      <c r="L361" s="128" t="e">
        <f>#REF!</f>
        <v>#REF!</v>
      </c>
      <c r="M361" s="128" t="s">
        <v>193</v>
      </c>
    </row>
    <row r="362" spans="1:13" ht="48" x14ac:dyDescent="0.2">
      <c r="A362" s="122">
        <v>857</v>
      </c>
      <c r="B362" s="174" t="s">
        <v>160</v>
      </c>
      <c r="C362" s="176" t="e">
        <f>#REF!</f>
        <v>#REF!</v>
      </c>
      <c r="D362" s="178" t="e">
        <f>#REF!</f>
        <v>#REF!</v>
      </c>
      <c r="E362" s="178" t="e">
        <f>#REF!</f>
        <v>#REF!</v>
      </c>
      <c r="F362" s="179" t="e">
        <f>#REF!</f>
        <v>#REF!</v>
      </c>
      <c r="G362" s="177" t="e">
        <f>#REF!</f>
        <v>#REF!</v>
      </c>
      <c r="H362" s="130" t="s">
        <v>160</v>
      </c>
      <c r="I362" s="130" t="e">
        <f>#REF!</f>
        <v>#REF!</v>
      </c>
      <c r="J362" s="124" t="str">
        <f>'YARIŞMA BİLGİLERİ'!$F$21</f>
        <v>KADINLAR                                                             2004-2005-2006-2007-2008</v>
      </c>
      <c r="K362" s="198" t="str">
        <f t="shared" si="6"/>
        <v>İZMİR-4. TÜRKİYENİN EN HIZLISI İL SEÇMELERİ</v>
      </c>
      <c r="L362" s="128" t="e">
        <f>#REF!</f>
        <v>#REF!</v>
      </c>
      <c r="M362" s="128" t="s">
        <v>193</v>
      </c>
    </row>
    <row r="363" spans="1:13" ht="48" x14ac:dyDescent="0.2">
      <c r="A363" s="122">
        <v>858</v>
      </c>
      <c r="B363" s="174" t="s">
        <v>160</v>
      </c>
      <c r="C363" s="176" t="e">
        <f>#REF!</f>
        <v>#REF!</v>
      </c>
      <c r="D363" s="178" t="e">
        <f>#REF!</f>
        <v>#REF!</v>
      </c>
      <c r="E363" s="178" t="e">
        <f>#REF!</f>
        <v>#REF!</v>
      </c>
      <c r="F363" s="179" t="e">
        <f>#REF!</f>
        <v>#REF!</v>
      </c>
      <c r="G363" s="177" t="e">
        <f>#REF!</f>
        <v>#REF!</v>
      </c>
      <c r="H363" s="130" t="s">
        <v>160</v>
      </c>
      <c r="I363" s="130" t="e">
        <f>#REF!</f>
        <v>#REF!</v>
      </c>
      <c r="J363" s="124" t="str">
        <f>'YARIŞMA BİLGİLERİ'!$F$21</f>
        <v>KADINLAR                                                             2004-2005-2006-2007-2008</v>
      </c>
      <c r="K363" s="198" t="str">
        <f t="shared" si="6"/>
        <v>İZMİR-4. TÜRKİYENİN EN HIZLISI İL SEÇMELERİ</v>
      </c>
      <c r="L363" s="128" t="e">
        <f>#REF!</f>
        <v>#REF!</v>
      </c>
      <c r="M363" s="128" t="s">
        <v>193</v>
      </c>
    </row>
    <row r="364" spans="1:13" ht="48" x14ac:dyDescent="0.2">
      <c r="A364" s="122">
        <v>859</v>
      </c>
      <c r="B364" s="174" t="s">
        <v>160</v>
      </c>
      <c r="C364" s="176" t="e">
        <f>#REF!</f>
        <v>#REF!</v>
      </c>
      <c r="D364" s="178" t="e">
        <f>#REF!</f>
        <v>#REF!</v>
      </c>
      <c r="E364" s="178" t="e">
        <f>#REF!</f>
        <v>#REF!</v>
      </c>
      <c r="F364" s="179" t="e">
        <f>#REF!</f>
        <v>#REF!</v>
      </c>
      <c r="G364" s="177" t="e">
        <f>#REF!</f>
        <v>#REF!</v>
      </c>
      <c r="H364" s="130" t="s">
        <v>160</v>
      </c>
      <c r="I364" s="130" t="e">
        <f>#REF!</f>
        <v>#REF!</v>
      </c>
      <c r="J364" s="124" t="str">
        <f>'YARIŞMA BİLGİLERİ'!$F$21</f>
        <v>KADINLAR                                                             2004-2005-2006-2007-2008</v>
      </c>
      <c r="K364" s="198" t="str">
        <f t="shared" si="6"/>
        <v>İZMİR-4. TÜRKİYENİN EN HIZLISI İL SEÇMELERİ</v>
      </c>
      <c r="L364" s="128" t="e">
        <f>#REF!</f>
        <v>#REF!</v>
      </c>
      <c r="M364" s="128" t="s">
        <v>193</v>
      </c>
    </row>
    <row r="365" spans="1:13" ht="48" x14ac:dyDescent="0.2">
      <c r="A365" s="122">
        <v>860</v>
      </c>
      <c r="B365" s="174" t="s">
        <v>160</v>
      </c>
      <c r="C365" s="176" t="e">
        <f>#REF!</f>
        <v>#REF!</v>
      </c>
      <c r="D365" s="178" t="e">
        <f>#REF!</f>
        <v>#REF!</v>
      </c>
      <c r="E365" s="178" t="e">
        <f>#REF!</f>
        <v>#REF!</v>
      </c>
      <c r="F365" s="179" t="e">
        <f>#REF!</f>
        <v>#REF!</v>
      </c>
      <c r="G365" s="177" t="e">
        <f>#REF!</f>
        <v>#REF!</v>
      </c>
      <c r="H365" s="130" t="s">
        <v>160</v>
      </c>
      <c r="I365" s="130" t="e">
        <f>#REF!</f>
        <v>#REF!</v>
      </c>
      <c r="J365" s="124" t="str">
        <f>'YARIŞMA BİLGİLERİ'!$F$21</f>
        <v>KADINLAR                                                             2004-2005-2006-2007-2008</v>
      </c>
      <c r="K365" s="198" t="str">
        <f t="shared" si="6"/>
        <v>İZMİR-4. TÜRKİYENİN EN HIZLISI İL SEÇMELERİ</v>
      </c>
      <c r="L365" s="128" t="e">
        <f>#REF!</f>
        <v>#REF!</v>
      </c>
      <c r="M365" s="128" t="s">
        <v>193</v>
      </c>
    </row>
    <row r="366" spans="1:13" ht="48" x14ac:dyDescent="0.2">
      <c r="A366" s="122">
        <v>861</v>
      </c>
      <c r="B366" s="174" t="s">
        <v>160</v>
      </c>
      <c r="C366" s="176" t="e">
        <f>#REF!</f>
        <v>#REF!</v>
      </c>
      <c r="D366" s="178" t="e">
        <f>#REF!</f>
        <v>#REF!</v>
      </c>
      <c r="E366" s="178" t="e">
        <f>#REF!</f>
        <v>#REF!</v>
      </c>
      <c r="F366" s="179" t="e">
        <f>#REF!</f>
        <v>#REF!</v>
      </c>
      <c r="G366" s="177" t="e">
        <f>#REF!</f>
        <v>#REF!</v>
      </c>
      <c r="H366" s="130" t="s">
        <v>160</v>
      </c>
      <c r="I366" s="130" t="e">
        <f>#REF!</f>
        <v>#REF!</v>
      </c>
      <c r="J366" s="124" t="str">
        <f>'YARIŞMA BİLGİLERİ'!$F$21</f>
        <v>KADINLAR                                                             2004-2005-2006-2007-2008</v>
      </c>
      <c r="K366" s="198" t="str">
        <f t="shared" si="6"/>
        <v>İZMİR-4. TÜRKİYENİN EN HIZLISI İL SEÇMELERİ</v>
      </c>
      <c r="L366" s="128" t="e">
        <f>#REF!</f>
        <v>#REF!</v>
      </c>
      <c r="M366" s="128" t="s">
        <v>193</v>
      </c>
    </row>
    <row r="367" spans="1:13" ht="48" x14ac:dyDescent="0.2">
      <c r="A367" s="122">
        <v>862</v>
      </c>
      <c r="B367" s="174" t="s">
        <v>160</v>
      </c>
      <c r="C367" s="176" t="e">
        <f>#REF!</f>
        <v>#REF!</v>
      </c>
      <c r="D367" s="178" t="e">
        <f>#REF!</f>
        <v>#REF!</v>
      </c>
      <c r="E367" s="178" t="e">
        <f>#REF!</f>
        <v>#REF!</v>
      </c>
      <c r="F367" s="179" t="e">
        <f>#REF!</f>
        <v>#REF!</v>
      </c>
      <c r="G367" s="177" t="e">
        <f>#REF!</f>
        <v>#REF!</v>
      </c>
      <c r="H367" s="130" t="s">
        <v>160</v>
      </c>
      <c r="I367" s="130" t="e">
        <f>#REF!</f>
        <v>#REF!</v>
      </c>
      <c r="J367" s="124" t="str">
        <f>'YARIŞMA BİLGİLERİ'!$F$21</f>
        <v>KADINLAR                                                             2004-2005-2006-2007-2008</v>
      </c>
      <c r="K367" s="198" t="str">
        <f t="shared" si="6"/>
        <v>İZMİR-4. TÜRKİYENİN EN HIZLISI İL SEÇMELERİ</v>
      </c>
      <c r="L367" s="128" t="e">
        <f>#REF!</f>
        <v>#REF!</v>
      </c>
      <c r="M367" s="128" t="s">
        <v>193</v>
      </c>
    </row>
    <row r="368" spans="1:13" ht="48" x14ac:dyDescent="0.2">
      <c r="A368" s="122">
        <v>863</v>
      </c>
      <c r="B368" s="174" t="s">
        <v>160</v>
      </c>
      <c r="C368" s="176" t="e">
        <f>#REF!</f>
        <v>#REF!</v>
      </c>
      <c r="D368" s="178" t="e">
        <f>#REF!</f>
        <v>#REF!</v>
      </c>
      <c r="E368" s="178" t="e">
        <f>#REF!</f>
        <v>#REF!</v>
      </c>
      <c r="F368" s="179" t="e">
        <f>#REF!</f>
        <v>#REF!</v>
      </c>
      <c r="G368" s="177" t="e">
        <f>#REF!</f>
        <v>#REF!</v>
      </c>
      <c r="H368" s="130" t="s">
        <v>160</v>
      </c>
      <c r="I368" s="130" t="e">
        <f>#REF!</f>
        <v>#REF!</v>
      </c>
      <c r="J368" s="124" t="str">
        <f>'YARIŞMA BİLGİLERİ'!$F$21</f>
        <v>KADINLAR                                                             2004-2005-2006-2007-2008</v>
      </c>
      <c r="K368" s="198" t="str">
        <f t="shared" si="6"/>
        <v>İZMİR-4. TÜRKİYENİN EN HIZLISI İL SEÇMELERİ</v>
      </c>
      <c r="L368" s="128" t="e">
        <f>#REF!</f>
        <v>#REF!</v>
      </c>
      <c r="M368" s="128" t="s">
        <v>193</v>
      </c>
    </row>
    <row r="369" spans="1:13" ht="48" x14ac:dyDescent="0.2">
      <c r="A369" s="122">
        <v>864</v>
      </c>
      <c r="B369" s="174" t="s">
        <v>160</v>
      </c>
      <c r="C369" s="176" t="e">
        <f>#REF!</f>
        <v>#REF!</v>
      </c>
      <c r="D369" s="178" t="e">
        <f>#REF!</f>
        <v>#REF!</v>
      </c>
      <c r="E369" s="178" t="e">
        <f>#REF!</f>
        <v>#REF!</v>
      </c>
      <c r="F369" s="179" t="e">
        <f>#REF!</f>
        <v>#REF!</v>
      </c>
      <c r="G369" s="177" t="e">
        <f>#REF!</f>
        <v>#REF!</v>
      </c>
      <c r="H369" s="130" t="s">
        <v>160</v>
      </c>
      <c r="I369" s="130" t="e">
        <f>#REF!</f>
        <v>#REF!</v>
      </c>
      <c r="J369" s="124" t="str">
        <f>'YARIŞMA BİLGİLERİ'!$F$21</f>
        <v>KADINLAR                                                             2004-2005-2006-2007-2008</v>
      </c>
      <c r="K369" s="198" t="str">
        <f t="shared" si="6"/>
        <v>İZMİR-4. TÜRKİYENİN EN HIZLISI İL SEÇMELERİ</v>
      </c>
      <c r="L369" s="128" t="e">
        <f>#REF!</f>
        <v>#REF!</v>
      </c>
      <c r="M369" s="128" t="s">
        <v>193</v>
      </c>
    </row>
    <row r="370" spans="1:13" ht="48" x14ac:dyDescent="0.2">
      <c r="A370" s="122">
        <v>865</v>
      </c>
      <c r="B370" s="174" t="s">
        <v>160</v>
      </c>
      <c r="C370" s="176" t="e">
        <f>#REF!</f>
        <v>#REF!</v>
      </c>
      <c r="D370" s="178" t="e">
        <f>#REF!</f>
        <v>#REF!</v>
      </c>
      <c r="E370" s="178" t="e">
        <f>#REF!</f>
        <v>#REF!</v>
      </c>
      <c r="F370" s="179" t="e">
        <f>#REF!</f>
        <v>#REF!</v>
      </c>
      <c r="G370" s="177" t="e">
        <f>#REF!</f>
        <v>#REF!</v>
      </c>
      <c r="H370" s="130" t="s">
        <v>160</v>
      </c>
      <c r="I370" s="130" t="e">
        <f>#REF!</f>
        <v>#REF!</v>
      </c>
      <c r="J370" s="124" t="str">
        <f>'YARIŞMA BİLGİLERİ'!$F$21</f>
        <v>KADINLAR                                                             2004-2005-2006-2007-2008</v>
      </c>
      <c r="K370" s="198" t="str">
        <f t="shared" si="6"/>
        <v>İZMİR-4. TÜRKİYENİN EN HIZLISI İL SEÇMELERİ</v>
      </c>
      <c r="L370" s="128" t="e">
        <f>#REF!</f>
        <v>#REF!</v>
      </c>
      <c r="M370" s="128" t="s">
        <v>193</v>
      </c>
    </row>
    <row r="371" spans="1:13" ht="48" x14ac:dyDescent="0.2">
      <c r="A371" s="122">
        <v>866</v>
      </c>
      <c r="B371" s="174" t="s">
        <v>160</v>
      </c>
      <c r="C371" s="176" t="e">
        <f>#REF!</f>
        <v>#REF!</v>
      </c>
      <c r="D371" s="178" t="e">
        <f>#REF!</f>
        <v>#REF!</v>
      </c>
      <c r="E371" s="178" t="e">
        <f>#REF!</f>
        <v>#REF!</v>
      </c>
      <c r="F371" s="179" t="e">
        <f>#REF!</f>
        <v>#REF!</v>
      </c>
      <c r="G371" s="177" t="e">
        <f>#REF!</f>
        <v>#REF!</v>
      </c>
      <c r="H371" s="130" t="s">
        <v>160</v>
      </c>
      <c r="I371" s="130" t="e">
        <f>#REF!</f>
        <v>#REF!</v>
      </c>
      <c r="J371" s="124" t="str">
        <f>'YARIŞMA BİLGİLERİ'!$F$21</f>
        <v>KADINLAR                                                             2004-2005-2006-2007-2008</v>
      </c>
      <c r="K371" s="198" t="str">
        <f t="shared" si="6"/>
        <v>İZMİR-4. TÜRKİYENİN EN HIZLISI İL SEÇMELERİ</v>
      </c>
      <c r="L371" s="128" t="e">
        <f>#REF!</f>
        <v>#REF!</v>
      </c>
      <c r="M371" s="128" t="s">
        <v>193</v>
      </c>
    </row>
    <row r="372" spans="1:13" ht="48" x14ac:dyDescent="0.2">
      <c r="A372" s="122">
        <v>882</v>
      </c>
      <c r="B372" s="132" t="s">
        <v>44</v>
      </c>
      <c r="C372" s="123" t="str">
        <f>Uzun!D8</f>
        <v/>
      </c>
      <c r="D372" s="127" t="str">
        <f>Uzun!E8</f>
        <v/>
      </c>
      <c r="E372" s="127" t="str">
        <f>Uzun!F8</f>
        <v/>
      </c>
      <c r="F372" s="150">
        <f>Uzun!N8</f>
        <v>539</v>
      </c>
      <c r="G372" s="125">
        <f>Uzun!A8</f>
        <v>1</v>
      </c>
      <c r="H372" s="124" t="s">
        <v>44</v>
      </c>
      <c r="I372" s="130"/>
      <c r="J372" s="124" t="str">
        <f>'YARIŞMA BİLGİLERİ'!$F$21</f>
        <v>KADINLAR                                                             2004-2005-2006-2007-2008</v>
      </c>
      <c r="K372" s="127" t="str">
        <f t="shared" ref="K372:K391" si="7">CONCATENATE(K$1,"-",A$1)</f>
        <v>İZMİR-4. TÜRKİYENİN EN HIZLISI İL SEÇMELERİ</v>
      </c>
      <c r="L372" s="128">
        <f>Uzun!M$4</f>
        <v>43142</v>
      </c>
      <c r="M372" s="128" t="s">
        <v>193</v>
      </c>
    </row>
    <row r="373" spans="1:13" ht="48" x14ac:dyDescent="0.2">
      <c r="A373" s="122">
        <v>883</v>
      </c>
      <c r="B373" s="132" t="s">
        <v>44</v>
      </c>
      <c r="C373" s="123" t="str">
        <f>Uzun!D9</f>
        <v/>
      </c>
      <c r="D373" s="127" t="str">
        <f>Uzun!E9</f>
        <v/>
      </c>
      <c r="E373" s="127" t="str">
        <f>Uzun!F9</f>
        <v/>
      </c>
      <c r="F373" s="150">
        <f>Uzun!N9</f>
        <v>503</v>
      </c>
      <c r="G373" s="125">
        <f>Uzun!A9</f>
        <v>2</v>
      </c>
      <c r="H373" s="124" t="s">
        <v>44</v>
      </c>
      <c r="I373" s="130"/>
      <c r="J373" s="124" t="str">
        <f>'YARIŞMA BİLGİLERİ'!$F$21</f>
        <v>KADINLAR                                                             2004-2005-2006-2007-2008</v>
      </c>
      <c r="K373" s="127" t="str">
        <f t="shared" si="7"/>
        <v>İZMİR-4. TÜRKİYENİN EN HIZLISI İL SEÇMELERİ</v>
      </c>
      <c r="L373" s="128">
        <f>Uzun!M$4</f>
        <v>43142</v>
      </c>
      <c r="M373" s="128" t="s">
        <v>193</v>
      </c>
    </row>
    <row r="374" spans="1:13" ht="48" x14ac:dyDescent="0.2">
      <c r="A374" s="122">
        <v>884</v>
      </c>
      <c r="B374" s="132" t="s">
        <v>44</v>
      </c>
      <c r="C374" s="123" t="str">
        <f>Uzun!D10</f>
        <v/>
      </c>
      <c r="D374" s="127" t="str">
        <f>Uzun!E10</f>
        <v/>
      </c>
      <c r="E374" s="127" t="str">
        <f>Uzun!F10</f>
        <v/>
      </c>
      <c r="F374" s="150">
        <f>Uzun!N10</f>
        <v>474</v>
      </c>
      <c r="G374" s="125">
        <f>Uzun!A10</f>
        <v>3</v>
      </c>
      <c r="H374" s="124" t="s">
        <v>44</v>
      </c>
      <c r="I374" s="130"/>
      <c r="J374" s="124" t="str">
        <f>'YARIŞMA BİLGİLERİ'!$F$21</f>
        <v>KADINLAR                                                             2004-2005-2006-2007-2008</v>
      </c>
      <c r="K374" s="127" t="str">
        <f t="shared" si="7"/>
        <v>İZMİR-4. TÜRKİYENİN EN HIZLISI İL SEÇMELERİ</v>
      </c>
      <c r="L374" s="128">
        <f>Uzun!M$4</f>
        <v>43142</v>
      </c>
      <c r="M374" s="128" t="s">
        <v>193</v>
      </c>
    </row>
    <row r="375" spans="1:13" ht="48" x14ac:dyDescent="0.2">
      <c r="A375" s="122">
        <v>885</v>
      </c>
      <c r="B375" s="132" t="s">
        <v>44</v>
      </c>
      <c r="C375" s="123" t="str">
        <f>Uzun!D11</f>
        <v/>
      </c>
      <c r="D375" s="127" t="str">
        <f>Uzun!E11</f>
        <v/>
      </c>
      <c r="E375" s="127" t="str">
        <f>Uzun!F11</f>
        <v/>
      </c>
      <c r="F375" s="150">
        <f>Uzun!N11</f>
        <v>472</v>
      </c>
      <c r="G375" s="125">
        <f>Uzun!A11</f>
        <v>4</v>
      </c>
      <c r="H375" s="124" t="s">
        <v>44</v>
      </c>
      <c r="I375" s="130"/>
      <c r="J375" s="124" t="str">
        <f>'YARIŞMA BİLGİLERİ'!$F$21</f>
        <v>KADINLAR                                                             2004-2005-2006-2007-2008</v>
      </c>
      <c r="K375" s="127" t="str">
        <f t="shared" si="7"/>
        <v>İZMİR-4. TÜRKİYENİN EN HIZLISI İL SEÇMELERİ</v>
      </c>
      <c r="L375" s="128">
        <f>Uzun!M$4</f>
        <v>43142</v>
      </c>
      <c r="M375" s="128" t="s">
        <v>193</v>
      </c>
    </row>
    <row r="376" spans="1:13" ht="48" x14ac:dyDescent="0.2">
      <c r="A376" s="122">
        <v>886</v>
      </c>
      <c r="B376" s="132" t="s">
        <v>44</v>
      </c>
      <c r="C376" s="123" t="str">
        <f>Uzun!D12</f>
        <v/>
      </c>
      <c r="D376" s="127" t="str">
        <f>Uzun!E12</f>
        <v/>
      </c>
      <c r="E376" s="127" t="str">
        <f>Uzun!F12</f>
        <v/>
      </c>
      <c r="F376" s="150">
        <f>Uzun!N12</f>
        <v>398</v>
      </c>
      <c r="G376" s="125">
        <f>Uzun!A12</f>
        <v>5</v>
      </c>
      <c r="H376" s="124" t="s">
        <v>44</v>
      </c>
      <c r="I376" s="130"/>
      <c r="J376" s="124" t="str">
        <f>'YARIŞMA BİLGİLERİ'!$F$21</f>
        <v>KADINLAR                                                             2004-2005-2006-2007-2008</v>
      </c>
      <c r="K376" s="127" t="str">
        <f t="shared" si="7"/>
        <v>İZMİR-4. TÜRKİYENİN EN HIZLISI İL SEÇMELERİ</v>
      </c>
      <c r="L376" s="128">
        <f>Uzun!M$4</f>
        <v>43142</v>
      </c>
      <c r="M376" s="128" t="s">
        <v>193</v>
      </c>
    </row>
    <row r="377" spans="1:13" ht="48" x14ac:dyDescent="0.2">
      <c r="A377" s="122">
        <v>887</v>
      </c>
      <c r="B377" s="132" t="s">
        <v>44</v>
      </c>
      <c r="C377" s="123" t="str">
        <f>Uzun!D13</f>
        <v/>
      </c>
      <c r="D377" s="127" t="str">
        <f>Uzun!E13</f>
        <v/>
      </c>
      <c r="E377" s="127" t="str">
        <f>Uzun!F13</f>
        <v/>
      </c>
      <c r="F377" s="150">
        <f>Uzun!N13</f>
        <v>365</v>
      </c>
      <c r="G377" s="125">
        <f>Uzun!A13</f>
        <v>6</v>
      </c>
      <c r="H377" s="124" t="s">
        <v>44</v>
      </c>
      <c r="I377" s="130"/>
      <c r="J377" s="124" t="str">
        <f>'YARIŞMA BİLGİLERİ'!$F$21</f>
        <v>KADINLAR                                                             2004-2005-2006-2007-2008</v>
      </c>
      <c r="K377" s="127" t="str">
        <f t="shared" si="7"/>
        <v>İZMİR-4. TÜRKİYENİN EN HIZLISI İL SEÇMELERİ</v>
      </c>
      <c r="L377" s="128">
        <f>Uzun!M$4</f>
        <v>43142</v>
      </c>
      <c r="M377" s="128" t="s">
        <v>193</v>
      </c>
    </row>
    <row r="378" spans="1:13" ht="48" x14ac:dyDescent="0.2">
      <c r="A378" s="122">
        <v>888</v>
      </c>
      <c r="B378" s="132" t="s">
        <v>44</v>
      </c>
      <c r="C378" s="123" t="str">
        <f>Uzun!D14</f>
        <v/>
      </c>
      <c r="D378" s="127" t="str">
        <f>Uzun!E14</f>
        <v/>
      </c>
      <c r="E378" s="127" t="str">
        <f>Uzun!F14</f>
        <v/>
      </c>
      <c r="F378" s="150">
        <f>Uzun!N14</f>
        <v>335</v>
      </c>
      <c r="G378" s="125">
        <f>Uzun!A14</f>
        <v>7</v>
      </c>
      <c r="H378" s="124" t="s">
        <v>44</v>
      </c>
      <c r="I378" s="130"/>
      <c r="J378" s="124" t="str">
        <f>'YARIŞMA BİLGİLERİ'!$F$21</f>
        <v>KADINLAR                                                             2004-2005-2006-2007-2008</v>
      </c>
      <c r="K378" s="127" t="str">
        <f t="shared" si="7"/>
        <v>İZMİR-4. TÜRKİYENİN EN HIZLISI İL SEÇMELERİ</v>
      </c>
      <c r="L378" s="128">
        <f>Uzun!M$4</f>
        <v>43142</v>
      </c>
      <c r="M378" s="128" t="s">
        <v>193</v>
      </c>
    </row>
    <row r="379" spans="1:13" ht="48" x14ac:dyDescent="0.2">
      <c r="A379" s="122">
        <v>889</v>
      </c>
      <c r="B379" s="132" t="s">
        <v>44</v>
      </c>
      <c r="C379" s="123" t="str">
        <f>Uzun!D15</f>
        <v/>
      </c>
      <c r="D379" s="127" t="str">
        <f>Uzun!E15</f>
        <v/>
      </c>
      <c r="E379" s="127" t="str">
        <f>Uzun!F15</f>
        <v/>
      </c>
      <c r="F379" s="150">
        <f>Uzun!N15</f>
        <v>306</v>
      </c>
      <c r="G379" s="125">
        <f>Uzun!A15</f>
        <v>8</v>
      </c>
      <c r="H379" s="124" t="s">
        <v>44</v>
      </c>
      <c r="I379" s="130"/>
      <c r="J379" s="124" t="str">
        <f>'YARIŞMA BİLGİLERİ'!$F$21</f>
        <v>KADINLAR                                                             2004-2005-2006-2007-2008</v>
      </c>
      <c r="K379" s="127" t="str">
        <f t="shared" si="7"/>
        <v>İZMİR-4. TÜRKİYENİN EN HIZLISI İL SEÇMELERİ</v>
      </c>
      <c r="L379" s="128">
        <f>Uzun!M$4</f>
        <v>43142</v>
      </c>
      <c r="M379" s="128" t="s">
        <v>193</v>
      </c>
    </row>
    <row r="380" spans="1:13" ht="48" x14ac:dyDescent="0.2">
      <c r="A380" s="122">
        <v>890</v>
      </c>
      <c r="B380" s="132" t="s">
        <v>44</v>
      </c>
      <c r="C380" s="123" t="str">
        <f>Uzun!D16</f>
        <v/>
      </c>
      <c r="D380" s="127" t="str">
        <f>Uzun!E16</f>
        <v/>
      </c>
      <c r="E380" s="127" t="str">
        <f>Uzun!F16</f>
        <v/>
      </c>
      <c r="F380" s="150" t="str">
        <f>Uzun!N16</f>
        <v>DNS</v>
      </c>
      <c r="G380" s="125" t="str">
        <f>Uzun!A16</f>
        <v>-</v>
      </c>
      <c r="H380" s="124" t="s">
        <v>44</v>
      </c>
      <c r="I380" s="130"/>
      <c r="J380" s="124" t="str">
        <f>'YARIŞMA BİLGİLERİ'!$F$21</f>
        <v>KADINLAR                                                             2004-2005-2006-2007-2008</v>
      </c>
      <c r="K380" s="127" t="str">
        <f t="shared" si="7"/>
        <v>İZMİR-4. TÜRKİYENİN EN HIZLISI İL SEÇMELERİ</v>
      </c>
      <c r="L380" s="128">
        <f>Uzun!M$4</f>
        <v>43142</v>
      </c>
      <c r="M380" s="128" t="s">
        <v>193</v>
      </c>
    </row>
    <row r="381" spans="1:13" ht="48" x14ac:dyDescent="0.2">
      <c r="A381" s="122">
        <v>891</v>
      </c>
      <c r="B381" s="132" t="s">
        <v>44</v>
      </c>
      <c r="C381" s="123" t="str">
        <f>Uzun!D17</f>
        <v/>
      </c>
      <c r="D381" s="127" t="str">
        <f>Uzun!E17</f>
        <v/>
      </c>
      <c r="E381" s="127" t="str">
        <f>Uzun!F17</f>
        <v/>
      </c>
      <c r="F381" s="150">
        <f>Uzun!N17</f>
        <v>0</v>
      </c>
      <c r="G381" s="125">
        <f>Uzun!A17</f>
        <v>0</v>
      </c>
      <c r="H381" s="124" t="s">
        <v>44</v>
      </c>
      <c r="I381" s="130"/>
      <c r="J381" s="124" t="str">
        <f>'YARIŞMA BİLGİLERİ'!$F$21</f>
        <v>KADINLAR                                                             2004-2005-2006-2007-2008</v>
      </c>
      <c r="K381" s="127" t="str">
        <f t="shared" si="7"/>
        <v>İZMİR-4. TÜRKİYENİN EN HIZLISI İL SEÇMELERİ</v>
      </c>
      <c r="L381" s="128">
        <f>Uzun!M$4</f>
        <v>43142</v>
      </c>
      <c r="M381" s="128" t="s">
        <v>193</v>
      </c>
    </row>
    <row r="382" spans="1:13" ht="48" x14ac:dyDescent="0.2">
      <c r="A382" s="122">
        <v>907</v>
      </c>
      <c r="B382" s="132" t="s">
        <v>45</v>
      </c>
      <c r="C382" s="123" t="str">
        <f>Yüksek!D8</f>
        <v/>
      </c>
      <c r="D382" s="127" t="str">
        <f>Yüksek!E8</f>
        <v/>
      </c>
      <c r="E382" s="127" t="str">
        <f>Yüksek!F8</f>
        <v/>
      </c>
      <c r="F382" s="150">
        <f>Yüksek!BO8</f>
        <v>0</v>
      </c>
      <c r="G382" s="125">
        <f>Yüksek!A8</f>
        <v>0</v>
      </c>
      <c r="H382" s="124" t="s">
        <v>45</v>
      </c>
      <c r="I382" s="130"/>
      <c r="J382" s="124" t="str">
        <f>'YARIŞMA BİLGİLERİ'!$F$21</f>
        <v>KADINLAR                                                             2004-2005-2006-2007-2008</v>
      </c>
      <c r="K382" s="127" t="str">
        <f t="shared" si="7"/>
        <v>İZMİR-4. TÜRKİYENİN EN HIZLISI İL SEÇMELERİ</v>
      </c>
      <c r="L382" s="128">
        <f>Yüksek!BC$4</f>
        <v>43142</v>
      </c>
      <c r="M382" s="128" t="s">
        <v>193</v>
      </c>
    </row>
    <row r="383" spans="1:13" ht="48" x14ac:dyDescent="0.2">
      <c r="A383" s="122">
        <v>908</v>
      </c>
      <c r="B383" s="132" t="s">
        <v>45</v>
      </c>
      <c r="C383" s="123" t="str">
        <f>Yüksek!D9</f>
        <v/>
      </c>
      <c r="D383" s="127" t="str">
        <f>Yüksek!E9</f>
        <v/>
      </c>
      <c r="E383" s="127" t="str">
        <f>Yüksek!F9</f>
        <v/>
      </c>
      <c r="F383" s="150">
        <f>Yüksek!BO9</f>
        <v>150</v>
      </c>
      <c r="G383" s="125">
        <f>Yüksek!A9</f>
        <v>1</v>
      </c>
      <c r="H383" s="124" t="s">
        <v>45</v>
      </c>
      <c r="I383" s="130"/>
      <c r="J383" s="124" t="str">
        <f>'YARIŞMA BİLGİLERİ'!$F$21</f>
        <v>KADINLAR                                                             2004-2005-2006-2007-2008</v>
      </c>
      <c r="K383" s="127" t="str">
        <f t="shared" si="7"/>
        <v>İZMİR-4. TÜRKİYENİN EN HIZLISI İL SEÇMELERİ</v>
      </c>
      <c r="L383" s="128">
        <f>Yüksek!BC$4</f>
        <v>43142</v>
      </c>
      <c r="M383" s="128" t="s">
        <v>193</v>
      </c>
    </row>
    <row r="384" spans="1:13" ht="48" x14ac:dyDescent="0.2">
      <c r="A384" s="122">
        <v>909</v>
      </c>
      <c r="B384" s="132" t="s">
        <v>45</v>
      </c>
      <c r="C384" s="123" t="str">
        <f>Yüksek!D10</f>
        <v/>
      </c>
      <c r="D384" s="127" t="str">
        <f>Yüksek!E10</f>
        <v/>
      </c>
      <c r="E384" s="127" t="str">
        <f>Yüksek!F10</f>
        <v/>
      </c>
      <c r="F384" s="150">
        <f>Yüksek!BO10</f>
        <v>130</v>
      </c>
      <c r="G384" s="125">
        <f>Yüksek!A10</f>
        <v>2</v>
      </c>
      <c r="H384" s="124" t="s">
        <v>45</v>
      </c>
      <c r="I384" s="130"/>
      <c r="J384" s="124" t="str">
        <f>'YARIŞMA BİLGİLERİ'!$F$21</f>
        <v>KADINLAR                                                             2004-2005-2006-2007-2008</v>
      </c>
      <c r="K384" s="127" t="str">
        <f t="shared" si="7"/>
        <v>İZMİR-4. TÜRKİYENİN EN HIZLISI İL SEÇMELERİ</v>
      </c>
      <c r="L384" s="128">
        <f>Yüksek!BC$4</f>
        <v>43142</v>
      </c>
      <c r="M384" s="128" t="s">
        <v>193</v>
      </c>
    </row>
    <row r="385" spans="1:13" ht="48" x14ac:dyDescent="0.2">
      <c r="A385" s="122">
        <v>910</v>
      </c>
      <c r="B385" s="132" t="s">
        <v>45</v>
      </c>
      <c r="C385" s="123" t="str">
        <f>Yüksek!D11</f>
        <v/>
      </c>
      <c r="D385" s="127" t="str">
        <f>Yüksek!E11</f>
        <v/>
      </c>
      <c r="E385" s="127" t="str">
        <f>Yüksek!F11</f>
        <v/>
      </c>
      <c r="F385" s="150">
        <f>Yüksek!BO11</f>
        <v>130</v>
      </c>
      <c r="G385" s="125">
        <f>Yüksek!A11</f>
        <v>3</v>
      </c>
      <c r="H385" s="124" t="s">
        <v>45</v>
      </c>
      <c r="I385" s="130"/>
      <c r="J385" s="124" t="str">
        <f>'YARIŞMA BİLGİLERİ'!$F$21</f>
        <v>KADINLAR                                                             2004-2005-2006-2007-2008</v>
      </c>
      <c r="K385" s="127" t="str">
        <f t="shared" si="7"/>
        <v>İZMİR-4. TÜRKİYENİN EN HIZLISI İL SEÇMELERİ</v>
      </c>
      <c r="L385" s="128">
        <f>Yüksek!BC$4</f>
        <v>43142</v>
      </c>
      <c r="M385" s="128" t="s">
        <v>193</v>
      </c>
    </row>
    <row r="386" spans="1:13" ht="48" x14ac:dyDescent="0.2">
      <c r="A386" s="122">
        <v>911</v>
      </c>
      <c r="B386" s="132" t="s">
        <v>45</v>
      </c>
      <c r="C386" s="123" t="str">
        <f>Yüksek!D12</f>
        <v/>
      </c>
      <c r="D386" s="127" t="str">
        <f>Yüksek!E12</f>
        <v/>
      </c>
      <c r="E386" s="127" t="str">
        <f>Yüksek!F12</f>
        <v/>
      </c>
      <c r="F386" s="150">
        <f>Yüksek!BO12</f>
        <v>125</v>
      </c>
      <c r="G386" s="125">
        <f>Yüksek!A12</f>
        <v>4</v>
      </c>
      <c r="H386" s="124" t="s">
        <v>45</v>
      </c>
      <c r="I386" s="130"/>
      <c r="J386" s="124" t="str">
        <f>'YARIŞMA BİLGİLERİ'!$F$21</f>
        <v>KADINLAR                                                             2004-2005-2006-2007-2008</v>
      </c>
      <c r="K386" s="127" t="str">
        <f t="shared" si="7"/>
        <v>İZMİR-4. TÜRKİYENİN EN HIZLISI İL SEÇMELERİ</v>
      </c>
      <c r="L386" s="128">
        <f>Yüksek!BC$4</f>
        <v>43142</v>
      </c>
      <c r="M386" s="128" t="s">
        <v>193</v>
      </c>
    </row>
    <row r="387" spans="1:13" ht="48" x14ac:dyDescent="0.2">
      <c r="A387" s="122">
        <v>912</v>
      </c>
      <c r="B387" s="132" t="s">
        <v>45</v>
      </c>
      <c r="C387" s="123" t="str">
        <f>Yüksek!D13</f>
        <v/>
      </c>
      <c r="D387" s="127" t="str">
        <f>Yüksek!E13</f>
        <v/>
      </c>
      <c r="E387" s="127" t="str">
        <f>Yüksek!F13</f>
        <v/>
      </c>
      <c r="F387" s="150" t="str">
        <f>Yüksek!BO13</f>
        <v>DNS</v>
      </c>
      <c r="G387" s="125" t="str">
        <f>Yüksek!A13</f>
        <v>-</v>
      </c>
      <c r="H387" s="124" t="s">
        <v>45</v>
      </c>
      <c r="I387" s="130"/>
      <c r="J387" s="124" t="str">
        <f>'YARIŞMA BİLGİLERİ'!$F$21</f>
        <v>KADINLAR                                                             2004-2005-2006-2007-2008</v>
      </c>
      <c r="K387" s="127" t="str">
        <f t="shared" si="7"/>
        <v>İZMİR-4. TÜRKİYENİN EN HIZLISI İL SEÇMELERİ</v>
      </c>
      <c r="L387" s="128">
        <f>Yüksek!BC$4</f>
        <v>43142</v>
      </c>
      <c r="M387" s="128" t="s">
        <v>193</v>
      </c>
    </row>
    <row r="388" spans="1:13" ht="48" x14ac:dyDescent="0.2">
      <c r="A388" s="122">
        <v>913</v>
      </c>
      <c r="B388" s="132" t="s">
        <v>45</v>
      </c>
      <c r="C388" s="123" t="str">
        <f>Yüksek!D19</f>
        <v/>
      </c>
      <c r="D388" s="127" t="str">
        <f>Yüksek!E19</f>
        <v/>
      </c>
      <c r="E388" s="127" t="str">
        <f>Yüksek!F19</f>
        <v/>
      </c>
      <c r="F388" s="150">
        <f>Yüksek!BO19</f>
        <v>0</v>
      </c>
      <c r="G388" s="125">
        <f>Yüksek!A19</f>
        <v>0</v>
      </c>
      <c r="H388" s="124" t="s">
        <v>45</v>
      </c>
      <c r="I388" s="130"/>
      <c r="J388" s="124" t="str">
        <f>'YARIŞMA BİLGİLERİ'!$F$21</f>
        <v>KADINLAR                                                             2004-2005-2006-2007-2008</v>
      </c>
      <c r="K388" s="127" t="str">
        <f t="shared" si="7"/>
        <v>İZMİR-4. TÜRKİYENİN EN HIZLISI İL SEÇMELERİ</v>
      </c>
      <c r="L388" s="128">
        <f>Yüksek!BC$4</f>
        <v>43142</v>
      </c>
      <c r="M388" s="128" t="s">
        <v>193</v>
      </c>
    </row>
    <row r="389" spans="1:13" ht="48" x14ac:dyDescent="0.2">
      <c r="A389" s="122">
        <v>914</v>
      </c>
      <c r="B389" s="132" t="s">
        <v>45</v>
      </c>
      <c r="C389" s="123" t="str">
        <f>Yüksek!D20</f>
        <v/>
      </c>
      <c r="D389" s="127" t="str">
        <f>Yüksek!E20</f>
        <v/>
      </c>
      <c r="E389" s="127" t="str">
        <f>Yüksek!F20</f>
        <v/>
      </c>
      <c r="F389" s="150">
        <f>Yüksek!BO20</f>
        <v>0</v>
      </c>
      <c r="G389" s="125">
        <f>Yüksek!A20</f>
        <v>0</v>
      </c>
      <c r="H389" s="124" t="s">
        <v>45</v>
      </c>
      <c r="I389" s="130"/>
      <c r="J389" s="124" t="str">
        <f>'YARIŞMA BİLGİLERİ'!$F$21</f>
        <v>KADINLAR                                                             2004-2005-2006-2007-2008</v>
      </c>
      <c r="K389" s="127" t="str">
        <f t="shared" si="7"/>
        <v>İZMİR-4. TÜRKİYENİN EN HIZLISI İL SEÇMELERİ</v>
      </c>
      <c r="L389" s="128">
        <f>Yüksek!BC$4</f>
        <v>43142</v>
      </c>
      <c r="M389" s="128" t="s">
        <v>193</v>
      </c>
    </row>
    <row r="390" spans="1:13" ht="48" x14ac:dyDescent="0.2">
      <c r="A390" s="122">
        <v>915</v>
      </c>
      <c r="B390" s="132" t="s">
        <v>45</v>
      </c>
      <c r="C390" s="123" t="e">
        <f>Yüksek!#REF!</f>
        <v>#REF!</v>
      </c>
      <c r="D390" s="127" t="e">
        <f>Yüksek!#REF!</f>
        <v>#REF!</v>
      </c>
      <c r="E390" s="127" t="e">
        <f>Yüksek!#REF!</f>
        <v>#REF!</v>
      </c>
      <c r="F390" s="150" t="e">
        <f>Yüksek!#REF!</f>
        <v>#REF!</v>
      </c>
      <c r="G390" s="125" t="e">
        <f>Yüksek!#REF!</f>
        <v>#REF!</v>
      </c>
      <c r="H390" s="124" t="s">
        <v>45</v>
      </c>
      <c r="I390" s="130"/>
      <c r="J390" s="124" t="str">
        <f>'YARIŞMA BİLGİLERİ'!$F$21</f>
        <v>KADINLAR                                                             2004-2005-2006-2007-2008</v>
      </c>
      <c r="K390" s="127" t="str">
        <f t="shared" si="7"/>
        <v>İZMİR-4. TÜRKİYENİN EN HIZLISI İL SEÇMELERİ</v>
      </c>
      <c r="L390" s="128">
        <f>Yüksek!BC$4</f>
        <v>43142</v>
      </c>
      <c r="M390" s="128" t="s">
        <v>193</v>
      </c>
    </row>
    <row r="391" spans="1:13" ht="48" x14ac:dyDescent="0.2">
      <c r="A391" s="122">
        <v>916</v>
      </c>
      <c r="B391" s="132" t="s">
        <v>45</v>
      </c>
      <c r="C391" s="123" t="e">
        <f>Yüksek!#REF!</f>
        <v>#REF!</v>
      </c>
      <c r="D391" s="127" t="e">
        <f>Yüksek!#REF!</f>
        <v>#REF!</v>
      </c>
      <c r="E391" s="127" t="e">
        <f>Yüksek!#REF!</f>
        <v>#REF!</v>
      </c>
      <c r="F391" s="150" t="e">
        <f>Yüksek!#REF!</f>
        <v>#REF!</v>
      </c>
      <c r="G391" s="125" t="e">
        <f>Yüksek!#REF!</f>
        <v>#REF!</v>
      </c>
      <c r="H391" s="124" t="s">
        <v>45</v>
      </c>
      <c r="I391" s="130"/>
      <c r="J391" s="124" t="str">
        <f>'YARIŞMA BİLGİLERİ'!$F$21</f>
        <v>KADINLAR                                                             2004-2005-2006-2007-2008</v>
      </c>
      <c r="K391" s="127" t="str">
        <f t="shared" si="7"/>
        <v>İZMİR-4. TÜRKİYENİN EN HIZLISI İL SEÇMELERİ</v>
      </c>
      <c r="L391" s="128">
        <f>Yüksek!BC$4</f>
        <v>43142</v>
      </c>
      <c r="M391" s="128" t="s">
        <v>193</v>
      </c>
    </row>
  </sheetData>
  <autoFilter ref="A2:M256"/>
  <mergeCells count="2">
    <mergeCell ref="L1:M1"/>
    <mergeCell ref="A1:J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
  <sheetViews>
    <sheetView topLeftCell="A20" zoomScale="71" zoomScaleNormal="71" workbookViewId="0">
      <selection activeCell="N15" sqref="N15"/>
    </sheetView>
  </sheetViews>
  <sheetFormatPr defaultRowHeight="12.75" x14ac:dyDescent="0.2"/>
  <cols>
    <col min="1" max="1" width="10.85546875" customWidth="1"/>
    <col min="2" max="2" width="0" hidden="1" customWidth="1"/>
    <col min="3" max="3" width="8.5703125" customWidth="1"/>
    <col min="4" max="4" width="23.5703125" bestFit="1" customWidth="1"/>
    <col min="5" max="5" width="12.85546875" customWidth="1"/>
    <col min="6" max="6" width="30.42578125" customWidth="1"/>
    <col min="7" max="7" width="10.42578125" bestFit="1" customWidth="1"/>
    <col min="10" max="10" width="2.7109375" customWidth="1"/>
    <col min="12" max="12" width="0" hidden="1" customWidth="1"/>
    <col min="13" max="13" width="10" customWidth="1"/>
    <col min="14" max="14" width="24.42578125" bestFit="1" customWidth="1"/>
    <col min="15" max="15" width="12.7109375" hidden="1" customWidth="1"/>
    <col min="16" max="16" width="30.140625" bestFit="1" customWidth="1"/>
    <col min="17" max="17" width="10.85546875" customWidth="1"/>
  </cols>
  <sheetData>
    <row r="1" spans="1:18" ht="53.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row>
    <row r="2" spans="1:18" ht="27" customHeight="1" x14ac:dyDescent="0.2">
      <c r="A2" s="762" t="str">
        <f>'YARIŞMA BİLGİLERİ'!F19</f>
        <v>4. TÜRKİYENİN EN HIZLISI İL SEÇMELERİ</v>
      </c>
      <c r="B2" s="762"/>
      <c r="C2" s="762"/>
      <c r="D2" s="762"/>
      <c r="E2" s="762"/>
      <c r="F2" s="762"/>
      <c r="G2" s="762"/>
      <c r="H2" s="762"/>
      <c r="I2" s="762"/>
      <c r="J2" s="762"/>
      <c r="K2" s="762"/>
      <c r="L2" s="762"/>
      <c r="M2" s="762"/>
      <c r="N2" s="762"/>
      <c r="O2" s="762"/>
      <c r="P2" s="762"/>
      <c r="Q2" s="762"/>
      <c r="R2" s="762"/>
    </row>
    <row r="3" spans="1:18" ht="20.25" customHeight="1" x14ac:dyDescent="0.2">
      <c r="A3" s="745" t="s">
        <v>78</v>
      </c>
      <c r="B3" s="745"/>
      <c r="C3" s="746" t="s">
        <v>670</v>
      </c>
      <c r="D3" s="746"/>
      <c r="E3" s="519"/>
      <c r="F3" s="747"/>
      <c r="G3" s="747"/>
      <c r="H3" s="763"/>
      <c r="I3" s="763"/>
      <c r="J3" s="763"/>
      <c r="K3" s="11"/>
      <c r="L3" s="513"/>
      <c r="M3" s="513"/>
      <c r="N3" s="574" t="s">
        <v>781</v>
      </c>
      <c r="O3" s="578">
        <v>43249</v>
      </c>
      <c r="P3" s="764" t="str">
        <f>'YARIŞMA PROGRAMI'!E9</f>
        <v>-</v>
      </c>
      <c r="Q3" s="764"/>
      <c r="R3" s="764"/>
    </row>
    <row r="4" spans="1:18" ht="21" customHeight="1" x14ac:dyDescent="0.2">
      <c r="A4" s="736" t="s">
        <v>70</v>
      </c>
      <c r="B4" s="736"/>
      <c r="C4" s="737" t="s">
        <v>791</v>
      </c>
      <c r="D4" s="737"/>
      <c r="E4" s="520"/>
      <c r="F4" s="21"/>
      <c r="G4" s="21"/>
      <c r="H4" s="21"/>
      <c r="I4" s="21"/>
      <c r="J4" s="21"/>
      <c r="K4" s="21"/>
      <c r="L4" s="64"/>
      <c r="M4" s="64"/>
      <c r="N4" s="64" t="s">
        <v>782</v>
      </c>
      <c r="O4" s="577">
        <v>0.47916666666666669</v>
      </c>
      <c r="P4" s="765"/>
      <c r="Q4" s="765"/>
      <c r="R4" s="765"/>
    </row>
    <row r="5" spans="1:18" ht="25.5" x14ac:dyDescent="0.25">
      <c r="A5" s="735" t="s">
        <v>214</v>
      </c>
      <c r="B5" s="735"/>
      <c r="C5" s="735"/>
      <c r="D5" s="735"/>
      <c r="E5" s="735"/>
      <c r="F5" s="735"/>
      <c r="G5" s="735"/>
      <c r="H5" s="735"/>
      <c r="I5" s="304"/>
      <c r="J5" s="242"/>
      <c r="K5" s="735" t="s">
        <v>215</v>
      </c>
      <c r="L5" s="735"/>
      <c r="M5" s="735"/>
      <c r="N5" s="735"/>
      <c r="O5" s="735"/>
      <c r="P5" s="735"/>
      <c r="Q5" s="241" t="s">
        <v>216</v>
      </c>
      <c r="R5" s="593"/>
    </row>
    <row r="6" spans="1:18" ht="18" customHeight="1" x14ac:dyDescent="0.2">
      <c r="A6" s="189" t="s">
        <v>239</v>
      </c>
      <c r="B6" s="190"/>
      <c r="C6" s="190"/>
      <c r="D6" s="193"/>
      <c r="E6" s="193"/>
      <c r="F6" s="194"/>
      <c r="G6" s="190"/>
      <c r="H6" s="760"/>
      <c r="I6" s="761"/>
      <c r="J6" s="732"/>
      <c r="K6" s="756" t="s">
        <v>6</v>
      </c>
      <c r="L6" s="758" t="s">
        <v>65</v>
      </c>
      <c r="M6" s="755" t="s">
        <v>75</v>
      </c>
      <c r="N6" s="750" t="s">
        <v>14</v>
      </c>
      <c r="O6" s="751" t="s">
        <v>679</v>
      </c>
      <c r="P6" s="750" t="s">
        <v>680</v>
      </c>
      <c r="Q6" s="750" t="s">
        <v>15</v>
      </c>
      <c r="R6" s="751" t="s">
        <v>27</v>
      </c>
    </row>
    <row r="7" spans="1:18" ht="25.5" x14ac:dyDescent="0.2">
      <c r="A7" s="37" t="s">
        <v>211</v>
      </c>
      <c r="B7" s="34" t="s">
        <v>65</v>
      </c>
      <c r="C7" s="35" t="s">
        <v>20</v>
      </c>
      <c r="D7" s="36" t="s">
        <v>14</v>
      </c>
      <c r="E7" s="36" t="s">
        <v>679</v>
      </c>
      <c r="F7" s="36" t="s">
        <v>680</v>
      </c>
      <c r="G7" s="34" t="s">
        <v>15</v>
      </c>
      <c r="H7" s="34" t="s">
        <v>27</v>
      </c>
      <c r="I7" s="34" t="s">
        <v>274</v>
      </c>
      <c r="J7" s="733"/>
      <c r="K7" s="757"/>
      <c r="L7" s="759"/>
      <c r="M7" s="755"/>
      <c r="N7" s="750"/>
      <c r="O7" s="752"/>
      <c r="P7" s="750"/>
      <c r="Q7" s="750"/>
      <c r="R7" s="752"/>
    </row>
    <row r="8" spans="1:18" ht="60" customHeight="1" x14ac:dyDescent="0.2">
      <c r="A8" s="56">
        <v>1</v>
      </c>
      <c r="B8" s="560" t="str">
        <f>IF(ISERROR(VLOOKUP(#REF!,'KAYIT LİSTESİ'!$B$4:$H$733,2,0)),"",(VLOOKUP(#REF!,'KAYIT LİSTESİ'!$B$4:$H$733,2,0)))</f>
        <v/>
      </c>
      <c r="C8" s="563" t="s">
        <v>665</v>
      </c>
      <c r="D8" s="568" t="s">
        <v>708</v>
      </c>
      <c r="E8" s="563" t="s">
        <v>640</v>
      </c>
      <c r="F8" s="575" t="s">
        <v>684</v>
      </c>
      <c r="G8" s="57">
        <v>1146</v>
      </c>
      <c r="H8" s="224">
        <v>3</v>
      </c>
      <c r="I8" s="305"/>
      <c r="J8" s="733"/>
      <c r="K8" s="225">
        <v>1</v>
      </c>
      <c r="L8" s="225"/>
      <c r="M8" s="563" t="s">
        <v>665</v>
      </c>
      <c r="N8" s="584" t="s">
        <v>723</v>
      </c>
      <c r="O8" s="570" t="s">
        <v>640</v>
      </c>
      <c r="P8" s="575" t="s">
        <v>672</v>
      </c>
      <c r="Q8" s="57">
        <v>1063</v>
      </c>
      <c r="R8" s="224">
        <v>1</v>
      </c>
    </row>
    <row r="9" spans="1:18" ht="60" customHeight="1" x14ac:dyDescent="0.2">
      <c r="A9" s="56">
        <v>2</v>
      </c>
      <c r="B9" s="560"/>
      <c r="C9" s="563" t="s">
        <v>665</v>
      </c>
      <c r="D9" s="568" t="s">
        <v>709</v>
      </c>
      <c r="E9" s="563" t="s">
        <v>640</v>
      </c>
      <c r="F9" s="575" t="s">
        <v>685</v>
      </c>
      <c r="G9" s="57">
        <v>1072</v>
      </c>
      <c r="H9" s="224">
        <v>1</v>
      </c>
      <c r="I9" s="305"/>
      <c r="J9" s="733"/>
      <c r="K9" s="225">
        <v>2</v>
      </c>
      <c r="L9" s="225"/>
      <c r="M9" s="563" t="s">
        <v>666</v>
      </c>
      <c r="N9" s="583" t="s">
        <v>724</v>
      </c>
      <c r="O9" s="570" t="s">
        <v>640</v>
      </c>
      <c r="P9" s="575" t="s">
        <v>691</v>
      </c>
      <c r="Q9" s="57">
        <v>1064</v>
      </c>
      <c r="R9" s="224">
        <v>1</v>
      </c>
    </row>
    <row r="10" spans="1:18" ht="60" customHeight="1" thickBot="1" x14ac:dyDescent="0.25">
      <c r="A10" s="56">
        <v>3</v>
      </c>
      <c r="B10" s="560"/>
      <c r="C10" s="563" t="s">
        <v>665</v>
      </c>
      <c r="D10" s="568" t="s">
        <v>710</v>
      </c>
      <c r="E10" s="563" t="s">
        <v>640</v>
      </c>
      <c r="F10" s="575" t="s">
        <v>683</v>
      </c>
      <c r="G10" s="57">
        <v>1213</v>
      </c>
      <c r="H10" s="224">
        <v>6</v>
      </c>
      <c r="I10" s="305"/>
      <c r="J10" s="733"/>
      <c r="K10" s="623">
        <v>3</v>
      </c>
      <c r="L10" s="623"/>
      <c r="M10" s="624" t="s">
        <v>665</v>
      </c>
      <c r="N10" s="625" t="s">
        <v>709</v>
      </c>
      <c r="O10" s="624" t="s">
        <v>640</v>
      </c>
      <c r="P10" s="626" t="s">
        <v>685</v>
      </c>
      <c r="Q10" s="627">
        <v>1072</v>
      </c>
      <c r="R10" s="628">
        <v>1</v>
      </c>
    </row>
    <row r="11" spans="1:18" ht="60" customHeight="1" x14ac:dyDescent="0.2">
      <c r="A11" s="56">
        <v>4</v>
      </c>
      <c r="B11" s="560"/>
      <c r="C11" s="563" t="s">
        <v>665</v>
      </c>
      <c r="D11" s="568" t="s">
        <v>711</v>
      </c>
      <c r="E11" s="563" t="s">
        <v>640</v>
      </c>
      <c r="F11" s="575" t="s">
        <v>673</v>
      </c>
      <c r="G11" s="57">
        <v>1157</v>
      </c>
      <c r="H11" s="224">
        <v>4</v>
      </c>
      <c r="I11" s="305"/>
      <c r="J11" s="733"/>
      <c r="K11" s="617">
        <v>4</v>
      </c>
      <c r="L11" s="617"/>
      <c r="M11" s="618" t="s">
        <v>665</v>
      </c>
      <c r="N11" s="619" t="s">
        <v>715</v>
      </c>
      <c r="O11" s="618" t="s">
        <v>640</v>
      </c>
      <c r="P11" s="620" t="s">
        <v>684</v>
      </c>
      <c r="Q11" s="621">
        <v>1085</v>
      </c>
      <c r="R11" s="622">
        <v>2</v>
      </c>
    </row>
    <row r="12" spans="1:18" ht="60" customHeight="1" x14ac:dyDescent="0.2">
      <c r="A12" s="56">
        <v>5</v>
      </c>
      <c r="B12" s="560" t="str">
        <f>IF(ISERROR(VLOOKUP(#REF!,'KAYIT LİSTESİ'!$B$4:$H$733,2,0)),"",(VLOOKUP(#REF!,'KAYIT LİSTESİ'!$B$4:$H$733,2,0)))</f>
        <v/>
      </c>
      <c r="C12" s="563" t="s">
        <v>665</v>
      </c>
      <c r="D12" s="568" t="s">
        <v>712</v>
      </c>
      <c r="E12" s="563" t="s">
        <v>640</v>
      </c>
      <c r="F12" s="575" t="s">
        <v>675</v>
      </c>
      <c r="G12" s="57">
        <v>1268</v>
      </c>
      <c r="H12" s="224">
        <v>7</v>
      </c>
      <c r="I12" s="305"/>
      <c r="J12" s="733"/>
      <c r="K12" s="225">
        <v>5</v>
      </c>
      <c r="L12" s="225"/>
      <c r="M12" s="563" t="s">
        <v>665</v>
      </c>
      <c r="N12" s="568" t="s">
        <v>708</v>
      </c>
      <c r="O12" s="563" t="s">
        <v>640</v>
      </c>
      <c r="P12" s="575" t="s">
        <v>684</v>
      </c>
      <c r="Q12" s="57">
        <v>1146</v>
      </c>
      <c r="R12" s="224">
        <v>3</v>
      </c>
    </row>
    <row r="13" spans="1:18" ht="60" customHeight="1" x14ac:dyDescent="0.2">
      <c r="A13" s="56">
        <v>6</v>
      </c>
      <c r="B13" s="560" t="str">
        <f>IF(ISERROR(VLOOKUP(#REF!,'KAYIT LİSTESİ'!$B$4:$H$733,2,0)),"",(VLOOKUP(#REF!,'KAYIT LİSTESİ'!$B$4:$H$733,2,0)))</f>
        <v/>
      </c>
      <c r="C13" s="563" t="s">
        <v>665</v>
      </c>
      <c r="D13" s="568" t="s">
        <v>713</v>
      </c>
      <c r="E13" s="563" t="s">
        <v>640</v>
      </c>
      <c r="F13" s="575" t="s">
        <v>673</v>
      </c>
      <c r="G13" s="57" t="s">
        <v>447</v>
      </c>
      <c r="H13" s="224" t="s">
        <v>212</v>
      </c>
      <c r="I13" s="305"/>
      <c r="J13" s="733"/>
      <c r="K13" s="225">
        <v>6</v>
      </c>
      <c r="L13" s="225"/>
      <c r="M13" s="563" t="s">
        <v>665</v>
      </c>
      <c r="N13" s="584" t="s">
        <v>719</v>
      </c>
      <c r="O13" s="570" t="s">
        <v>640</v>
      </c>
      <c r="P13" s="575" t="s">
        <v>689</v>
      </c>
      <c r="Q13" s="57">
        <v>1151</v>
      </c>
      <c r="R13" s="224">
        <v>2</v>
      </c>
    </row>
    <row r="14" spans="1:18" ht="60" customHeight="1" x14ac:dyDescent="0.2">
      <c r="A14" s="56">
        <v>7</v>
      </c>
      <c r="B14" s="560" t="str">
        <f>IF(ISERROR(VLOOKUP(#REF!,'KAYIT LİSTESİ'!$B$4:$H$733,2,0)),"",(VLOOKUP(#REF!,'KAYIT LİSTESİ'!$B$4:$H$733,2,0)))</f>
        <v/>
      </c>
      <c r="C14" s="563" t="s">
        <v>665</v>
      </c>
      <c r="D14" s="568" t="s">
        <v>714</v>
      </c>
      <c r="E14" s="563" t="s">
        <v>640</v>
      </c>
      <c r="F14" s="575" t="s">
        <v>673</v>
      </c>
      <c r="G14" s="57">
        <v>1211</v>
      </c>
      <c r="H14" s="224">
        <v>5</v>
      </c>
      <c r="I14" s="305"/>
      <c r="J14" s="733"/>
      <c r="K14" s="225">
        <v>7</v>
      </c>
      <c r="L14" s="225"/>
      <c r="M14" s="563" t="s">
        <v>665</v>
      </c>
      <c r="N14" s="568" t="s">
        <v>711</v>
      </c>
      <c r="O14" s="563" t="s">
        <v>640</v>
      </c>
      <c r="P14" s="575" t="s">
        <v>673</v>
      </c>
      <c r="Q14" s="57">
        <v>1157</v>
      </c>
      <c r="R14" s="224">
        <v>4</v>
      </c>
    </row>
    <row r="15" spans="1:18" ht="60" customHeight="1" x14ac:dyDescent="0.2">
      <c r="A15" s="56">
        <v>8</v>
      </c>
      <c r="B15" s="560" t="str">
        <f>IF(ISERROR(VLOOKUP(#REF!,'KAYIT LİSTESİ'!$B$4:$H$733,2,0)),"",(VLOOKUP(#REF!,'KAYIT LİSTESİ'!$B$4:$H$733,2,0)))</f>
        <v/>
      </c>
      <c r="C15" s="563" t="s">
        <v>665</v>
      </c>
      <c r="D15" s="568" t="s">
        <v>715</v>
      </c>
      <c r="E15" s="563" t="s">
        <v>640</v>
      </c>
      <c r="F15" s="575" t="s">
        <v>684</v>
      </c>
      <c r="G15" s="57">
        <v>1085</v>
      </c>
      <c r="H15" s="224">
        <v>2</v>
      </c>
      <c r="I15" s="305"/>
      <c r="J15" s="733"/>
      <c r="K15" s="225">
        <v>8</v>
      </c>
      <c r="L15" s="225"/>
      <c r="M15" s="563" t="s">
        <v>665</v>
      </c>
      <c r="N15" s="584" t="s">
        <v>717</v>
      </c>
      <c r="O15" s="570" t="s">
        <v>640</v>
      </c>
      <c r="P15" s="575" t="s">
        <v>687</v>
      </c>
      <c r="Q15" s="57">
        <v>1158</v>
      </c>
      <c r="R15" s="224">
        <v>3</v>
      </c>
    </row>
    <row r="16" spans="1:18" ht="50.25" customHeight="1" x14ac:dyDescent="0.2">
      <c r="A16" s="189" t="s">
        <v>16</v>
      </c>
      <c r="B16" s="190"/>
      <c r="C16" s="190"/>
      <c r="D16" s="190"/>
      <c r="E16" s="190"/>
      <c r="F16" s="194"/>
      <c r="G16" s="190"/>
      <c r="H16" s="748"/>
      <c r="I16" s="749"/>
      <c r="J16" s="733"/>
      <c r="K16" s="225">
        <v>9</v>
      </c>
      <c r="L16" s="225"/>
      <c r="M16" s="563" t="s">
        <v>665</v>
      </c>
      <c r="N16" s="584" t="s">
        <v>716</v>
      </c>
      <c r="O16" s="570" t="s">
        <v>640</v>
      </c>
      <c r="P16" s="575" t="s">
        <v>686</v>
      </c>
      <c r="Q16" s="57">
        <v>1170</v>
      </c>
      <c r="R16" s="224">
        <v>4</v>
      </c>
    </row>
    <row r="17" spans="1:18" ht="48" customHeight="1" x14ac:dyDescent="0.2">
      <c r="A17" s="37" t="s">
        <v>211</v>
      </c>
      <c r="B17" s="34" t="s">
        <v>65</v>
      </c>
      <c r="C17" s="35" t="s">
        <v>20</v>
      </c>
      <c r="D17" s="36" t="s">
        <v>14</v>
      </c>
      <c r="E17" s="36" t="s">
        <v>679</v>
      </c>
      <c r="F17" s="36" t="s">
        <v>680</v>
      </c>
      <c r="G17" s="34" t="s">
        <v>15</v>
      </c>
      <c r="H17" s="34" t="s">
        <v>27</v>
      </c>
      <c r="I17" s="34" t="s">
        <v>274</v>
      </c>
      <c r="J17" s="733"/>
      <c r="K17" s="225">
        <v>10</v>
      </c>
      <c r="L17" s="225"/>
      <c r="M17" s="563" t="s">
        <v>665</v>
      </c>
      <c r="N17" s="568" t="s">
        <v>714</v>
      </c>
      <c r="O17" s="563" t="s">
        <v>640</v>
      </c>
      <c r="P17" s="575" t="s">
        <v>673</v>
      </c>
      <c r="Q17" s="57">
        <v>1211</v>
      </c>
      <c r="R17" s="224">
        <v>5</v>
      </c>
    </row>
    <row r="18" spans="1:18" ht="42.75" customHeight="1" x14ac:dyDescent="0.2">
      <c r="A18" s="218">
        <v>1</v>
      </c>
      <c r="B18" s="518" t="str">
        <f>IF(ISERROR(VLOOKUP(#REF!,'KAYIT LİSTESİ'!$B$4:$H$733,2,0)),"",(VLOOKUP(#REF!,'KAYIT LİSTESİ'!$B$4:$H$733,2,0)))</f>
        <v/>
      </c>
      <c r="C18" s="563" t="s">
        <v>665</v>
      </c>
      <c r="D18" s="584" t="s">
        <v>716</v>
      </c>
      <c r="E18" s="570" t="s">
        <v>640</v>
      </c>
      <c r="F18" s="571" t="s">
        <v>686</v>
      </c>
      <c r="G18" s="57">
        <v>1170</v>
      </c>
      <c r="H18" s="224">
        <v>4</v>
      </c>
      <c r="I18" s="305"/>
      <c r="J18" s="733"/>
      <c r="K18" s="225">
        <v>11</v>
      </c>
      <c r="L18" s="225"/>
      <c r="M18" s="563" t="s">
        <v>665</v>
      </c>
      <c r="N18" s="568" t="s">
        <v>710</v>
      </c>
      <c r="O18" s="563" t="s">
        <v>640</v>
      </c>
      <c r="P18" s="575" t="s">
        <v>683</v>
      </c>
      <c r="Q18" s="57">
        <v>1213</v>
      </c>
      <c r="R18" s="224">
        <v>6</v>
      </c>
    </row>
    <row r="19" spans="1:18" ht="42.75" customHeight="1" x14ac:dyDescent="0.2">
      <c r="A19" s="218">
        <v>2</v>
      </c>
      <c r="B19" s="518" t="str">
        <f>IF(ISERROR(VLOOKUP(#REF!,'KAYIT LİSTESİ'!$B$4:$H$733,2,0)),"",(VLOOKUP(#REF!,'KAYIT LİSTESİ'!$B$4:$H$733,2,0)))</f>
        <v/>
      </c>
      <c r="C19" s="563" t="s">
        <v>665</v>
      </c>
      <c r="D19" s="584" t="s">
        <v>717</v>
      </c>
      <c r="E19" s="570" t="s">
        <v>640</v>
      </c>
      <c r="F19" s="571" t="s">
        <v>687</v>
      </c>
      <c r="G19" s="57">
        <v>1158</v>
      </c>
      <c r="H19" s="224">
        <v>3</v>
      </c>
      <c r="I19" s="305"/>
      <c r="J19" s="733"/>
      <c r="K19" s="225">
        <v>12</v>
      </c>
      <c r="L19" s="225"/>
      <c r="M19" s="563" t="s">
        <v>665</v>
      </c>
      <c r="N19" s="584" t="s">
        <v>722</v>
      </c>
      <c r="O19" s="570" t="s">
        <v>640</v>
      </c>
      <c r="P19" s="575" t="s">
        <v>690</v>
      </c>
      <c r="Q19" s="57">
        <v>1234</v>
      </c>
      <c r="R19" s="224">
        <v>5</v>
      </c>
    </row>
    <row r="20" spans="1:18" ht="42.75" customHeight="1" x14ac:dyDescent="0.2">
      <c r="A20" s="218">
        <v>3</v>
      </c>
      <c r="B20" s="518" t="str">
        <f>IF(ISERROR(VLOOKUP(#REF!,'KAYIT LİSTESİ'!$B$4:$H$733,2,0)),"",(VLOOKUP(#REF!,'KAYIT LİSTESİ'!$B$4:$H$733,2,0)))</f>
        <v/>
      </c>
      <c r="C20" s="563" t="s">
        <v>665</v>
      </c>
      <c r="D20" s="584" t="s">
        <v>718</v>
      </c>
      <c r="E20" s="570" t="s">
        <v>640</v>
      </c>
      <c r="F20" s="571" t="s">
        <v>688</v>
      </c>
      <c r="G20" s="57">
        <v>1269</v>
      </c>
      <c r="H20" s="224">
        <v>7</v>
      </c>
      <c r="I20" s="305"/>
      <c r="J20" s="733"/>
      <c r="K20" s="225">
        <v>13</v>
      </c>
      <c r="L20" s="225"/>
      <c r="M20" s="563" t="s">
        <v>665</v>
      </c>
      <c r="N20" s="584" t="s">
        <v>721</v>
      </c>
      <c r="O20" s="570" t="s">
        <v>640</v>
      </c>
      <c r="P20" s="575" t="s">
        <v>690</v>
      </c>
      <c r="Q20" s="57">
        <v>1250</v>
      </c>
      <c r="R20" s="224">
        <v>6</v>
      </c>
    </row>
    <row r="21" spans="1:18" ht="42.75" customHeight="1" x14ac:dyDescent="0.2">
      <c r="A21" s="218">
        <v>4</v>
      </c>
      <c r="B21" s="518" t="str">
        <f>IF(ISERROR(VLOOKUP(#REF!,'KAYIT LİSTESİ'!$B$4:$H$733,2,0)),"",(VLOOKUP(#REF!,'KAYIT LİSTESİ'!$B$4:$H$733,2,0)))</f>
        <v/>
      </c>
      <c r="C21" s="563" t="s">
        <v>665</v>
      </c>
      <c r="D21" s="584" t="s">
        <v>719</v>
      </c>
      <c r="E21" s="570" t="s">
        <v>640</v>
      </c>
      <c r="F21" s="571" t="s">
        <v>689</v>
      </c>
      <c r="G21" s="57">
        <v>1151</v>
      </c>
      <c r="H21" s="224">
        <v>2</v>
      </c>
      <c r="I21" s="305"/>
      <c r="J21" s="733"/>
      <c r="K21" s="225">
        <v>14</v>
      </c>
      <c r="L21" s="225"/>
      <c r="M21" s="563" t="s">
        <v>667</v>
      </c>
      <c r="N21" s="583" t="s">
        <v>725</v>
      </c>
      <c r="O21" s="570" t="s">
        <v>640</v>
      </c>
      <c r="P21" s="575" t="s">
        <v>676</v>
      </c>
      <c r="Q21" s="57">
        <v>1266</v>
      </c>
      <c r="R21" s="224">
        <v>2</v>
      </c>
    </row>
    <row r="22" spans="1:18" ht="42.75" customHeight="1" x14ac:dyDescent="0.2">
      <c r="A22" s="218">
        <v>5</v>
      </c>
      <c r="B22" s="518" t="str">
        <f>IF(ISERROR(VLOOKUP(#REF!,'KAYIT LİSTESİ'!$B$4:$H$733,2,0)),"",(VLOOKUP(#REF!,'KAYIT LİSTESİ'!$B$4:$H$733,2,0)))</f>
        <v/>
      </c>
      <c r="C22" s="563" t="s">
        <v>665</v>
      </c>
      <c r="D22" s="584" t="s">
        <v>720</v>
      </c>
      <c r="E22" s="570" t="s">
        <v>640</v>
      </c>
      <c r="F22" s="571" t="s">
        <v>672</v>
      </c>
      <c r="G22" s="57">
        <v>1294</v>
      </c>
      <c r="H22" s="224">
        <v>8</v>
      </c>
      <c r="I22" s="305"/>
      <c r="J22" s="733"/>
      <c r="K22" s="225">
        <v>15</v>
      </c>
      <c r="L22" s="225"/>
      <c r="M22" s="563" t="s">
        <v>665</v>
      </c>
      <c r="N22" s="568" t="s">
        <v>712</v>
      </c>
      <c r="O22" s="563" t="s">
        <v>640</v>
      </c>
      <c r="P22" s="575" t="s">
        <v>675</v>
      </c>
      <c r="Q22" s="57">
        <v>1268</v>
      </c>
      <c r="R22" s="224">
        <v>7</v>
      </c>
    </row>
    <row r="23" spans="1:18" ht="42.75" customHeight="1" x14ac:dyDescent="0.2">
      <c r="A23" s="218">
        <v>6</v>
      </c>
      <c r="B23" s="518" t="str">
        <f>IF(ISERROR(VLOOKUP(#REF!,'KAYIT LİSTESİ'!$B$4:$H$733,2,0)),"",(VLOOKUP(#REF!,'KAYIT LİSTESİ'!$B$4:$H$733,2,0)))</f>
        <v/>
      </c>
      <c r="C23" s="563" t="s">
        <v>665</v>
      </c>
      <c r="D23" s="584" t="s">
        <v>721</v>
      </c>
      <c r="E23" s="570" t="s">
        <v>640</v>
      </c>
      <c r="F23" s="571" t="s">
        <v>690</v>
      </c>
      <c r="G23" s="57">
        <v>1250</v>
      </c>
      <c r="H23" s="224">
        <v>6</v>
      </c>
      <c r="I23" s="305"/>
      <c r="J23" s="733"/>
      <c r="K23" s="225">
        <v>16</v>
      </c>
      <c r="L23" s="225"/>
      <c r="M23" s="563" t="s">
        <v>665</v>
      </c>
      <c r="N23" s="584" t="s">
        <v>718</v>
      </c>
      <c r="O23" s="570" t="s">
        <v>640</v>
      </c>
      <c r="P23" s="575" t="s">
        <v>688</v>
      </c>
      <c r="Q23" s="57">
        <v>1269</v>
      </c>
      <c r="R23" s="224">
        <v>7</v>
      </c>
    </row>
    <row r="24" spans="1:18" ht="42.75" customHeight="1" x14ac:dyDescent="0.2">
      <c r="A24" s="218">
        <v>7</v>
      </c>
      <c r="B24" s="518" t="str">
        <f>IF(ISERROR(VLOOKUP(#REF!,'KAYIT LİSTESİ'!$B$4:$H$733,2,0)),"",(VLOOKUP(#REF!,'KAYIT LİSTESİ'!$B$4:$H$733,2,0)))</f>
        <v/>
      </c>
      <c r="C24" s="563" t="s">
        <v>665</v>
      </c>
      <c r="D24" s="584" t="s">
        <v>722</v>
      </c>
      <c r="E24" s="570" t="s">
        <v>640</v>
      </c>
      <c r="F24" s="571" t="s">
        <v>690</v>
      </c>
      <c r="G24" s="57">
        <v>1234</v>
      </c>
      <c r="H24" s="224">
        <v>5</v>
      </c>
      <c r="I24" s="305"/>
      <c r="J24" s="733"/>
      <c r="K24" s="225">
        <v>17</v>
      </c>
      <c r="L24" s="225"/>
      <c r="M24" s="563" t="s">
        <v>665</v>
      </c>
      <c r="N24" s="584" t="s">
        <v>720</v>
      </c>
      <c r="O24" s="570" t="s">
        <v>640</v>
      </c>
      <c r="P24" s="575" t="s">
        <v>672</v>
      </c>
      <c r="Q24" s="57">
        <v>1294</v>
      </c>
      <c r="R24" s="224">
        <v>8</v>
      </c>
    </row>
    <row r="25" spans="1:18" ht="42.75" customHeight="1" x14ac:dyDescent="0.2">
      <c r="A25" s="218">
        <v>8</v>
      </c>
      <c r="B25" s="518" t="str">
        <f>IF(ISERROR(VLOOKUP(#REF!,'KAYIT LİSTESİ'!$B$4:$H$733,2,0)),"",(VLOOKUP(#REF!,'KAYIT LİSTESİ'!$B$4:$H$733,2,0)))</f>
        <v/>
      </c>
      <c r="C25" s="563" t="s">
        <v>665</v>
      </c>
      <c r="D25" s="584" t="s">
        <v>723</v>
      </c>
      <c r="E25" s="570" t="s">
        <v>640</v>
      </c>
      <c r="F25" s="571" t="s">
        <v>672</v>
      </c>
      <c r="G25" s="57">
        <v>1063</v>
      </c>
      <c r="H25" s="224">
        <v>1</v>
      </c>
      <c r="I25" s="305"/>
      <c r="J25" s="733"/>
      <c r="K25" s="225" t="s">
        <v>212</v>
      </c>
      <c r="L25" s="225"/>
      <c r="M25" s="563" t="s">
        <v>665</v>
      </c>
      <c r="N25" s="568" t="s">
        <v>713</v>
      </c>
      <c r="O25" s="563" t="s">
        <v>640</v>
      </c>
      <c r="P25" s="575" t="s">
        <v>673</v>
      </c>
      <c r="Q25" s="57" t="s">
        <v>447</v>
      </c>
      <c r="R25" s="224" t="s">
        <v>212</v>
      </c>
    </row>
    <row r="26" spans="1:18" ht="28.5" customHeight="1" x14ac:dyDescent="0.2">
      <c r="A26" s="189" t="s">
        <v>17</v>
      </c>
      <c r="B26" s="190"/>
      <c r="C26" s="515"/>
      <c r="D26" s="193"/>
      <c r="E26" s="193"/>
      <c r="F26" s="194"/>
      <c r="G26" s="190"/>
      <c r="H26" s="748"/>
      <c r="I26" s="749"/>
      <c r="J26" s="733"/>
      <c r="K26" s="256"/>
      <c r="L26" s="225"/>
      <c r="M26" s="221"/>
      <c r="N26" s="226"/>
      <c r="O26" s="226"/>
      <c r="P26" s="227"/>
      <c r="Q26" s="57"/>
      <c r="R26" s="308"/>
    </row>
    <row r="27" spans="1:18" ht="25.5" x14ac:dyDescent="0.2">
      <c r="A27" s="37" t="s">
        <v>211</v>
      </c>
      <c r="B27" s="34" t="s">
        <v>65</v>
      </c>
      <c r="C27" s="35" t="s">
        <v>658</v>
      </c>
      <c r="D27" s="36" t="s">
        <v>14</v>
      </c>
      <c r="E27" s="36" t="s">
        <v>679</v>
      </c>
      <c r="F27" s="36" t="s">
        <v>680</v>
      </c>
      <c r="G27" s="34" t="s">
        <v>15</v>
      </c>
      <c r="H27" s="34" t="s">
        <v>27</v>
      </c>
      <c r="I27" s="34" t="s">
        <v>274</v>
      </c>
      <c r="J27" s="733"/>
      <c r="K27" s="256"/>
      <c r="L27" s="225"/>
      <c r="M27" s="221"/>
      <c r="N27" s="226"/>
      <c r="O27" s="226"/>
      <c r="P27" s="227"/>
      <c r="Q27" s="57"/>
      <c r="R27" s="308"/>
    </row>
    <row r="28" spans="1:18" ht="54.75" customHeight="1" x14ac:dyDescent="0.2">
      <c r="A28" s="56">
        <v>1</v>
      </c>
      <c r="B28" s="518" t="str">
        <f>IF(ISERROR(VLOOKUP(#REF!,'KAYIT LİSTESİ'!$B$4:$H$733,2,0)),"",(VLOOKUP(#REF!,'KAYIT LİSTESİ'!$B$4:$H$733,2,0)))</f>
        <v/>
      </c>
      <c r="C28" s="563" t="s">
        <v>665</v>
      </c>
      <c r="D28" s="583" t="s">
        <v>724</v>
      </c>
      <c r="E28" s="570" t="s">
        <v>640</v>
      </c>
      <c r="F28" s="565" t="s">
        <v>691</v>
      </c>
      <c r="G28" s="57">
        <v>1064</v>
      </c>
      <c r="H28" s="224">
        <v>1</v>
      </c>
      <c r="I28" s="305"/>
      <c r="J28" s="733"/>
      <c r="K28" s="256"/>
      <c r="L28" s="225"/>
      <c r="M28" s="221"/>
      <c r="N28" s="226"/>
      <c r="O28" s="226"/>
      <c r="P28" s="227"/>
      <c r="Q28" s="57"/>
      <c r="R28" s="308"/>
    </row>
    <row r="29" spans="1:18" ht="54.75" customHeight="1" x14ac:dyDescent="0.2">
      <c r="A29" s="56">
        <v>2</v>
      </c>
      <c r="B29" s="518" t="str">
        <f>IF(ISERROR(VLOOKUP(#REF!,'KAYIT LİSTESİ'!$B$4:$H$733,2,0)),"",(VLOOKUP(#REF!,'KAYIT LİSTESİ'!$B$4:$H$733,2,0)))</f>
        <v/>
      </c>
      <c r="C29" s="563" t="s">
        <v>665</v>
      </c>
      <c r="D29" s="583" t="s">
        <v>725</v>
      </c>
      <c r="E29" s="570" t="s">
        <v>640</v>
      </c>
      <c r="F29" s="565" t="s">
        <v>676</v>
      </c>
      <c r="G29" s="57">
        <v>1266</v>
      </c>
      <c r="H29" s="224">
        <v>2</v>
      </c>
      <c r="I29" s="305"/>
      <c r="J29" s="733"/>
      <c r="K29" s="256"/>
      <c r="L29" s="225"/>
      <c r="M29" s="221"/>
      <c r="N29" s="226"/>
      <c r="O29" s="226"/>
      <c r="P29" s="227"/>
      <c r="Q29" s="57"/>
      <c r="R29" s="308"/>
    </row>
    <row r="30" spans="1:18" ht="18" x14ac:dyDescent="0.2">
      <c r="A30" s="56">
        <v>3</v>
      </c>
      <c r="B30" s="518" t="str">
        <f>IF(ISERROR(VLOOKUP(#REF!,'KAYIT LİSTESİ'!$B$4:$H$733,2,0)),"",(VLOOKUP(#REF!,'KAYIT LİSTESİ'!$B$4:$H$733,2,0)))</f>
        <v/>
      </c>
      <c r="C30" s="536"/>
      <c r="D30" s="537" t="str">
        <f>IF(ISERROR(VLOOKUP(#REF!,'KAYIT LİSTESİ'!$B$4:$H$733,5,0)),"",(VLOOKUP(#REF!,'KAYIT LİSTESİ'!$B$4:$H$733,5,0)))</f>
        <v/>
      </c>
      <c r="E30" s="537"/>
      <c r="F30" s="537" t="str">
        <f>IF(ISERROR(VLOOKUP(#REF!,'KAYIT LİSTESİ'!$B$4:$H$733,6,0)),"",(VLOOKUP(#REF!,'KAYIT LİSTESİ'!$B$4:$H$733,6,0)))</f>
        <v/>
      </c>
      <c r="G30" s="57"/>
      <c r="H30" s="224"/>
      <c r="I30" s="305"/>
      <c r="J30" s="733"/>
      <c r="K30" s="256"/>
      <c r="L30" s="225"/>
      <c r="M30" s="221"/>
      <c r="N30" s="226"/>
      <c r="O30" s="226"/>
      <c r="P30" s="227"/>
      <c r="Q30" s="57"/>
      <c r="R30" s="308"/>
    </row>
    <row r="31" spans="1:18" ht="18" x14ac:dyDescent="0.2">
      <c r="A31" s="56">
        <v>4</v>
      </c>
      <c r="B31" s="518" t="str">
        <f>IF(ISERROR(VLOOKUP(#REF!,'KAYIT LİSTESİ'!$B$4:$H$733,2,0)),"",(VLOOKUP(#REF!,'KAYIT LİSTESİ'!$B$4:$H$733,2,0)))</f>
        <v/>
      </c>
      <c r="C31" s="536"/>
      <c r="D31" s="537" t="str">
        <f>IF(ISERROR(VLOOKUP(#REF!,'KAYIT LİSTESİ'!$B$4:$H$733,5,0)),"",(VLOOKUP(#REF!,'KAYIT LİSTESİ'!$B$4:$H$733,5,0)))</f>
        <v/>
      </c>
      <c r="E31" s="537"/>
      <c r="F31" s="537" t="str">
        <f>IF(ISERROR(VLOOKUP(#REF!,'KAYIT LİSTESİ'!$B$4:$H$733,6,0)),"",(VLOOKUP(#REF!,'KAYIT LİSTESİ'!$B$4:$H$733,6,0)))</f>
        <v/>
      </c>
      <c r="G31" s="57"/>
      <c r="H31" s="224"/>
      <c r="I31" s="305"/>
      <c r="J31" s="733"/>
      <c r="K31" s="256"/>
      <c r="L31" s="225"/>
      <c r="M31" s="221"/>
      <c r="N31" s="226"/>
      <c r="O31" s="226"/>
      <c r="P31" s="227"/>
      <c r="Q31" s="57"/>
      <c r="R31" s="308"/>
    </row>
    <row r="32" spans="1:18" ht="18" x14ac:dyDescent="0.2">
      <c r="A32" s="56">
        <v>5</v>
      </c>
      <c r="B32" s="518" t="str">
        <f>IF(ISERROR(VLOOKUP(#REF!,'KAYIT LİSTESİ'!$B$4:$H$733,2,0)),"",(VLOOKUP(#REF!,'KAYIT LİSTESİ'!$B$4:$H$733,2,0)))</f>
        <v/>
      </c>
      <c r="C32" s="536"/>
      <c r="D32" s="537" t="str">
        <f>IF(ISERROR(VLOOKUP(#REF!,'KAYIT LİSTESİ'!$B$4:$H$733,5,0)),"",(VLOOKUP(#REF!,'KAYIT LİSTESİ'!$B$4:$H$733,5,0)))</f>
        <v/>
      </c>
      <c r="E32" s="537"/>
      <c r="F32" s="537" t="str">
        <f>IF(ISERROR(VLOOKUP(#REF!,'KAYIT LİSTESİ'!$B$4:$H$733,6,0)),"",(VLOOKUP(#REF!,'KAYIT LİSTESİ'!$B$4:$H$733,6,0)))</f>
        <v/>
      </c>
      <c r="G32" s="57"/>
      <c r="H32" s="224"/>
      <c r="I32" s="305"/>
      <c r="J32" s="733"/>
      <c r="K32" s="256"/>
      <c r="L32" s="225"/>
      <c r="M32" s="221"/>
      <c r="N32" s="226"/>
      <c r="O32" s="226"/>
      <c r="P32" s="227"/>
      <c r="Q32" s="57"/>
      <c r="R32" s="308"/>
    </row>
    <row r="33" spans="1:18" ht="18" x14ac:dyDescent="0.2">
      <c r="A33" s="56">
        <v>6</v>
      </c>
      <c r="B33" s="518" t="str">
        <f>IF(ISERROR(VLOOKUP(#REF!,'KAYIT LİSTESİ'!$B$4:$H$733,2,0)),"",(VLOOKUP(#REF!,'KAYIT LİSTESİ'!$B$4:$H$733,2,0)))</f>
        <v/>
      </c>
      <c r="C33" s="536"/>
      <c r="D33" s="537" t="str">
        <f>IF(ISERROR(VLOOKUP(#REF!,'KAYIT LİSTESİ'!$B$4:$H$733,5,0)),"",(VLOOKUP(#REF!,'KAYIT LİSTESİ'!$B$4:$H$733,5,0)))</f>
        <v/>
      </c>
      <c r="E33" s="537"/>
      <c r="F33" s="537" t="str">
        <f>IF(ISERROR(VLOOKUP(#REF!,'KAYIT LİSTESİ'!$B$4:$H$733,6,0)),"",(VLOOKUP(#REF!,'KAYIT LİSTESİ'!$B$4:$H$733,6,0)))</f>
        <v/>
      </c>
      <c r="G33" s="57"/>
      <c r="H33" s="224"/>
      <c r="I33" s="305"/>
      <c r="J33" s="733"/>
      <c r="K33" s="256"/>
      <c r="L33" s="225"/>
      <c r="M33" s="221"/>
      <c r="N33" s="226"/>
      <c r="O33" s="226"/>
      <c r="P33" s="227"/>
      <c r="Q33" s="57"/>
      <c r="R33" s="308"/>
    </row>
    <row r="34" spans="1:18" ht="18" x14ac:dyDescent="0.2">
      <c r="A34" s="56">
        <v>7</v>
      </c>
      <c r="B34" s="518" t="str">
        <f>IF(ISERROR(VLOOKUP(#REF!,'KAYIT LİSTESİ'!$B$4:$H$733,2,0)),"",(VLOOKUP(#REF!,'KAYIT LİSTESİ'!$B$4:$H$733,2,0)))</f>
        <v/>
      </c>
      <c r="C34" s="536"/>
      <c r="D34" s="537" t="str">
        <f>IF(ISERROR(VLOOKUP(#REF!,'KAYIT LİSTESİ'!$B$4:$H$733,5,0)),"",(VLOOKUP(#REF!,'KAYIT LİSTESİ'!$B$4:$H$733,5,0)))</f>
        <v/>
      </c>
      <c r="E34" s="537"/>
      <c r="F34" s="537" t="str">
        <f>IF(ISERROR(VLOOKUP(#REF!,'KAYIT LİSTESİ'!$B$4:$H$733,6,0)),"",(VLOOKUP(#REF!,'KAYIT LİSTESİ'!$B$4:$H$733,6,0)))</f>
        <v/>
      </c>
      <c r="G34" s="57"/>
      <c r="H34" s="224"/>
      <c r="I34" s="305"/>
      <c r="J34" s="733"/>
      <c r="K34" s="256"/>
      <c r="L34" s="225"/>
      <c r="M34" s="221"/>
      <c r="N34" s="226"/>
      <c r="O34" s="226"/>
      <c r="P34" s="227"/>
      <c r="Q34" s="57"/>
      <c r="R34" s="308"/>
    </row>
    <row r="35" spans="1:18" ht="18" x14ac:dyDescent="0.2">
      <c r="A35" s="56">
        <v>8</v>
      </c>
      <c r="B35" s="518" t="str">
        <f>IF(ISERROR(VLOOKUP(#REF!,'KAYIT LİSTESİ'!$B$4:$H$733,2,0)),"",(VLOOKUP(#REF!,'KAYIT LİSTESİ'!$B$4:$H$733,2,0)))</f>
        <v/>
      </c>
      <c r="C35" s="536"/>
      <c r="D35" s="537" t="str">
        <f>IF(ISERROR(VLOOKUP(#REF!,'KAYIT LİSTESİ'!$B$4:$H$733,5,0)),"",(VLOOKUP(#REF!,'KAYIT LİSTESİ'!$B$4:$H$733,5,0)))</f>
        <v/>
      </c>
      <c r="E35" s="537"/>
      <c r="F35" s="537" t="str">
        <f>IF(ISERROR(VLOOKUP(#REF!,'KAYIT LİSTESİ'!$B$4:$H$733,6,0)),"",(VLOOKUP(#REF!,'KAYIT LİSTESİ'!$B$4:$H$733,6,0)))</f>
        <v/>
      </c>
      <c r="G35" s="57"/>
      <c r="H35" s="224"/>
      <c r="I35" s="305"/>
      <c r="J35" s="733"/>
      <c r="K35" s="256"/>
      <c r="L35" s="225"/>
      <c r="M35" s="221"/>
      <c r="N35" s="226"/>
      <c r="O35" s="226"/>
      <c r="P35" s="227"/>
      <c r="Q35" s="57"/>
      <c r="R35" s="308"/>
    </row>
    <row r="36" spans="1:18" x14ac:dyDescent="0.2">
      <c r="A36" s="296" t="s">
        <v>18</v>
      </c>
      <c r="B36" s="296"/>
      <c r="C36" s="297"/>
      <c r="D36" s="298" t="s">
        <v>0</v>
      </c>
      <c r="E36" s="298"/>
      <c r="F36" s="299" t="s">
        <v>1</v>
      </c>
      <c r="G36" s="14"/>
      <c r="H36" s="13" t="s">
        <v>2</v>
      </c>
      <c r="I36" s="13"/>
      <c r="J36" s="13"/>
      <c r="K36" s="13"/>
      <c r="L36" s="13"/>
      <c r="M36" s="13"/>
      <c r="N36" s="13"/>
      <c r="O36" s="13"/>
      <c r="P36" s="300"/>
      <c r="Q36" s="301" t="s">
        <v>3</v>
      </c>
      <c r="R36" s="302" t="s">
        <v>3</v>
      </c>
    </row>
  </sheetData>
  <sortState ref="M8:R25">
    <sortCondition ref="Q8:Q25"/>
  </sortState>
  <mergeCells count="24">
    <mergeCell ref="P4:R4"/>
    <mergeCell ref="A5:H5"/>
    <mergeCell ref="K5:P5"/>
    <mergeCell ref="M6:M7"/>
    <mergeCell ref="A1:R1"/>
    <mergeCell ref="A2:R2"/>
    <mergeCell ref="A3:B3"/>
    <mergeCell ref="C3:D3"/>
    <mergeCell ref="F3:G3"/>
    <mergeCell ref="H3:J3"/>
    <mergeCell ref="P3:R3"/>
    <mergeCell ref="P6:P7"/>
    <mergeCell ref="Q6:Q7"/>
    <mergeCell ref="R6:R7"/>
    <mergeCell ref="N6:N7"/>
    <mergeCell ref="J6:J35"/>
    <mergeCell ref="K6:K7"/>
    <mergeCell ref="L6:L7"/>
    <mergeCell ref="O6:O7"/>
    <mergeCell ref="H26:I26"/>
    <mergeCell ref="A4:B4"/>
    <mergeCell ref="C4:D4"/>
    <mergeCell ref="H16:I16"/>
    <mergeCell ref="H6:I6"/>
  </mergeCells>
  <hyperlinks>
    <hyperlink ref="C3" location="'YARIŞMA PROGRAMI'!C7" display="100 m. Engelli"/>
  </hyperlinks>
  <pageMargins left="0.7" right="0.7" top="0.75" bottom="0.75" header="0.3" footer="0.3"/>
  <pageSetup paperSize="9" scale="3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
  <sheetViews>
    <sheetView topLeftCell="A25" zoomScale="64" zoomScaleNormal="64" workbookViewId="0">
      <selection activeCell="J27" sqref="J27"/>
    </sheetView>
  </sheetViews>
  <sheetFormatPr defaultRowHeight="12.75" x14ac:dyDescent="0.2"/>
  <cols>
    <col min="1" max="1" width="11.7109375" customWidth="1"/>
    <col min="2" max="2" width="17.28515625" hidden="1" customWidth="1"/>
    <col min="3" max="3" width="11.28515625" customWidth="1"/>
    <col min="4" max="4" width="27.28515625" bestFit="1" customWidth="1"/>
    <col min="5" max="5" width="13.140625" customWidth="1"/>
    <col min="6" max="6" width="27" customWidth="1"/>
    <col min="7" max="7" width="9.7109375" customWidth="1"/>
    <col min="9" max="9" width="2" customWidth="1"/>
    <col min="10" max="10" width="13.5703125" bestFit="1" customWidth="1"/>
    <col min="11" max="11" width="0" hidden="1" customWidth="1"/>
    <col min="13" max="13" width="24.7109375" customWidth="1"/>
    <col min="14" max="14" width="14.42578125" hidden="1" customWidth="1"/>
    <col min="15" max="15" width="24.7109375" customWidth="1"/>
    <col min="16" max="16" width="10.5703125" customWidth="1"/>
  </cols>
  <sheetData>
    <row r="1" spans="1:17" ht="62.25" customHeight="1" x14ac:dyDescent="0.2">
      <c r="A1" s="845" t="str">
        <f>('YARIŞMA BİLGİLERİ'!A2)</f>
        <v>Gençlik ve Spor Bakanlığı
Spor Genel Müdürlüğü
Spor Faaliyetleri Daire Başkanlığı</v>
      </c>
      <c r="B1" s="846"/>
      <c r="C1" s="846"/>
      <c r="D1" s="846"/>
      <c r="E1" s="846"/>
      <c r="F1" s="846"/>
      <c r="G1" s="846"/>
      <c r="H1" s="846"/>
      <c r="I1" s="846"/>
      <c r="J1" s="846"/>
      <c r="K1" s="846"/>
      <c r="L1" s="846"/>
      <c r="M1" s="846"/>
      <c r="N1" s="846"/>
      <c r="O1" s="846"/>
      <c r="P1" s="846"/>
      <c r="Q1" s="846"/>
    </row>
    <row r="2" spans="1:17" ht="24" customHeight="1" x14ac:dyDescent="0.2">
      <c r="A2" s="847" t="str">
        <f>'YARIŞMA BİLGİLERİ'!F19</f>
        <v>4. TÜRKİYENİN EN HIZLISI İL SEÇMELERİ</v>
      </c>
      <c r="B2" s="762"/>
      <c r="C2" s="762"/>
      <c r="D2" s="762"/>
      <c r="E2" s="762"/>
      <c r="F2" s="762"/>
      <c r="G2" s="762"/>
      <c r="H2" s="762"/>
      <c r="I2" s="762"/>
      <c r="J2" s="762"/>
      <c r="K2" s="762"/>
      <c r="L2" s="762"/>
      <c r="M2" s="762"/>
      <c r="N2" s="762"/>
      <c r="O2" s="762"/>
      <c r="P2" s="762"/>
      <c r="Q2" s="762"/>
    </row>
    <row r="3" spans="1:17" ht="29.25" customHeight="1" x14ac:dyDescent="0.2">
      <c r="A3" s="848" t="s">
        <v>78</v>
      </c>
      <c r="B3" s="745"/>
      <c r="C3" s="746" t="s">
        <v>669</v>
      </c>
      <c r="D3" s="746"/>
      <c r="E3" s="522"/>
      <c r="F3" s="592"/>
      <c r="G3" s="592"/>
      <c r="H3" s="763"/>
      <c r="I3" s="763"/>
      <c r="J3" s="11"/>
      <c r="K3" s="523"/>
      <c r="L3" s="523"/>
      <c r="M3" s="574" t="s">
        <v>71</v>
      </c>
      <c r="N3" s="578">
        <v>43249</v>
      </c>
      <c r="O3" s="764" t="str">
        <f>'YARIŞMA PROGRAMI'!E9</f>
        <v>-</v>
      </c>
      <c r="P3" s="764"/>
      <c r="Q3" s="764"/>
    </row>
    <row r="4" spans="1:17" ht="15.75" x14ac:dyDescent="0.2">
      <c r="A4" s="843" t="s">
        <v>70</v>
      </c>
      <c r="B4" s="736"/>
      <c r="C4" s="737" t="s">
        <v>790</v>
      </c>
      <c r="D4" s="737"/>
      <c r="E4" s="521"/>
      <c r="F4" s="21"/>
      <c r="G4" s="21"/>
      <c r="H4" s="21"/>
      <c r="I4" s="21"/>
      <c r="J4" s="21"/>
      <c r="K4" s="64"/>
      <c r="L4" s="64"/>
      <c r="M4" s="64" t="s">
        <v>782</v>
      </c>
      <c r="N4" s="579">
        <v>0.45833333333333331</v>
      </c>
      <c r="O4" s="765"/>
      <c r="P4" s="765"/>
      <c r="Q4" s="765"/>
    </row>
    <row r="5" spans="1:17" ht="25.5" x14ac:dyDescent="0.25">
      <c r="A5" s="844" t="s">
        <v>214</v>
      </c>
      <c r="B5" s="735"/>
      <c r="C5" s="735"/>
      <c r="D5" s="735"/>
      <c r="E5" s="735"/>
      <c r="F5" s="735"/>
      <c r="G5" s="735"/>
      <c r="H5" s="735"/>
      <c r="I5" s="242"/>
      <c r="J5" s="735" t="s">
        <v>215</v>
      </c>
      <c r="K5" s="735"/>
      <c r="L5" s="735"/>
      <c r="M5" s="735"/>
      <c r="N5" s="735"/>
      <c r="O5" s="735"/>
      <c r="P5" s="241" t="s">
        <v>216</v>
      </c>
      <c r="Q5" s="591"/>
    </row>
    <row r="6" spans="1:17" ht="18" customHeight="1" x14ac:dyDescent="0.2">
      <c r="A6" s="540" t="s">
        <v>239</v>
      </c>
      <c r="B6" s="190"/>
      <c r="C6" s="637"/>
      <c r="D6" s="638"/>
      <c r="E6" s="638"/>
      <c r="F6" s="639"/>
      <c r="G6" s="640"/>
      <c r="H6" s="641"/>
      <c r="I6" s="839"/>
      <c r="J6" s="756" t="s">
        <v>6</v>
      </c>
      <c r="K6" s="841" t="s">
        <v>65</v>
      </c>
      <c r="L6" s="838" t="s">
        <v>824</v>
      </c>
      <c r="M6" s="835" t="s">
        <v>14</v>
      </c>
      <c r="N6" s="836" t="s">
        <v>679</v>
      </c>
      <c r="O6" s="835" t="s">
        <v>680</v>
      </c>
      <c r="P6" s="835" t="s">
        <v>15</v>
      </c>
      <c r="Q6" s="836" t="s">
        <v>27</v>
      </c>
    </row>
    <row r="7" spans="1:17" ht="25.5" x14ac:dyDescent="0.2">
      <c r="A7" s="541" t="s">
        <v>211</v>
      </c>
      <c r="B7" s="34" t="s">
        <v>65</v>
      </c>
      <c r="C7" s="642" t="s">
        <v>20</v>
      </c>
      <c r="D7" s="643" t="s">
        <v>14</v>
      </c>
      <c r="E7" s="643" t="s">
        <v>679</v>
      </c>
      <c r="F7" s="643" t="s">
        <v>680</v>
      </c>
      <c r="G7" s="644" t="s">
        <v>15</v>
      </c>
      <c r="H7" s="644" t="s">
        <v>27</v>
      </c>
      <c r="I7" s="840"/>
      <c r="J7" s="757"/>
      <c r="K7" s="842"/>
      <c r="L7" s="838"/>
      <c r="M7" s="835"/>
      <c r="N7" s="837"/>
      <c r="O7" s="835"/>
      <c r="P7" s="835"/>
      <c r="Q7" s="837"/>
    </row>
    <row r="8" spans="1:17" ht="55.5" customHeight="1" x14ac:dyDescent="0.2">
      <c r="A8" s="569">
        <v>1</v>
      </c>
      <c r="B8" s="567"/>
      <c r="C8" s="612" t="s">
        <v>666</v>
      </c>
      <c r="D8" s="613" t="s">
        <v>785</v>
      </c>
      <c r="E8" s="612" t="s">
        <v>640</v>
      </c>
      <c r="F8" s="645" t="s">
        <v>674</v>
      </c>
      <c r="G8" s="646" t="s">
        <v>802</v>
      </c>
      <c r="H8" s="616">
        <v>1</v>
      </c>
      <c r="I8" s="840"/>
      <c r="J8" s="308">
        <v>1</v>
      </c>
      <c r="K8" s="633"/>
      <c r="L8" s="612" t="s">
        <v>666</v>
      </c>
      <c r="M8" s="613" t="s">
        <v>785</v>
      </c>
      <c r="N8" s="612" t="s">
        <v>640</v>
      </c>
      <c r="O8" s="645" t="s">
        <v>674</v>
      </c>
      <c r="P8" s="646" t="s">
        <v>802</v>
      </c>
      <c r="Q8" s="616">
        <v>1</v>
      </c>
    </row>
    <row r="9" spans="1:17" ht="55.5" customHeight="1" x14ac:dyDescent="0.2">
      <c r="A9" s="569">
        <v>2</v>
      </c>
      <c r="B9" s="567"/>
      <c r="C9" s="612" t="s">
        <v>666</v>
      </c>
      <c r="D9" s="613" t="s">
        <v>726</v>
      </c>
      <c r="E9" s="612" t="s">
        <v>640</v>
      </c>
      <c r="F9" s="645" t="s">
        <v>683</v>
      </c>
      <c r="G9" s="646" t="s">
        <v>803</v>
      </c>
      <c r="H9" s="616">
        <v>6</v>
      </c>
      <c r="I9" s="840"/>
      <c r="J9" s="308">
        <v>2</v>
      </c>
      <c r="K9" s="633"/>
      <c r="L9" s="612" t="s">
        <v>666</v>
      </c>
      <c r="M9" s="613" t="s">
        <v>729</v>
      </c>
      <c r="N9" s="612" t="s">
        <v>640</v>
      </c>
      <c r="O9" s="645" t="s">
        <v>672</v>
      </c>
      <c r="P9" s="646" t="s">
        <v>805</v>
      </c>
      <c r="Q9" s="616">
        <v>2</v>
      </c>
    </row>
    <row r="10" spans="1:17" ht="55.5" customHeight="1" x14ac:dyDescent="0.2">
      <c r="A10" s="569">
        <v>3</v>
      </c>
      <c r="B10" s="567"/>
      <c r="C10" s="612" t="s">
        <v>666</v>
      </c>
      <c r="D10" s="613" t="s">
        <v>727</v>
      </c>
      <c r="E10" s="612" t="s">
        <v>640</v>
      </c>
      <c r="F10" s="645" t="s">
        <v>673</v>
      </c>
      <c r="G10" s="646">
        <v>947</v>
      </c>
      <c r="H10" s="616">
        <v>7</v>
      </c>
      <c r="I10" s="840"/>
      <c r="J10" s="308">
        <v>3</v>
      </c>
      <c r="K10" s="633"/>
      <c r="L10" s="612" t="s">
        <v>666</v>
      </c>
      <c r="M10" s="613" t="s">
        <v>731</v>
      </c>
      <c r="N10" s="612" t="s">
        <v>640</v>
      </c>
      <c r="O10" s="645" t="s">
        <v>672</v>
      </c>
      <c r="P10" s="646">
        <v>873</v>
      </c>
      <c r="Q10" s="616">
        <v>7</v>
      </c>
    </row>
    <row r="11" spans="1:17" ht="55.5" customHeight="1" x14ac:dyDescent="0.2">
      <c r="A11" s="569">
        <v>4</v>
      </c>
      <c r="B11" s="567"/>
      <c r="C11" s="612" t="s">
        <v>666</v>
      </c>
      <c r="D11" s="613" t="s">
        <v>728</v>
      </c>
      <c r="E11" s="612" t="s">
        <v>640</v>
      </c>
      <c r="F11" s="645" t="s">
        <v>674</v>
      </c>
      <c r="G11" s="646" t="s">
        <v>804</v>
      </c>
      <c r="H11" s="616">
        <v>5</v>
      </c>
      <c r="I11" s="840"/>
      <c r="J11" s="308">
        <v>4</v>
      </c>
      <c r="K11" s="633"/>
      <c r="L11" s="612" t="s">
        <v>666</v>
      </c>
      <c r="M11" s="613" t="s">
        <v>730</v>
      </c>
      <c r="N11" s="612" t="s">
        <v>640</v>
      </c>
      <c r="O11" s="645" t="s">
        <v>677</v>
      </c>
      <c r="P11" s="646" t="s">
        <v>806</v>
      </c>
      <c r="Q11" s="616">
        <v>4</v>
      </c>
    </row>
    <row r="12" spans="1:17" ht="55.5" customHeight="1" x14ac:dyDescent="0.2">
      <c r="A12" s="569">
        <v>5</v>
      </c>
      <c r="B12" s="567"/>
      <c r="C12" s="612" t="s">
        <v>666</v>
      </c>
      <c r="D12" s="613" t="s">
        <v>729</v>
      </c>
      <c r="E12" s="612" t="s">
        <v>640</v>
      </c>
      <c r="F12" s="645" t="s">
        <v>672</v>
      </c>
      <c r="G12" s="646" t="s">
        <v>805</v>
      </c>
      <c r="H12" s="616">
        <v>2</v>
      </c>
      <c r="I12" s="840"/>
      <c r="J12" s="308">
        <v>5</v>
      </c>
      <c r="K12" s="633"/>
      <c r="L12" s="612" t="s">
        <v>666</v>
      </c>
      <c r="M12" s="649" t="s">
        <v>740</v>
      </c>
      <c r="N12" s="585" t="s">
        <v>640</v>
      </c>
      <c r="O12" s="634" t="s">
        <v>672</v>
      </c>
      <c r="P12" s="615" t="s">
        <v>816</v>
      </c>
      <c r="Q12" s="616">
        <v>1</v>
      </c>
    </row>
    <row r="13" spans="1:17" ht="55.5" customHeight="1" x14ac:dyDescent="0.2">
      <c r="A13" s="569">
        <v>6</v>
      </c>
      <c r="B13" s="567"/>
      <c r="C13" s="612" t="s">
        <v>666</v>
      </c>
      <c r="D13" s="613" t="s">
        <v>730</v>
      </c>
      <c r="E13" s="612" t="s">
        <v>640</v>
      </c>
      <c r="F13" s="645" t="s">
        <v>677</v>
      </c>
      <c r="G13" s="646" t="s">
        <v>806</v>
      </c>
      <c r="H13" s="616">
        <v>4</v>
      </c>
      <c r="I13" s="840"/>
      <c r="J13" s="308">
        <v>6</v>
      </c>
      <c r="K13" s="633"/>
      <c r="L13" s="612" t="s">
        <v>666</v>
      </c>
      <c r="M13" s="613" t="s">
        <v>728</v>
      </c>
      <c r="N13" s="612" t="s">
        <v>640</v>
      </c>
      <c r="O13" s="645" t="s">
        <v>674</v>
      </c>
      <c r="P13" s="646" t="s">
        <v>804</v>
      </c>
      <c r="Q13" s="616">
        <v>5</v>
      </c>
    </row>
    <row r="14" spans="1:17" ht="55.5" customHeight="1" x14ac:dyDescent="0.2">
      <c r="A14" s="569">
        <v>7</v>
      </c>
      <c r="B14" s="567"/>
      <c r="C14" s="612" t="s">
        <v>666</v>
      </c>
      <c r="D14" s="613" t="s">
        <v>731</v>
      </c>
      <c r="E14" s="612" t="s">
        <v>640</v>
      </c>
      <c r="F14" s="645" t="s">
        <v>672</v>
      </c>
      <c r="G14" s="646">
        <v>873</v>
      </c>
      <c r="H14" s="616">
        <v>3</v>
      </c>
      <c r="I14" s="840"/>
      <c r="J14" s="308">
        <v>7</v>
      </c>
      <c r="K14" s="635"/>
      <c r="L14" s="612" t="s">
        <v>666</v>
      </c>
      <c r="M14" s="613" t="s">
        <v>783</v>
      </c>
      <c r="N14" s="612" t="s">
        <v>640</v>
      </c>
      <c r="O14" s="614" t="s">
        <v>674</v>
      </c>
      <c r="P14" s="615" t="s">
        <v>814</v>
      </c>
      <c r="Q14" s="616">
        <v>1</v>
      </c>
    </row>
    <row r="15" spans="1:17" ht="55.5" customHeight="1" x14ac:dyDescent="0.2">
      <c r="A15" s="569">
        <v>8</v>
      </c>
      <c r="B15" s="567"/>
      <c r="C15" s="612" t="s">
        <v>666</v>
      </c>
      <c r="D15" s="613" t="s">
        <v>732</v>
      </c>
      <c r="E15" s="612" t="s">
        <v>640</v>
      </c>
      <c r="F15" s="645" t="s">
        <v>672</v>
      </c>
      <c r="G15" s="646" t="s">
        <v>807</v>
      </c>
      <c r="H15" s="616">
        <v>8</v>
      </c>
      <c r="I15" s="840"/>
      <c r="J15" s="308">
        <v>8</v>
      </c>
      <c r="K15" s="633"/>
      <c r="L15" s="612" t="s">
        <v>666</v>
      </c>
      <c r="M15" s="613" t="s">
        <v>739</v>
      </c>
      <c r="N15" s="612" t="s">
        <v>640</v>
      </c>
      <c r="O15" s="614" t="s">
        <v>786</v>
      </c>
      <c r="P15" s="615" t="s">
        <v>815</v>
      </c>
      <c r="Q15" s="616">
        <v>2</v>
      </c>
    </row>
    <row r="16" spans="1:17" ht="55.5" customHeight="1" x14ac:dyDescent="0.2">
      <c r="A16" s="540" t="s">
        <v>16</v>
      </c>
      <c r="B16" s="190"/>
      <c r="C16" s="637"/>
      <c r="D16" s="638"/>
      <c r="E16" s="638"/>
      <c r="F16" s="639"/>
      <c r="G16" s="647"/>
      <c r="H16" s="647"/>
      <c r="I16" s="840"/>
      <c r="J16" s="308">
        <v>9</v>
      </c>
      <c r="K16" s="633"/>
      <c r="L16" s="612" t="s">
        <v>666</v>
      </c>
      <c r="M16" s="613" t="s">
        <v>726</v>
      </c>
      <c r="N16" s="612" t="s">
        <v>640</v>
      </c>
      <c r="O16" s="645" t="s">
        <v>683</v>
      </c>
      <c r="P16" s="646" t="s">
        <v>803</v>
      </c>
      <c r="Q16" s="616">
        <v>6</v>
      </c>
    </row>
    <row r="17" spans="1:17" ht="55.5" customHeight="1" x14ac:dyDescent="0.2">
      <c r="A17" s="541" t="s">
        <v>211</v>
      </c>
      <c r="B17" s="34" t="s">
        <v>65</v>
      </c>
      <c r="C17" s="642" t="s">
        <v>20</v>
      </c>
      <c r="D17" s="643" t="s">
        <v>14</v>
      </c>
      <c r="E17" s="643" t="s">
        <v>679</v>
      </c>
      <c r="F17" s="643" t="s">
        <v>680</v>
      </c>
      <c r="G17" s="644" t="s">
        <v>15</v>
      </c>
      <c r="H17" s="644" t="s">
        <v>27</v>
      </c>
      <c r="I17" s="840"/>
      <c r="J17" s="308">
        <v>10</v>
      </c>
      <c r="K17" s="633"/>
      <c r="L17" s="612" t="s">
        <v>666</v>
      </c>
      <c r="M17" s="613" t="s">
        <v>727</v>
      </c>
      <c r="N17" s="612" t="s">
        <v>640</v>
      </c>
      <c r="O17" s="645" t="s">
        <v>673</v>
      </c>
      <c r="P17" s="646">
        <v>947</v>
      </c>
      <c r="Q17" s="616">
        <v>3</v>
      </c>
    </row>
    <row r="18" spans="1:17" ht="55.5" customHeight="1" x14ac:dyDescent="0.2">
      <c r="A18" s="56">
        <v>1</v>
      </c>
      <c r="B18" s="562"/>
      <c r="C18" s="612" t="s">
        <v>666</v>
      </c>
      <c r="D18" s="613" t="s">
        <v>733</v>
      </c>
      <c r="E18" s="612" t="s">
        <v>640</v>
      </c>
      <c r="F18" s="614" t="s">
        <v>671</v>
      </c>
      <c r="G18" s="615" t="s">
        <v>808</v>
      </c>
      <c r="H18" s="616">
        <v>5</v>
      </c>
      <c r="I18" s="840"/>
      <c r="J18" s="308">
        <v>11</v>
      </c>
      <c r="K18" s="633"/>
      <c r="L18" s="612" t="s">
        <v>666</v>
      </c>
      <c r="M18" s="613" t="s">
        <v>735</v>
      </c>
      <c r="N18" s="612" t="s">
        <v>640</v>
      </c>
      <c r="O18" s="614" t="s">
        <v>693</v>
      </c>
      <c r="P18" s="615" t="s">
        <v>810</v>
      </c>
      <c r="Q18" s="616">
        <v>3</v>
      </c>
    </row>
    <row r="19" spans="1:17" ht="55.5" customHeight="1" x14ac:dyDescent="0.2">
      <c r="A19" s="56">
        <v>2</v>
      </c>
      <c r="B19" s="562"/>
      <c r="C19" s="612" t="s">
        <v>666</v>
      </c>
      <c r="D19" s="613" t="s">
        <v>734</v>
      </c>
      <c r="E19" s="612" t="s">
        <v>640</v>
      </c>
      <c r="F19" s="614" t="s">
        <v>692</v>
      </c>
      <c r="G19" s="615" t="s">
        <v>809</v>
      </c>
      <c r="H19" s="616">
        <v>7</v>
      </c>
      <c r="I19" s="840"/>
      <c r="J19" s="308">
        <v>12</v>
      </c>
      <c r="K19" s="633"/>
      <c r="L19" s="612" t="s">
        <v>666</v>
      </c>
      <c r="M19" s="613" t="s">
        <v>736</v>
      </c>
      <c r="N19" s="612" t="s">
        <v>640</v>
      </c>
      <c r="O19" s="614" t="s">
        <v>674</v>
      </c>
      <c r="P19" s="615" t="s">
        <v>811</v>
      </c>
      <c r="Q19" s="616">
        <v>4</v>
      </c>
    </row>
    <row r="20" spans="1:17" ht="55.5" customHeight="1" x14ac:dyDescent="0.2">
      <c r="A20" s="56">
        <v>3</v>
      </c>
      <c r="B20" s="562"/>
      <c r="C20" s="612" t="s">
        <v>666</v>
      </c>
      <c r="D20" s="613" t="s">
        <v>735</v>
      </c>
      <c r="E20" s="612" t="s">
        <v>640</v>
      </c>
      <c r="F20" s="614" t="s">
        <v>693</v>
      </c>
      <c r="G20" s="615" t="s">
        <v>810</v>
      </c>
      <c r="H20" s="616">
        <v>3</v>
      </c>
      <c r="I20" s="840"/>
      <c r="J20" s="308">
        <v>13</v>
      </c>
      <c r="K20" s="633"/>
      <c r="L20" s="612" t="s">
        <v>666</v>
      </c>
      <c r="M20" s="613" t="s">
        <v>732</v>
      </c>
      <c r="N20" s="612" t="s">
        <v>640</v>
      </c>
      <c r="O20" s="645" t="s">
        <v>672</v>
      </c>
      <c r="P20" s="646" t="s">
        <v>807</v>
      </c>
      <c r="Q20" s="616">
        <v>8</v>
      </c>
    </row>
    <row r="21" spans="1:17" ht="55.5" customHeight="1" x14ac:dyDescent="0.2">
      <c r="A21" s="56">
        <v>4</v>
      </c>
      <c r="B21" s="562"/>
      <c r="C21" s="612" t="s">
        <v>666</v>
      </c>
      <c r="D21" s="613" t="s">
        <v>736</v>
      </c>
      <c r="E21" s="612" t="s">
        <v>640</v>
      </c>
      <c r="F21" s="614" t="s">
        <v>674</v>
      </c>
      <c r="G21" s="615" t="s">
        <v>811</v>
      </c>
      <c r="H21" s="616">
        <v>4</v>
      </c>
      <c r="I21" s="840"/>
      <c r="J21" s="308">
        <v>14</v>
      </c>
      <c r="K21" s="633"/>
      <c r="L21" s="612" t="s">
        <v>666</v>
      </c>
      <c r="M21" s="585" t="s">
        <v>800</v>
      </c>
      <c r="N21" s="585" t="s">
        <v>640</v>
      </c>
      <c r="O21" s="585" t="s">
        <v>801</v>
      </c>
      <c r="P21" s="646">
        <v>988</v>
      </c>
      <c r="Q21" s="616">
        <v>2</v>
      </c>
    </row>
    <row r="22" spans="1:17" ht="55.5" customHeight="1" x14ac:dyDescent="0.2">
      <c r="A22" s="56">
        <v>5</v>
      </c>
      <c r="B22" s="562"/>
      <c r="C22" s="612" t="s">
        <v>666</v>
      </c>
      <c r="D22" s="613" t="s">
        <v>737</v>
      </c>
      <c r="E22" s="612" t="s">
        <v>640</v>
      </c>
      <c r="F22" s="614" t="s">
        <v>694</v>
      </c>
      <c r="G22" s="615" t="s">
        <v>812</v>
      </c>
      <c r="H22" s="616">
        <v>6</v>
      </c>
      <c r="I22" s="840"/>
      <c r="J22" s="308">
        <v>15</v>
      </c>
      <c r="K22" s="633"/>
      <c r="L22" s="612" t="s">
        <v>666</v>
      </c>
      <c r="M22" s="613" t="s">
        <v>733</v>
      </c>
      <c r="N22" s="612" t="s">
        <v>640</v>
      </c>
      <c r="O22" s="614" t="s">
        <v>671</v>
      </c>
      <c r="P22" s="615" t="s">
        <v>808</v>
      </c>
      <c r="Q22" s="616">
        <v>5</v>
      </c>
    </row>
    <row r="23" spans="1:17" ht="55.5" customHeight="1" x14ac:dyDescent="0.2">
      <c r="A23" s="56">
        <v>6</v>
      </c>
      <c r="B23" s="562"/>
      <c r="C23" s="612" t="s">
        <v>666</v>
      </c>
      <c r="D23" s="613" t="s">
        <v>783</v>
      </c>
      <c r="E23" s="612" t="s">
        <v>640</v>
      </c>
      <c r="F23" s="614" t="s">
        <v>674</v>
      </c>
      <c r="G23" s="615" t="s">
        <v>814</v>
      </c>
      <c r="H23" s="616">
        <v>1</v>
      </c>
      <c r="I23" s="840"/>
      <c r="J23" s="308">
        <v>16</v>
      </c>
      <c r="K23" s="633"/>
      <c r="L23" s="612" t="s">
        <v>666</v>
      </c>
      <c r="M23" s="649" t="s">
        <v>742</v>
      </c>
      <c r="N23" s="585" t="s">
        <v>640</v>
      </c>
      <c r="O23" s="634" t="s">
        <v>672</v>
      </c>
      <c r="P23" s="646">
        <v>1026</v>
      </c>
      <c r="Q23" s="616">
        <v>3</v>
      </c>
    </row>
    <row r="24" spans="1:17" ht="55.5" customHeight="1" x14ac:dyDescent="0.2">
      <c r="A24" s="56">
        <v>7</v>
      </c>
      <c r="B24" s="562"/>
      <c r="C24" s="612" t="s">
        <v>666</v>
      </c>
      <c r="D24" s="613" t="s">
        <v>738</v>
      </c>
      <c r="E24" s="612" t="s">
        <v>640</v>
      </c>
      <c r="F24" s="614" t="s">
        <v>676</v>
      </c>
      <c r="G24" s="615" t="s">
        <v>825</v>
      </c>
      <c r="H24" s="616">
        <v>8</v>
      </c>
      <c r="I24" s="840"/>
      <c r="J24" s="308">
        <v>17</v>
      </c>
      <c r="K24" s="633"/>
      <c r="L24" s="612" t="s">
        <v>666</v>
      </c>
      <c r="M24" s="585" t="s">
        <v>784</v>
      </c>
      <c r="N24" s="585" t="s">
        <v>640</v>
      </c>
      <c r="O24" s="586" t="s">
        <v>676</v>
      </c>
      <c r="P24" s="646">
        <v>1032</v>
      </c>
      <c r="Q24" s="616">
        <v>4</v>
      </c>
    </row>
    <row r="25" spans="1:17" ht="55.5" customHeight="1" x14ac:dyDescent="0.2">
      <c r="A25" s="56">
        <v>8</v>
      </c>
      <c r="B25" s="562"/>
      <c r="C25" s="612" t="s">
        <v>666</v>
      </c>
      <c r="D25" s="613" t="s">
        <v>739</v>
      </c>
      <c r="E25" s="612" t="s">
        <v>640</v>
      </c>
      <c r="F25" s="614" t="s">
        <v>786</v>
      </c>
      <c r="G25" s="615" t="s">
        <v>815</v>
      </c>
      <c r="H25" s="616">
        <v>2</v>
      </c>
      <c r="I25" s="840"/>
      <c r="J25" s="308">
        <v>18</v>
      </c>
      <c r="K25" s="633"/>
      <c r="L25" s="612" t="s">
        <v>666</v>
      </c>
      <c r="M25" s="613" t="s">
        <v>737</v>
      </c>
      <c r="N25" s="612" t="s">
        <v>640</v>
      </c>
      <c r="O25" s="614" t="s">
        <v>694</v>
      </c>
      <c r="P25" s="615" t="s">
        <v>812</v>
      </c>
      <c r="Q25" s="616">
        <v>6</v>
      </c>
    </row>
    <row r="26" spans="1:17" ht="55.5" customHeight="1" x14ac:dyDescent="0.2">
      <c r="A26" s="540" t="s">
        <v>17</v>
      </c>
      <c r="B26" s="190"/>
      <c r="C26" s="648"/>
      <c r="D26" s="638"/>
      <c r="E26" s="638"/>
      <c r="F26" s="639"/>
      <c r="G26" s="647"/>
      <c r="H26" s="647"/>
      <c r="I26" s="840"/>
      <c r="J26" s="308">
        <v>19</v>
      </c>
      <c r="K26" s="633"/>
      <c r="L26" s="612" t="s">
        <v>666</v>
      </c>
      <c r="M26" s="613" t="s">
        <v>734</v>
      </c>
      <c r="N26" s="612" t="s">
        <v>640</v>
      </c>
      <c r="O26" s="614" t="s">
        <v>692</v>
      </c>
      <c r="P26" s="615" t="s">
        <v>809</v>
      </c>
      <c r="Q26" s="616">
        <v>7</v>
      </c>
    </row>
    <row r="27" spans="1:17" ht="55.5" customHeight="1" x14ac:dyDescent="0.2">
      <c r="A27" s="541" t="s">
        <v>211</v>
      </c>
      <c r="B27" s="34" t="s">
        <v>65</v>
      </c>
      <c r="C27" s="642" t="s">
        <v>20</v>
      </c>
      <c r="D27" s="643" t="s">
        <v>14</v>
      </c>
      <c r="E27" s="643" t="s">
        <v>679</v>
      </c>
      <c r="F27" s="643" t="s">
        <v>680</v>
      </c>
      <c r="G27" s="644" t="s">
        <v>15</v>
      </c>
      <c r="H27" s="644" t="s">
        <v>27</v>
      </c>
      <c r="I27" s="840"/>
      <c r="J27" s="308">
        <v>20</v>
      </c>
      <c r="K27" s="633"/>
      <c r="L27" s="612" t="s">
        <v>666</v>
      </c>
      <c r="M27" s="613" t="s">
        <v>738</v>
      </c>
      <c r="N27" s="612" t="s">
        <v>640</v>
      </c>
      <c r="O27" s="614" t="s">
        <v>676</v>
      </c>
      <c r="P27" s="615" t="s">
        <v>813</v>
      </c>
      <c r="Q27" s="616">
        <v>8</v>
      </c>
    </row>
    <row r="28" spans="1:17" ht="55.5" customHeight="1" x14ac:dyDescent="0.2">
      <c r="A28" s="569">
        <v>1</v>
      </c>
      <c r="B28" s="565"/>
      <c r="C28" s="585" t="s">
        <v>666</v>
      </c>
      <c r="D28" s="649" t="s">
        <v>740</v>
      </c>
      <c r="E28" s="585" t="s">
        <v>640</v>
      </c>
      <c r="F28" s="634" t="s">
        <v>672</v>
      </c>
      <c r="G28" s="615" t="s">
        <v>816</v>
      </c>
      <c r="H28" s="616">
        <v>1</v>
      </c>
      <c r="I28" s="840"/>
      <c r="J28" s="308" t="s">
        <v>212</v>
      </c>
      <c r="K28" s="633"/>
      <c r="L28" s="612" t="s">
        <v>666</v>
      </c>
      <c r="M28" s="649" t="s">
        <v>741</v>
      </c>
      <c r="N28" s="585" t="s">
        <v>640</v>
      </c>
      <c r="O28" s="634" t="s">
        <v>672</v>
      </c>
      <c r="P28" s="646" t="s">
        <v>447</v>
      </c>
      <c r="Q28" s="616" t="s">
        <v>212</v>
      </c>
    </row>
    <row r="29" spans="1:17" ht="55.5" customHeight="1" x14ac:dyDescent="0.2">
      <c r="A29" s="569">
        <v>2</v>
      </c>
      <c r="B29" s="565"/>
      <c r="C29" s="585" t="s">
        <v>666</v>
      </c>
      <c r="D29" s="649" t="s">
        <v>741</v>
      </c>
      <c r="E29" s="585" t="s">
        <v>640</v>
      </c>
      <c r="F29" s="634" t="s">
        <v>672</v>
      </c>
      <c r="G29" s="646" t="s">
        <v>447</v>
      </c>
      <c r="H29" s="616" t="s">
        <v>212</v>
      </c>
      <c r="I29" s="840"/>
      <c r="J29" s="308" t="s">
        <v>212</v>
      </c>
      <c r="K29" s="633"/>
      <c r="L29" s="612" t="s">
        <v>666</v>
      </c>
      <c r="M29" s="649" t="s">
        <v>743</v>
      </c>
      <c r="N29" s="585" t="s">
        <v>640</v>
      </c>
      <c r="O29" s="634" t="s">
        <v>674</v>
      </c>
      <c r="P29" s="646" t="s">
        <v>447</v>
      </c>
      <c r="Q29" s="616" t="s">
        <v>212</v>
      </c>
    </row>
    <row r="30" spans="1:17" ht="55.5" customHeight="1" x14ac:dyDescent="0.2">
      <c r="A30" s="569">
        <v>3</v>
      </c>
      <c r="B30" s="565"/>
      <c r="C30" s="585" t="s">
        <v>666</v>
      </c>
      <c r="D30" s="649" t="s">
        <v>742</v>
      </c>
      <c r="E30" s="585" t="s">
        <v>640</v>
      </c>
      <c r="F30" s="634" t="s">
        <v>672</v>
      </c>
      <c r="G30" s="646">
        <v>1026</v>
      </c>
      <c r="H30" s="616">
        <v>3</v>
      </c>
      <c r="I30" s="840"/>
      <c r="J30" s="308" t="s">
        <v>212</v>
      </c>
      <c r="K30" s="633"/>
      <c r="L30" s="612" t="s">
        <v>666</v>
      </c>
      <c r="M30" s="649" t="s">
        <v>744</v>
      </c>
      <c r="N30" s="585" t="s">
        <v>640</v>
      </c>
      <c r="O30" s="634" t="s">
        <v>676</v>
      </c>
      <c r="P30" s="646" t="s">
        <v>447</v>
      </c>
      <c r="Q30" s="616" t="s">
        <v>212</v>
      </c>
    </row>
    <row r="31" spans="1:17" ht="55.5" customHeight="1" x14ac:dyDescent="0.2">
      <c r="A31" s="569">
        <v>4</v>
      </c>
      <c r="B31" s="565"/>
      <c r="C31" s="585" t="s">
        <v>666</v>
      </c>
      <c r="D31" s="649" t="s">
        <v>743</v>
      </c>
      <c r="E31" s="585" t="s">
        <v>640</v>
      </c>
      <c r="F31" s="634" t="s">
        <v>674</v>
      </c>
      <c r="G31" s="646" t="s">
        <v>447</v>
      </c>
      <c r="H31" s="616" t="s">
        <v>212</v>
      </c>
      <c r="I31" s="840"/>
      <c r="J31" s="308" t="s">
        <v>212</v>
      </c>
      <c r="K31" s="633"/>
      <c r="L31" s="612" t="s">
        <v>666</v>
      </c>
      <c r="M31" s="649" t="s">
        <v>745</v>
      </c>
      <c r="N31" s="585" t="s">
        <v>640</v>
      </c>
      <c r="O31" s="634" t="s">
        <v>676</v>
      </c>
      <c r="P31" s="646" t="s">
        <v>447</v>
      </c>
      <c r="Q31" s="616" t="s">
        <v>212</v>
      </c>
    </row>
    <row r="32" spans="1:17" ht="55.5" customHeight="1" x14ac:dyDescent="0.2">
      <c r="A32" s="569">
        <v>5</v>
      </c>
      <c r="B32" s="565"/>
      <c r="C32" s="585" t="s">
        <v>666</v>
      </c>
      <c r="D32" s="649" t="s">
        <v>744</v>
      </c>
      <c r="E32" s="585" t="s">
        <v>640</v>
      </c>
      <c r="F32" s="634" t="s">
        <v>676</v>
      </c>
      <c r="G32" s="646" t="s">
        <v>447</v>
      </c>
      <c r="H32" s="616" t="s">
        <v>212</v>
      </c>
      <c r="I32" s="840"/>
      <c r="J32" s="308"/>
      <c r="K32" s="635"/>
      <c r="L32" s="633"/>
      <c r="M32" s="227"/>
      <c r="N32" s="227"/>
      <c r="O32" s="227"/>
      <c r="P32" s="636"/>
      <c r="Q32" s="308"/>
    </row>
    <row r="33" spans="1:17" ht="55.5" customHeight="1" x14ac:dyDescent="0.2">
      <c r="A33" s="569">
        <v>6</v>
      </c>
      <c r="B33" s="565"/>
      <c r="C33" s="585" t="s">
        <v>666</v>
      </c>
      <c r="D33" s="649" t="s">
        <v>745</v>
      </c>
      <c r="E33" s="585" t="s">
        <v>640</v>
      </c>
      <c r="F33" s="634" t="s">
        <v>676</v>
      </c>
      <c r="G33" s="646" t="s">
        <v>447</v>
      </c>
      <c r="H33" s="616" t="s">
        <v>212</v>
      </c>
      <c r="I33" s="840"/>
      <c r="J33" s="308"/>
      <c r="K33" s="635"/>
      <c r="L33" s="633"/>
      <c r="M33" s="227"/>
      <c r="N33" s="227"/>
      <c r="O33" s="227"/>
      <c r="P33" s="646"/>
      <c r="Q33" s="308"/>
    </row>
    <row r="34" spans="1:17" ht="55.5" customHeight="1" x14ac:dyDescent="0.2">
      <c r="A34" s="569">
        <v>7</v>
      </c>
      <c r="B34" s="539" t="str">
        <f>IF(ISERROR(VLOOKUP(#REF!,'KAYIT LİSTESİ'!$B$4:$H$733,2,0)),"",(VLOOKUP(#REF!,'KAYIT LİSTESİ'!$B$4:$H$733,2,0)))</f>
        <v/>
      </c>
      <c r="C34" s="585" t="s">
        <v>666</v>
      </c>
      <c r="D34" s="585" t="s">
        <v>784</v>
      </c>
      <c r="E34" s="585" t="s">
        <v>640</v>
      </c>
      <c r="F34" s="586" t="s">
        <v>676</v>
      </c>
      <c r="G34" s="646">
        <v>1032</v>
      </c>
      <c r="H34" s="616">
        <v>4</v>
      </c>
      <c r="I34" s="840"/>
      <c r="J34" s="308"/>
      <c r="K34" s="635"/>
      <c r="L34" s="633"/>
      <c r="M34" s="227"/>
      <c r="N34" s="227"/>
      <c r="O34" s="227"/>
      <c r="P34" s="646"/>
      <c r="Q34" s="308"/>
    </row>
    <row r="35" spans="1:17" ht="55.5" customHeight="1" x14ac:dyDescent="0.2">
      <c r="A35" s="569">
        <v>8</v>
      </c>
      <c r="B35" s="539" t="str">
        <f>IF(ISERROR(VLOOKUP(#REF!,'KAYIT LİSTESİ'!$B$4:$H$733,2,0)),"",(VLOOKUP(#REF!,'KAYIT LİSTESİ'!$B$4:$H$733,2,0)))</f>
        <v/>
      </c>
      <c r="C35" s="585" t="s">
        <v>667</v>
      </c>
      <c r="D35" s="585" t="s">
        <v>800</v>
      </c>
      <c r="E35" s="585" t="s">
        <v>640</v>
      </c>
      <c r="F35" s="585" t="s">
        <v>801</v>
      </c>
      <c r="G35" s="646">
        <v>988</v>
      </c>
      <c r="H35" s="616">
        <v>2</v>
      </c>
      <c r="I35" s="840"/>
      <c r="J35" s="256"/>
      <c r="K35" s="635"/>
      <c r="L35" s="633"/>
      <c r="M35" s="227"/>
      <c r="N35" s="227"/>
      <c r="O35" s="227"/>
      <c r="P35" s="646"/>
      <c r="Q35" s="308"/>
    </row>
    <row r="36" spans="1:17" x14ac:dyDescent="0.2">
      <c r="A36" s="542" t="s">
        <v>18</v>
      </c>
      <c r="B36" s="296"/>
      <c r="C36" s="297"/>
      <c r="D36" s="543" t="s">
        <v>0</v>
      </c>
      <c r="E36" s="543"/>
      <c r="F36" s="544" t="s">
        <v>1</v>
      </c>
      <c r="G36" s="23"/>
      <c r="H36" s="296" t="s">
        <v>2</v>
      </c>
      <c r="I36" s="296"/>
      <c r="J36" s="296"/>
      <c r="K36" s="296"/>
      <c r="L36" s="296"/>
      <c r="M36" s="296"/>
      <c r="N36" s="296"/>
      <c r="O36" s="545"/>
      <c r="P36" s="301" t="s">
        <v>3</v>
      </c>
      <c r="Q36" s="302" t="s">
        <v>3</v>
      </c>
    </row>
    <row r="37" spans="1:17" ht="13.5" thickBot="1" x14ac:dyDescent="0.25">
      <c r="A37" s="546"/>
      <c r="B37" s="547"/>
      <c r="C37" s="547"/>
      <c r="D37" s="547"/>
      <c r="E37" s="547"/>
      <c r="F37" s="547"/>
      <c r="G37" s="547"/>
      <c r="H37" s="547"/>
      <c r="I37" s="547"/>
      <c r="J37" s="547"/>
      <c r="K37" s="547"/>
      <c r="L37" s="547"/>
      <c r="M37" s="547"/>
      <c r="N37" s="547"/>
      <c r="O37" s="547"/>
      <c r="P37" s="547"/>
      <c r="Q37" s="547"/>
    </row>
  </sheetData>
  <sortState ref="J8:Q31">
    <sortCondition ref="J8:J31"/>
  </sortState>
  <mergeCells count="20">
    <mergeCell ref="O4:Q4"/>
    <mergeCell ref="A5:H5"/>
    <mergeCell ref="J5:O5"/>
    <mergeCell ref="A1:Q1"/>
    <mergeCell ref="A2:Q2"/>
    <mergeCell ref="A3:B3"/>
    <mergeCell ref="C3:D3"/>
    <mergeCell ref="H3:I3"/>
    <mergeCell ref="O3:Q3"/>
    <mergeCell ref="I6:I35"/>
    <mergeCell ref="J6:J7"/>
    <mergeCell ref="K6:K7"/>
    <mergeCell ref="A4:B4"/>
    <mergeCell ref="C4:D4"/>
    <mergeCell ref="O6:O7"/>
    <mergeCell ref="P6:P7"/>
    <mergeCell ref="Q6:Q7"/>
    <mergeCell ref="L6:L7"/>
    <mergeCell ref="M6:M7"/>
    <mergeCell ref="N6:N7"/>
  </mergeCells>
  <hyperlinks>
    <hyperlink ref="C3" location="'YARIŞMA PROGRAMI'!C7" display="100 m. Engelli"/>
  </hyperlinks>
  <pageMargins left="0.7" right="0.7" top="0.75" bottom="0.75" header="0.3" footer="0.3"/>
  <pageSetup paperSize="9" scale="4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topLeftCell="A23" zoomScale="73" zoomScaleNormal="73" workbookViewId="0">
      <selection activeCell="L8" sqref="L8:O10"/>
    </sheetView>
  </sheetViews>
  <sheetFormatPr defaultRowHeight="12.75" x14ac:dyDescent="0.2"/>
  <cols>
    <col min="1" max="1" width="11.28515625" customWidth="1"/>
    <col min="2" max="2" width="0" hidden="1" customWidth="1"/>
    <col min="3" max="3" width="10.42578125" customWidth="1"/>
    <col min="4" max="4" width="29.42578125" bestFit="1" customWidth="1"/>
    <col min="5" max="5" width="9" customWidth="1"/>
    <col min="6" max="6" width="39" customWidth="1"/>
    <col min="7" max="7" width="10.5703125" bestFit="1" customWidth="1"/>
    <col min="9" max="9" width="3.28515625" customWidth="1"/>
    <col min="10" max="10" width="9" customWidth="1"/>
    <col min="11" max="11" width="0" hidden="1" customWidth="1"/>
    <col min="12" max="12" width="9.85546875" customWidth="1"/>
    <col min="13" max="13" width="29.7109375" bestFit="1" customWidth="1"/>
    <col min="14" max="14" width="13.42578125" hidden="1" customWidth="1"/>
    <col min="15" max="15" width="29.7109375" bestFit="1" customWidth="1"/>
  </cols>
  <sheetData>
    <row r="1" spans="1:17" ht="59.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row>
    <row r="2" spans="1:17" ht="33.75" customHeight="1" x14ac:dyDescent="0.2">
      <c r="A2" s="762" t="str">
        <f>'YARIŞMA BİLGİLERİ'!F19</f>
        <v>4. TÜRKİYENİN EN HIZLISI İL SEÇMELERİ</v>
      </c>
      <c r="B2" s="762"/>
      <c r="C2" s="762"/>
      <c r="D2" s="762"/>
      <c r="E2" s="762"/>
      <c r="F2" s="762"/>
      <c r="G2" s="762"/>
      <c r="H2" s="762"/>
      <c r="I2" s="762"/>
      <c r="J2" s="762"/>
      <c r="K2" s="762"/>
      <c r="L2" s="762"/>
      <c r="M2" s="762"/>
      <c r="N2" s="762"/>
      <c r="O2" s="762"/>
      <c r="P2" s="762"/>
      <c r="Q2" s="762"/>
    </row>
    <row r="3" spans="1:17" ht="27" customHeight="1" x14ac:dyDescent="0.2">
      <c r="A3" s="745" t="s">
        <v>78</v>
      </c>
      <c r="B3" s="745"/>
      <c r="C3" s="746" t="s">
        <v>669</v>
      </c>
      <c r="D3" s="746"/>
      <c r="E3" s="522"/>
      <c r="F3" s="747"/>
      <c r="G3" s="747"/>
      <c r="H3" s="763"/>
      <c r="I3" s="763"/>
      <c r="J3" s="11"/>
      <c r="K3" s="513"/>
      <c r="L3" s="513"/>
      <c r="M3" s="574" t="s">
        <v>781</v>
      </c>
      <c r="N3" s="578">
        <v>43249</v>
      </c>
      <c r="O3" s="764" t="str">
        <f>'YARIŞMA PROGRAMI'!E9</f>
        <v>-</v>
      </c>
      <c r="P3" s="764"/>
      <c r="Q3" s="764"/>
    </row>
    <row r="4" spans="1:17" ht="24.75" customHeight="1" x14ac:dyDescent="0.2">
      <c r="A4" s="736" t="s">
        <v>70</v>
      </c>
      <c r="B4" s="736"/>
      <c r="C4" s="737" t="s">
        <v>789</v>
      </c>
      <c r="D4" s="737"/>
      <c r="E4" s="521"/>
      <c r="F4" s="21"/>
      <c r="G4" s="21"/>
      <c r="H4" s="21"/>
      <c r="I4" s="21"/>
      <c r="J4" s="21"/>
      <c r="K4" s="64"/>
      <c r="L4" s="64"/>
      <c r="M4" s="64" t="s">
        <v>782</v>
      </c>
      <c r="N4" s="577">
        <v>0.4375</v>
      </c>
      <c r="O4" s="765"/>
      <c r="P4" s="765"/>
      <c r="Q4" s="765"/>
    </row>
    <row r="5" spans="1:17" ht="25.5" x14ac:dyDescent="0.25">
      <c r="A5" s="735" t="s">
        <v>214</v>
      </c>
      <c r="B5" s="735"/>
      <c r="C5" s="735"/>
      <c r="D5" s="735"/>
      <c r="E5" s="735"/>
      <c r="F5" s="735"/>
      <c r="G5" s="735"/>
      <c r="H5" s="735"/>
      <c r="I5" s="242"/>
      <c r="J5" s="735" t="s">
        <v>215</v>
      </c>
      <c r="K5" s="735"/>
      <c r="L5" s="735"/>
      <c r="M5" s="735"/>
      <c r="N5" s="735"/>
      <c r="O5" s="735"/>
      <c r="P5" s="241" t="s">
        <v>216</v>
      </c>
      <c r="Q5" s="591"/>
    </row>
    <row r="6" spans="1:17" ht="18" customHeight="1" x14ac:dyDescent="0.2">
      <c r="A6" s="189" t="s">
        <v>239</v>
      </c>
      <c r="B6" s="190"/>
      <c r="C6" s="190"/>
      <c r="D6" s="193"/>
      <c r="E6" s="193"/>
      <c r="F6" s="194"/>
      <c r="G6" s="190"/>
      <c r="H6" s="590"/>
      <c r="I6" s="732"/>
      <c r="J6" s="756" t="s">
        <v>6</v>
      </c>
      <c r="K6" s="758" t="s">
        <v>65</v>
      </c>
      <c r="L6" s="755" t="s">
        <v>75</v>
      </c>
      <c r="M6" s="750" t="s">
        <v>14</v>
      </c>
      <c r="N6" s="751" t="s">
        <v>679</v>
      </c>
      <c r="O6" s="750" t="s">
        <v>680</v>
      </c>
      <c r="P6" s="750" t="s">
        <v>15</v>
      </c>
      <c r="Q6" s="751" t="s">
        <v>27</v>
      </c>
    </row>
    <row r="7" spans="1:17" ht="25.5" x14ac:dyDescent="0.2">
      <c r="A7" s="549" t="s">
        <v>211</v>
      </c>
      <c r="B7" s="550" t="s">
        <v>65</v>
      </c>
      <c r="C7" s="551" t="s">
        <v>13</v>
      </c>
      <c r="D7" s="552" t="s">
        <v>14</v>
      </c>
      <c r="E7" s="552" t="s">
        <v>679</v>
      </c>
      <c r="F7" s="552" t="s">
        <v>680</v>
      </c>
      <c r="G7" s="34" t="s">
        <v>15</v>
      </c>
      <c r="H7" s="34" t="s">
        <v>27</v>
      </c>
      <c r="I7" s="733"/>
      <c r="J7" s="757"/>
      <c r="K7" s="759"/>
      <c r="L7" s="755"/>
      <c r="M7" s="750"/>
      <c r="N7" s="752"/>
      <c r="O7" s="750"/>
      <c r="P7" s="750"/>
      <c r="Q7" s="752"/>
    </row>
    <row r="8" spans="1:17" ht="52.5" customHeight="1" x14ac:dyDescent="0.2">
      <c r="A8" s="56">
        <v>1</v>
      </c>
      <c r="B8" s="558"/>
      <c r="C8" s="557" t="s">
        <v>667</v>
      </c>
      <c r="D8" s="558" t="s">
        <v>746</v>
      </c>
      <c r="E8" s="558" t="s">
        <v>640</v>
      </c>
      <c r="F8" s="559" t="s">
        <v>672</v>
      </c>
      <c r="G8" s="548">
        <v>875</v>
      </c>
      <c r="H8" s="224">
        <v>1</v>
      </c>
      <c r="I8" s="733"/>
      <c r="J8" s="256">
        <v>1</v>
      </c>
      <c r="K8" s="225"/>
      <c r="L8" s="557" t="s">
        <v>667</v>
      </c>
      <c r="M8" s="558" t="s">
        <v>746</v>
      </c>
      <c r="N8" s="558" t="s">
        <v>640</v>
      </c>
      <c r="O8" s="559" t="s">
        <v>672</v>
      </c>
      <c r="P8" s="548">
        <v>875</v>
      </c>
      <c r="Q8" s="224">
        <v>1</v>
      </c>
    </row>
    <row r="9" spans="1:17" ht="52.5" customHeight="1" x14ac:dyDescent="0.2">
      <c r="A9" s="56">
        <v>2</v>
      </c>
      <c r="B9" s="558"/>
      <c r="C9" s="557" t="s">
        <v>667</v>
      </c>
      <c r="D9" s="558" t="s">
        <v>747</v>
      </c>
      <c r="E9" s="558" t="s">
        <v>640</v>
      </c>
      <c r="F9" s="559" t="s">
        <v>672</v>
      </c>
      <c r="G9" s="548" t="s">
        <v>447</v>
      </c>
      <c r="H9" s="224" t="s">
        <v>212</v>
      </c>
      <c r="I9" s="733"/>
      <c r="J9" s="256">
        <v>2</v>
      </c>
      <c r="K9" s="225"/>
      <c r="L9" s="557" t="s">
        <v>667</v>
      </c>
      <c r="M9" s="568" t="s">
        <v>756</v>
      </c>
      <c r="N9" s="562" t="s">
        <v>640</v>
      </c>
      <c r="O9" s="559" t="s">
        <v>677</v>
      </c>
      <c r="P9" s="548">
        <v>894</v>
      </c>
      <c r="Q9" s="224">
        <v>1</v>
      </c>
    </row>
    <row r="10" spans="1:17" ht="52.5" customHeight="1" x14ac:dyDescent="0.2">
      <c r="A10" s="56">
        <v>3</v>
      </c>
      <c r="B10" s="558"/>
      <c r="C10" s="557" t="s">
        <v>667</v>
      </c>
      <c r="D10" s="558" t="s">
        <v>748</v>
      </c>
      <c r="E10" s="558" t="s">
        <v>640</v>
      </c>
      <c r="F10" s="559" t="s">
        <v>692</v>
      </c>
      <c r="G10" s="548">
        <v>931</v>
      </c>
      <c r="H10" s="224">
        <v>3</v>
      </c>
      <c r="I10" s="733"/>
      <c r="J10" s="256">
        <v>3</v>
      </c>
      <c r="K10" s="225"/>
      <c r="L10" s="557" t="s">
        <v>667</v>
      </c>
      <c r="M10" s="558" t="s">
        <v>768</v>
      </c>
      <c r="N10" s="564" t="s">
        <v>640</v>
      </c>
      <c r="O10" s="559" t="s">
        <v>672</v>
      </c>
      <c r="P10" s="548">
        <v>912</v>
      </c>
      <c r="Q10" s="224">
        <v>2</v>
      </c>
    </row>
    <row r="11" spans="1:17" ht="52.5" customHeight="1" x14ac:dyDescent="0.2">
      <c r="A11" s="56">
        <v>4</v>
      </c>
      <c r="B11" s="558"/>
      <c r="C11" s="557" t="s">
        <v>667</v>
      </c>
      <c r="D11" s="558" t="s">
        <v>749</v>
      </c>
      <c r="E11" s="558" t="s">
        <v>640</v>
      </c>
      <c r="F11" s="559" t="s">
        <v>676</v>
      </c>
      <c r="G11" s="548">
        <v>1106</v>
      </c>
      <c r="H11" s="224">
        <v>7</v>
      </c>
      <c r="I11" s="733"/>
      <c r="J11" s="256">
        <v>4</v>
      </c>
      <c r="K11" s="225"/>
      <c r="L11" s="557" t="s">
        <v>667</v>
      </c>
      <c r="M11" s="558" t="s">
        <v>748</v>
      </c>
      <c r="N11" s="558" t="s">
        <v>640</v>
      </c>
      <c r="O11" s="559" t="s">
        <v>692</v>
      </c>
      <c r="P11" s="548">
        <v>931</v>
      </c>
      <c r="Q11" s="224">
        <v>3</v>
      </c>
    </row>
    <row r="12" spans="1:17" ht="52.5" customHeight="1" x14ac:dyDescent="0.2">
      <c r="A12" s="56">
        <v>5</v>
      </c>
      <c r="B12" s="558"/>
      <c r="C12" s="557" t="s">
        <v>667</v>
      </c>
      <c r="D12" s="558" t="s">
        <v>750</v>
      </c>
      <c r="E12" s="558" t="s">
        <v>640</v>
      </c>
      <c r="F12" s="559" t="s">
        <v>696</v>
      </c>
      <c r="G12" s="548">
        <v>944</v>
      </c>
      <c r="H12" s="224">
        <v>4</v>
      </c>
      <c r="I12" s="733"/>
      <c r="J12" s="256">
        <v>5</v>
      </c>
      <c r="K12" s="225"/>
      <c r="L12" s="557" t="s">
        <v>667</v>
      </c>
      <c r="M12" s="558" t="s">
        <v>750</v>
      </c>
      <c r="N12" s="558" t="s">
        <v>640</v>
      </c>
      <c r="O12" s="559" t="s">
        <v>696</v>
      </c>
      <c r="P12" s="548">
        <v>944</v>
      </c>
      <c r="Q12" s="224">
        <v>4</v>
      </c>
    </row>
    <row r="13" spans="1:17" ht="52.5" customHeight="1" x14ac:dyDescent="0.2">
      <c r="A13" s="56">
        <v>6</v>
      </c>
      <c r="B13" s="558"/>
      <c r="C13" s="557" t="s">
        <v>667</v>
      </c>
      <c r="D13" s="558" t="s">
        <v>751</v>
      </c>
      <c r="E13" s="558" t="s">
        <v>640</v>
      </c>
      <c r="F13" s="559" t="s">
        <v>677</v>
      </c>
      <c r="G13" s="548">
        <v>969</v>
      </c>
      <c r="H13" s="224">
        <v>5</v>
      </c>
      <c r="I13" s="733"/>
      <c r="J13" s="256">
        <v>6</v>
      </c>
      <c r="K13" s="225"/>
      <c r="L13" s="557" t="s">
        <v>667</v>
      </c>
      <c r="M13" s="568" t="s">
        <v>753</v>
      </c>
      <c r="N13" s="562" t="s">
        <v>640</v>
      </c>
      <c r="O13" s="559" t="s">
        <v>697</v>
      </c>
      <c r="P13" s="548">
        <v>949</v>
      </c>
      <c r="Q13" s="224">
        <v>2</v>
      </c>
    </row>
    <row r="14" spans="1:17" ht="52.5" customHeight="1" x14ac:dyDescent="0.2">
      <c r="A14" s="56">
        <v>7</v>
      </c>
      <c r="B14" s="558"/>
      <c r="C14" s="557" t="s">
        <v>667</v>
      </c>
      <c r="D14" s="558" t="s">
        <v>768</v>
      </c>
      <c r="E14" s="564" t="s">
        <v>640</v>
      </c>
      <c r="F14" s="559" t="s">
        <v>672</v>
      </c>
      <c r="G14" s="548">
        <v>912</v>
      </c>
      <c r="H14" s="224">
        <v>2</v>
      </c>
      <c r="I14" s="733"/>
      <c r="J14" s="256">
        <v>7</v>
      </c>
      <c r="K14" s="225"/>
      <c r="L14" s="557" t="s">
        <v>667</v>
      </c>
      <c r="M14" s="568" t="s">
        <v>755</v>
      </c>
      <c r="N14" s="562" t="s">
        <v>640</v>
      </c>
      <c r="O14" s="559" t="s">
        <v>683</v>
      </c>
      <c r="P14" s="548">
        <v>951</v>
      </c>
      <c r="Q14" s="224">
        <v>3</v>
      </c>
    </row>
    <row r="15" spans="1:17" ht="52.5" customHeight="1" x14ac:dyDescent="0.2">
      <c r="A15" s="56">
        <v>8</v>
      </c>
      <c r="B15" s="558"/>
      <c r="C15" s="557" t="s">
        <v>667</v>
      </c>
      <c r="D15" s="558" t="s">
        <v>752</v>
      </c>
      <c r="E15" s="558" t="s">
        <v>640</v>
      </c>
      <c r="F15" s="559" t="s">
        <v>672</v>
      </c>
      <c r="G15" s="548">
        <v>1016</v>
      </c>
      <c r="H15" s="224">
        <v>6</v>
      </c>
      <c r="I15" s="733"/>
      <c r="J15" s="256">
        <v>8</v>
      </c>
      <c r="K15" s="225"/>
      <c r="L15" s="557" t="s">
        <v>667</v>
      </c>
      <c r="M15" s="568" t="s">
        <v>754</v>
      </c>
      <c r="N15" s="562" t="s">
        <v>640</v>
      </c>
      <c r="O15" s="559" t="s">
        <v>672</v>
      </c>
      <c r="P15" s="548">
        <v>957</v>
      </c>
      <c r="Q15" s="224">
        <v>4</v>
      </c>
    </row>
    <row r="16" spans="1:17" ht="47.25" customHeight="1" x14ac:dyDescent="0.2">
      <c r="A16" s="553" t="s">
        <v>16</v>
      </c>
      <c r="B16" s="554"/>
      <c r="C16" s="554"/>
      <c r="D16" s="555"/>
      <c r="E16" s="555"/>
      <c r="F16" s="556"/>
      <c r="G16" s="190"/>
      <c r="H16" s="589"/>
      <c r="I16" s="733"/>
      <c r="J16" s="256">
        <v>9</v>
      </c>
      <c r="K16" s="225"/>
      <c r="L16" s="557" t="s">
        <v>667</v>
      </c>
      <c r="M16" s="558" t="s">
        <v>751</v>
      </c>
      <c r="N16" s="558" t="s">
        <v>640</v>
      </c>
      <c r="O16" s="559" t="s">
        <v>677</v>
      </c>
      <c r="P16" s="57">
        <v>969</v>
      </c>
      <c r="Q16" s="224">
        <v>5</v>
      </c>
    </row>
    <row r="17" spans="1:17" ht="47.25" customHeight="1" x14ac:dyDescent="0.2">
      <c r="A17" s="37" t="s">
        <v>211</v>
      </c>
      <c r="B17" s="34" t="s">
        <v>65</v>
      </c>
      <c r="C17" s="35" t="s">
        <v>13</v>
      </c>
      <c r="D17" s="36" t="s">
        <v>14</v>
      </c>
      <c r="E17" s="36" t="s">
        <v>679</v>
      </c>
      <c r="F17" s="36" t="s">
        <v>207</v>
      </c>
      <c r="G17" s="34" t="s">
        <v>15</v>
      </c>
      <c r="H17" s="34" t="s">
        <v>27</v>
      </c>
      <c r="I17" s="733"/>
      <c r="J17" s="256">
        <v>10</v>
      </c>
      <c r="K17" s="225"/>
      <c r="L17" s="557" t="s">
        <v>667</v>
      </c>
      <c r="M17" s="568" t="s">
        <v>787</v>
      </c>
      <c r="N17" s="562" t="s">
        <v>640</v>
      </c>
      <c r="O17" s="559" t="s">
        <v>677</v>
      </c>
      <c r="P17" s="57">
        <v>971</v>
      </c>
      <c r="Q17" s="224">
        <v>5</v>
      </c>
    </row>
    <row r="18" spans="1:17" ht="61.5" customHeight="1" x14ac:dyDescent="0.2">
      <c r="A18" s="561">
        <v>1</v>
      </c>
      <c r="B18" s="562"/>
      <c r="C18" s="563" t="s">
        <v>667</v>
      </c>
      <c r="D18" s="568" t="s">
        <v>787</v>
      </c>
      <c r="E18" s="562" t="s">
        <v>640</v>
      </c>
      <c r="F18" s="559" t="s">
        <v>677</v>
      </c>
      <c r="G18" s="57">
        <v>971</v>
      </c>
      <c r="H18" s="224">
        <v>5</v>
      </c>
      <c r="I18" s="733"/>
      <c r="J18" s="256">
        <v>11</v>
      </c>
      <c r="K18" s="225"/>
      <c r="L18" s="557" t="s">
        <v>667</v>
      </c>
      <c r="M18" s="568" t="s">
        <v>760</v>
      </c>
      <c r="N18" s="587" t="s">
        <v>640</v>
      </c>
      <c r="O18" s="559" t="s">
        <v>677</v>
      </c>
      <c r="P18" s="57">
        <v>976</v>
      </c>
      <c r="Q18" s="224">
        <v>1</v>
      </c>
    </row>
    <row r="19" spans="1:17" ht="61.5" customHeight="1" x14ac:dyDescent="0.2">
      <c r="A19" s="561">
        <v>2</v>
      </c>
      <c r="B19" s="562"/>
      <c r="C19" s="563" t="s">
        <v>667</v>
      </c>
      <c r="D19" s="568" t="s">
        <v>753</v>
      </c>
      <c r="E19" s="562" t="s">
        <v>640</v>
      </c>
      <c r="F19" s="559" t="s">
        <v>697</v>
      </c>
      <c r="G19" s="57">
        <v>949</v>
      </c>
      <c r="H19" s="224">
        <v>2</v>
      </c>
      <c r="I19" s="733"/>
      <c r="J19" s="256">
        <v>12</v>
      </c>
      <c r="K19" s="225"/>
      <c r="L19" s="557" t="s">
        <v>667</v>
      </c>
      <c r="M19" s="568" t="s">
        <v>757</v>
      </c>
      <c r="N19" s="562" t="s">
        <v>640</v>
      </c>
      <c r="O19" s="559" t="s">
        <v>675</v>
      </c>
      <c r="P19" s="57">
        <v>1001</v>
      </c>
      <c r="Q19" s="224">
        <v>6</v>
      </c>
    </row>
    <row r="20" spans="1:17" ht="61.5" customHeight="1" x14ac:dyDescent="0.2">
      <c r="A20" s="561">
        <v>3</v>
      </c>
      <c r="B20" s="562"/>
      <c r="C20" s="563" t="s">
        <v>667</v>
      </c>
      <c r="D20" s="568" t="s">
        <v>754</v>
      </c>
      <c r="E20" s="562" t="s">
        <v>640</v>
      </c>
      <c r="F20" s="559" t="s">
        <v>672</v>
      </c>
      <c r="G20" s="57">
        <v>957</v>
      </c>
      <c r="H20" s="224">
        <v>4</v>
      </c>
      <c r="I20" s="733"/>
      <c r="J20" s="256">
        <v>13</v>
      </c>
      <c r="K20" s="225"/>
      <c r="L20" s="557" t="s">
        <v>667</v>
      </c>
      <c r="M20" s="568" t="s">
        <v>767</v>
      </c>
      <c r="N20" s="587" t="s">
        <v>640</v>
      </c>
      <c r="O20" s="559" t="s">
        <v>671</v>
      </c>
      <c r="P20" s="57">
        <v>1003</v>
      </c>
      <c r="Q20" s="224">
        <v>2</v>
      </c>
    </row>
    <row r="21" spans="1:17" ht="61.5" customHeight="1" x14ac:dyDescent="0.2">
      <c r="A21" s="561">
        <v>4</v>
      </c>
      <c r="B21" s="562"/>
      <c r="C21" s="563" t="s">
        <v>667</v>
      </c>
      <c r="D21" s="568" t="s">
        <v>755</v>
      </c>
      <c r="E21" s="562" t="s">
        <v>640</v>
      </c>
      <c r="F21" s="559" t="s">
        <v>683</v>
      </c>
      <c r="G21" s="57">
        <v>951</v>
      </c>
      <c r="H21" s="224">
        <v>3</v>
      </c>
      <c r="I21" s="733"/>
      <c r="J21" s="256">
        <v>14</v>
      </c>
      <c r="K21" s="225"/>
      <c r="L21" s="557" t="s">
        <v>667</v>
      </c>
      <c r="M21" s="558" t="s">
        <v>752</v>
      </c>
      <c r="N21" s="558" t="s">
        <v>640</v>
      </c>
      <c r="O21" s="559" t="s">
        <v>672</v>
      </c>
      <c r="P21" s="57">
        <v>1016</v>
      </c>
      <c r="Q21" s="224">
        <v>6</v>
      </c>
    </row>
    <row r="22" spans="1:17" ht="61.5" customHeight="1" x14ac:dyDescent="0.2">
      <c r="A22" s="561">
        <v>5</v>
      </c>
      <c r="B22" s="562"/>
      <c r="C22" s="563" t="s">
        <v>667</v>
      </c>
      <c r="D22" s="568" t="s">
        <v>756</v>
      </c>
      <c r="E22" s="562" t="s">
        <v>640</v>
      </c>
      <c r="F22" s="559" t="s">
        <v>677</v>
      </c>
      <c r="G22" s="57">
        <v>894</v>
      </c>
      <c r="H22" s="224">
        <v>1</v>
      </c>
      <c r="I22" s="733"/>
      <c r="J22" s="256">
        <v>15</v>
      </c>
      <c r="K22" s="225"/>
      <c r="L22" s="557" t="s">
        <v>667</v>
      </c>
      <c r="M22" s="568" t="s">
        <v>765</v>
      </c>
      <c r="N22" s="587" t="s">
        <v>640</v>
      </c>
      <c r="O22" s="559" t="s">
        <v>672</v>
      </c>
      <c r="P22" s="57">
        <v>1052</v>
      </c>
      <c r="Q22" s="224">
        <v>3</v>
      </c>
    </row>
    <row r="23" spans="1:17" ht="61.5" customHeight="1" x14ac:dyDescent="0.2">
      <c r="A23" s="561">
        <v>6</v>
      </c>
      <c r="B23" s="562"/>
      <c r="C23" s="563" t="s">
        <v>667</v>
      </c>
      <c r="D23" s="568" t="s">
        <v>757</v>
      </c>
      <c r="E23" s="562" t="s">
        <v>640</v>
      </c>
      <c r="F23" s="559" t="s">
        <v>675</v>
      </c>
      <c r="G23" s="57">
        <v>1001</v>
      </c>
      <c r="H23" s="224">
        <v>6</v>
      </c>
      <c r="I23" s="733"/>
      <c r="J23" s="256">
        <v>16</v>
      </c>
      <c r="K23" s="225"/>
      <c r="L23" s="557" t="s">
        <v>667</v>
      </c>
      <c r="M23" s="568" t="s">
        <v>763</v>
      </c>
      <c r="N23" s="587" t="s">
        <v>640</v>
      </c>
      <c r="O23" s="559" t="s">
        <v>672</v>
      </c>
      <c r="P23" s="57">
        <v>1060</v>
      </c>
      <c r="Q23" s="224">
        <v>4</v>
      </c>
    </row>
    <row r="24" spans="1:17" ht="61.5" customHeight="1" x14ac:dyDescent="0.2">
      <c r="A24" s="561">
        <v>7</v>
      </c>
      <c r="B24" s="562"/>
      <c r="C24" s="563" t="s">
        <v>667</v>
      </c>
      <c r="D24" s="568" t="s">
        <v>758</v>
      </c>
      <c r="E24" s="562" t="s">
        <v>640</v>
      </c>
      <c r="F24" s="559" t="s">
        <v>676</v>
      </c>
      <c r="G24" s="57" t="s">
        <v>447</v>
      </c>
      <c r="H24" s="224" t="s">
        <v>212</v>
      </c>
      <c r="I24" s="733"/>
      <c r="J24" s="256">
        <v>17</v>
      </c>
      <c r="K24" s="225"/>
      <c r="L24" s="557" t="s">
        <v>667</v>
      </c>
      <c r="M24" s="568" t="s">
        <v>766</v>
      </c>
      <c r="N24" s="587" t="s">
        <v>640</v>
      </c>
      <c r="O24" s="559" t="s">
        <v>676</v>
      </c>
      <c r="P24" s="57">
        <v>1073</v>
      </c>
      <c r="Q24" s="224">
        <v>5</v>
      </c>
    </row>
    <row r="25" spans="1:17" ht="61.5" customHeight="1" x14ac:dyDescent="0.2">
      <c r="A25" s="561">
        <v>8</v>
      </c>
      <c r="B25" s="562"/>
      <c r="C25" s="563" t="s">
        <v>667</v>
      </c>
      <c r="D25" s="568" t="s">
        <v>759</v>
      </c>
      <c r="E25" s="562" t="s">
        <v>640</v>
      </c>
      <c r="F25" s="559" t="s">
        <v>672</v>
      </c>
      <c r="G25" s="57">
        <v>1118</v>
      </c>
      <c r="H25" s="224">
        <v>7</v>
      </c>
      <c r="I25" s="733"/>
      <c r="J25" s="256">
        <v>18</v>
      </c>
      <c r="K25" s="225"/>
      <c r="L25" s="557" t="s">
        <v>667</v>
      </c>
      <c r="M25" s="558" t="s">
        <v>749</v>
      </c>
      <c r="N25" s="558" t="s">
        <v>640</v>
      </c>
      <c r="O25" s="559" t="s">
        <v>676</v>
      </c>
      <c r="P25" s="57">
        <v>1106</v>
      </c>
      <c r="Q25" s="224">
        <v>7</v>
      </c>
    </row>
    <row r="26" spans="1:17" ht="44.25" customHeight="1" x14ac:dyDescent="0.2">
      <c r="A26" s="189" t="s">
        <v>17</v>
      </c>
      <c r="B26" s="190"/>
      <c r="C26" s="515"/>
      <c r="D26" s="193"/>
      <c r="E26" s="193"/>
      <c r="F26" s="194"/>
      <c r="G26" s="190"/>
      <c r="H26" s="589"/>
      <c r="I26" s="733"/>
      <c r="J26" s="256">
        <v>19</v>
      </c>
      <c r="K26" s="225"/>
      <c r="L26" s="557" t="s">
        <v>667</v>
      </c>
      <c r="M26" s="568" t="s">
        <v>759</v>
      </c>
      <c r="N26" s="562" t="s">
        <v>640</v>
      </c>
      <c r="O26" s="611" t="s">
        <v>672</v>
      </c>
      <c r="P26" s="57">
        <v>1118</v>
      </c>
      <c r="Q26" s="224">
        <v>7</v>
      </c>
    </row>
    <row r="27" spans="1:17" ht="36.75" customHeight="1" x14ac:dyDescent="0.2">
      <c r="A27" s="37" t="s">
        <v>211</v>
      </c>
      <c r="B27" s="34" t="s">
        <v>65</v>
      </c>
      <c r="C27" s="516" t="s">
        <v>13</v>
      </c>
      <c r="D27" s="36" t="s">
        <v>14</v>
      </c>
      <c r="E27" s="36" t="s">
        <v>679</v>
      </c>
      <c r="F27" s="36" t="s">
        <v>680</v>
      </c>
      <c r="G27" s="34" t="s">
        <v>15</v>
      </c>
      <c r="H27" s="34" t="s">
        <v>27</v>
      </c>
      <c r="I27" s="733"/>
      <c r="J27" s="256" t="s">
        <v>212</v>
      </c>
      <c r="K27" s="225"/>
      <c r="L27" s="557" t="s">
        <v>667</v>
      </c>
      <c r="M27" s="558" t="s">
        <v>747</v>
      </c>
      <c r="N27" s="558" t="s">
        <v>640</v>
      </c>
      <c r="O27" s="611" t="s">
        <v>672</v>
      </c>
      <c r="P27" s="57" t="s">
        <v>447</v>
      </c>
      <c r="Q27" s="224" t="s">
        <v>212</v>
      </c>
    </row>
    <row r="28" spans="1:17" ht="54" customHeight="1" x14ac:dyDescent="0.2">
      <c r="A28" s="561">
        <v>1</v>
      </c>
      <c r="B28" s="562"/>
      <c r="C28" s="563" t="s">
        <v>667</v>
      </c>
      <c r="D28" s="568" t="s">
        <v>760</v>
      </c>
      <c r="E28" s="587" t="s">
        <v>640</v>
      </c>
      <c r="F28" s="559" t="s">
        <v>677</v>
      </c>
      <c r="G28" s="57">
        <v>976</v>
      </c>
      <c r="H28" s="224">
        <v>1</v>
      </c>
      <c r="I28" s="733"/>
      <c r="J28" s="256" t="s">
        <v>212</v>
      </c>
      <c r="K28" s="225"/>
      <c r="L28" s="557" t="s">
        <v>667</v>
      </c>
      <c r="M28" s="568" t="s">
        <v>758</v>
      </c>
      <c r="N28" s="562" t="s">
        <v>640</v>
      </c>
      <c r="O28" s="559" t="s">
        <v>676</v>
      </c>
      <c r="P28" s="57" t="s">
        <v>447</v>
      </c>
      <c r="Q28" s="224" t="s">
        <v>212</v>
      </c>
    </row>
    <row r="29" spans="1:17" ht="54" customHeight="1" x14ac:dyDescent="0.2">
      <c r="A29" s="561">
        <v>2</v>
      </c>
      <c r="B29" s="562"/>
      <c r="C29" s="563" t="s">
        <v>667</v>
      </c>
      <c r="D29" s="568" t="s">
        <v>763</v>
      </c>
      <c r="E29" s="587" t="s">
        <v>640</v>
      </c>
      <c r="F29" s="559" t="s">
        <v>672</v>
      </c>
      <c r="G29" s="57">
        <v>1060</v>
      </c>
      <c r="H29" s="224">
        <v>4</v>
      </c>
      <c r="I29" s="733"/>
      <c r="J29" s="256"/>
      <c r="K29" s="225"/>
      <c r="L29" s="557"/>
      <c r="M29" s="588"/>
      <c r="N29" s="588"/>
      <c r="O29" s="588"/>
      <c r="P29" s="57"/>
      <c r="Q29" s="224"/>
    </row>
    <row r="30" spans="1:17" ht="54" customHeight="1" x14ac:dyDescent="0.2">
      <c r="A30" s="561">
        <v>3</v>
      </c>
      <c r="B30" s="562"/>
      <c r="C30" s="563" t="s">
        <v>667</v>
      </c>
      <c r="D30" s="568" t="s">
        <v>765</v>
      </c>
      <c r="E30" s="587" t="s">
        <v>640</v>
      </c>
      <c r="F30" s="559" t="s">
        <v>672</v>
      </c>
      <c r="G30" s="57">
        <v>1052</v>
      </c>
      <c r="H30" s="224">
        <v>3</v>
      </c>
      <c r="I30" s="733"/>
      <c r="J30" s="256"/>
      <c r="K30" s="225"/>
      <c r="L30" s="221"/>
      <c r="M30" s="226"/>
      <c r="N30" s="226"/>
      <c r="O30" s="227"/>
      <c r="P30" s="57"/>
      <c r="Q30" s="308"/>
    </row>
    <row r="31" spans="1:17" ht="54" customHeight="1" x14ac:dyDescent="0.2">
      <c r="A31" s="561">
        <v>4</v>
      </c>
      <c r="B31" s="562"/>
      <c r="C31" s="563" t="s">
        <v>667</v>
      </c>
      <c r="D31" s="568" t="s">
        <v>766</v>
      </c>
      <c r="E31" s="587" t="s">
        <v>640</v>
      </c>
      <c r="F31" s="559" t="s">
        <v>676</v>
      </c>
      <c r="G31" s="57">
        <v>1073</v>
      </c>
      <c r="H31" s="224">
        <v>5</v>
      </c>
      <c r="I31" s="733"/>
      <c r="J31" s="256"/>
      <c r="K31" s="225"/>
      <c r="L31" s="221"/>
      <c r="M31" s="226"/>
      <c r="N31" s="226"/>
      <c r="O31" s="227"/>
      <c r="P31" s="57"/>
      <c r="Q31" s="308"/>
    </row>
    <row r="32" spans="1:17" ht="54" customHeight="1" x14ac:dyDescent="0.2">
      <c r="A32" s="561">
        <v>5</v>
      </c>
      <c r="B32" s="562"/>
      <c r="C32" s="563" t="s">
        <v>667</v>
      </c>
      <c r="D32" s="568" t="s">
        <v>767</v>
      </c>
      <c r="E32" s="587" t="s">
        <v>640</v>
      </c>
      <c r="F32" s="559" t="s">
        <v>671</v>
      </c>
      <c r="G32" s="57">
        <v>1003</v>
      </c>
      <c r="H32" s="224">
        <v>2</v>
      </c>
      <c r="I32" s="733"/>
      <c r="J32" s="256"/>
      <c r="K32" s="225"/>
      <c r="L32" s="221"/>
      <c r="M32" s="226"/>
      <c r="N32" s="226"/>
      <c r="O32" s="227"/>
      <c r="P32" s="57"/>
      <c r="Q32" s="308"/>
    </row>
    <row r="33" spans="1:17" ht="27" customHeight="1" x14ac:dyDescent="0.2">
      <c r="A33" s="561">
        <v>6</v>
      </c>
      <c r="B33" s="562"/>
      <c r="C33" s="563"/>
      <c r="G33" s="57"/>
      <c r="H33" s="224"/>
      <c r="I33" s="733"/>
      <c r="J33" s="256"/>
      <c r="K33" s="225"/>
      <c r="L33" s="221"/>
      <c r="M33" s="226"/>
      <c r="N33" s="226"/>
      <c r="O33" s="227"/>
      <c r="P33" s="57"/>
      <c r="Q33" s="308"/>
    </row>
    <row r="34" spans="1:17" ht="27" customHeight="1" x14ac:dyDescent="0.2">
      <c r="A34" s="561">
        <v>7</v>
      </c>
      <c r="B34" s="562"/>
      <c r="C34" s="563"/>
      <c r="D34" s="588"/>
      <c r="E34" s="588"/>
      <c r="F34" s="588"/>
      <c r="G34" s="57"/>
      <c r="H34" s="224"/>
      <c r="I34" s="733"/>
      <c r="J34" s="256"/>
      <c r="K34" s="225"/>
      <c r="L34" s="221"/>
      <c r="M34" s="226"/>
      <c r="N34" s="226"/>
      <c r="O34" s="227"/>
      <c r="P34" s="57"/>
      <c r="Q34" s="308"/>
    </row>
    <row r="35" spans="1:17" ht="27" customHeight="1" x14ac:dyDescent="0.2">
      <c r="A35" s="561">
        <v>8</v>
      </c>
      <c r="B35" s="562"/>
      <c r="C35" s="563"/>
      <c r="D35" s="588"/>
      <c r="E35" s="588"/>
      <c r="F35" s="588"/>
      <c r="G35" s="57"/>
      <c r="H35" s="224"/>
      <c r="I35" s="733"/>
      <c r="J35" s="256"/>
      <c r="K35" s="225"/>
      <c r="L35" s="221"/>
      <c r="M35" s="226"/>
      <c r="N35" s="226"/>
      <c r="O35" s="227"/>
      <c r="P35" s="57"/>
      <c r="Q35" s="308"/>
    </row>
    <row r="36" spans="1:17" ht="18" x14ac:dyDescent="0.2">
      <c r="A36" s="189" t="s">
        <v>695</v>
      </c>
      <c r="B36" s="190"/>
      <c r="C36" s="515"/>
      <c r="D36" s="563"/>
      <c r="E36" s="563"/>
      <c r="F36" s="566"/>
      <c r="G36" s="190"/>
      <c r="H36" s="589"/>
      <c r="I36" s="529"/>
      <c r="J36" s="256"/>
      <c r="K36" s="225"/>
      <c r="L36" s="221"/>
      <c r="M36" s="226"/>
      <c r="N36" s="226"/>
      <c r="O36" s="227"/>
      <c r="P36" s="57"/>
      <c r="Q36" s="308"/>
    </row>
    <row r="37" spans="1:17" ht="25.5" x14ac:dyDescent="0.2">
      <c r="A37" s="37" t="s">
        <v>211</v>
      </c>
      <c r="B37" s="34" t="s">
        <v>65</v>
      </c>
      <c r="C37" s="516" t="s">
        <v>13</v>
      </c>
      <c r="D37" s="36" t="s">
        <v>14</v>
      </c>
      <c r="E37" s="36" t="s">
        <v>679</v>
      </c>
      <c r="F37" s="36" t="s">
        <v>680</v>
      </c>
      <c r="G37" s="34" t="s">
        <v>15</v>
      </c>
      <c r="H37" s="34" t="s">
        <v>27</v>
      </c>
      <c r="I37" s="529"/>
      <c r="J37" s="256"/>
      <c r="K37" s="225"/>
      <c r="L37" s="221"/>
      <c r="M37" s="226"/>
      <c r="N37" s="226"/>
      <c r="O37" s="227"/>
      <c r="P37" s="57"/>
      <c r="Q37" s="308"/>
    </row>
    <row r="38" spans="1:17" ht="24" customHeight="1" x14ac:dyDescent="0.2">
      <c r="A38" s="56">
        <v>1</v>
      </c>
      <c r="B38" s="565"/>
      <c r="C38" s="557"/>
      <c r="D38" s="563" t="str">
        <f>IF(ISERROR(VLOOKUP(#REF!,'KAYIT LİSTESİ'!$B$4:$H$733,5,0)),"",(VLOOKUP(#REF!,'KAYIT LİSTESİ'!$B$4:$H$733,5,0)))</f>
        <v/>
      </c>
      <c r="E38" s="563"/>
      <c r="F38" s="222" t="str">
        <f>IF(ISERROR(VLOOKUP(#REF!,'KAYIT LİSTESİ'!$B$4:$H$733,6,0)),"",(VLOOKUP(#REF!,'KAYIT LİSTESİ'!$B$4:$H$733,6,0)))</f>
        <v/>
      </c>
      <c r="G38" s="57"/>
      <c r="H38" s="224"/>
      <c r="I38" s="529"/>
      <c r="J38" s="256"/>
      <c r="K38" s="225"/>
      <c r="L38" s="221"/>
      <c r="M38" s="226"/>
      <c r="N38" s="226"/>
      <c r="O38" s="227"/>
      <c r="P38" s="57"/>
      <c r="Q38" s="308"/>
    </row>
    <row r="39" spans="1:17" ht="24" customHeight="1" x14ac:dyDescent="0.2">
      <c r="A39" s="56">
        <v>2</v>
      </c>
      <c r="B39" s="565"/>
      <c r="C39" s="514"/>
      <c r="D39" s="563" t="str">
        <f>IF(ISERROR(VLOOKUP(#REF!,'KAYIT LİSTESİ'!$B$4:$H$733,5,0)),"",(VLOOKUP(#REF!,'KAYIT LİSTESİ'!$B$4:$H$733,5,0)))</f>
        <v/>
      </c>
      <c r="E39" s="563"/>
      <c r="F39" s="222" t="str">
        <f>IF(ISERROR(VLOOKUP(#REF!,'KAYIT LİSTESİ'!$B$4:$H$733,6,0)),"",(VLOOKUP(#REF!,'KAYIT LİSTESİ'!$B$4:$H$733,6,0)))</f>
        <v/>
      </c>
      <c r="G39" s="57"/>
      <c r="H39" s="224"/>
      <c r="I39" s="529"/>
      <c r="J39" s="256"/>
      <c r="K39" s="225"/>
      <c r="L39" s="221"/>
      <c r="M39" s="226"/>
      <c r="N39" s="226"/>
      <c r="O39" s="227"/>
      <c r="P39" s="57"/>
      <c r="Q39" s="308"/>
    </row>
    <row r="40" spans="1:17" ht="24" customHeight="1" x14ac:dyDescent="0.2">
      <c r="A40" s="56">
        <v>3</v>
      </c>
      <c r="B40" s="565"/>
      <c r="C40" s="514"/>
      <c r="D40" s="563" t="str">
        <f>IF(ISERROR(VLOOKUP(#REF!,'KAYIT LİSTESİ'!$B$4:$H$733,5,0)),"",(VLOOKUP(#REF!,'KAYIT LİSTESİ'!$B$4:$H$733,5,0)))</f>
        <v/>
      </c>
      <c r="E40" s="563"/>
      <c r="F40" s="222" t="str">
        <f>IF(ISERROR(VLOOKUP(#REF!,'KAYIT LİSTESİ'!$B$4:$H$733,6,0)),"",(VLOOKUP(#REF!,'KAYIT LİSTESİ'!$B$4:$H$733,6,0)))</f>
        <v/>
      </c>
      <c r="G40" s="57"/>
      <c r="H40" s="224"/>
      <c r="I40" s="529"/>
      <c r="J40" s="256"/>
      <c r="K40" s="225"/>
      <c r="L40" s="221"/>
      <c r="M40" s="226"/>
      <c r="N40" s="226"/>
      <c r="O40" s="227"/>
      <c r="P40" s="57"/>
      <c r="Q40" s="308"/>
    </row>
    <row r="41" spans="1:17" ht="24" customHeight="1" x14ac:dyDescent="0.2">
      <c r="A41" s="56">
        <v>4</v>
      </c>
      <c r="B41" s="565"/>
      <c r="C41" s="514"/>
      <c r="D41" s="222" t="str">
        <f>IF(ISERROR(VLOOKUP(#REF!,'KAYIT LİSTESİ'!$B$4:$H$733,5,0)),"",(VLOOKUP(#REF!,'KAYIT LİSTESİ'!$B$4:$H$733,5,0)))</f>
        <v/>
      </c>
      <c r="E41" s="222"/>
      <c r="F41" s="222" t="str">
        <f>IF(ISERROR(VLOOKUP(#REF!,'KAYIT LİSTESİ'!$B$4:$H$733,6,0)),"",(VLOOKUP(#REF!,'KAYIT LİSTESİ'!$B$4:$H$733,6,0)))</f>
        <v/>
      </c>
      <c r="G41" s="57"/>
      <c r="H41" s="224"/>
      <c r="I41" s="529"/>
      <c r="J41" s="256"/>
      <c r="K41" s="225"/>
      <c r="L41" s="221"/>
      <c r="M41" s="226"/>
      <c r="N41" s="226"/>
      <c r="O41" s="227"/>
      <c r="P41" s="57"/>
      <c r="Q41" s="308"/>
    </row>
    <row r="42" spans="1:17" ht="24" customHeight="1" x14ac:dyDescent="0.2">
      <c r="A42" s="56">
        <v>5</v>
      </c>
      <c r="B42" s="565"/>
      <c r="C42" s="514"/>
      <c r="D42" s="222"/>
      <c r="E42" s="222"/>
      <c r="F42" s="222"/>
      <c r="G42" s="57"/>
      <c r="H42" s="224"/>
      <c r="I42" s="529"/>
      <c r="J42" s="256"/>
      <c r="K42" s="225"/>
      <c r="L42" s="221"/>
      <c r="M42" s="226"/>
      <c r="N42" s="226"/>
      <c r="O42" s="227"/>
      <c r="P42" s="57"/>
      <c r="Q42" s="308"/>
    </row>
    <row r="43" spans="1:17" ht="24" customHeight="1" x14ac:dyDescent="0.2">
      <c r="A43" s="56">
        <v>6</v>
      </c>
      <c r="B43" s="565"/>
      <c r="C43" s="514"/>
      <c r="D43" s="222"/>
      <c r="E43" s="222"/>
      <c r="F43" s="222"/>
      <c r="G43" s="57"/>
      <c r="H43" s="224"/>
      <c r="I43" s="529"/>
      <c r="J43" s="256"/>
      <c r="K43" s="225"/>
      <c r="L43" s="221"/>
      <c r="M43" s="226"/>
      <c r="N43" s="226"/>
      <c r="O43" s="227"/>
      <c r="P43" s="57"/>
      <c r="Q43" s="308"/>
    </row>
    <row r="44" spans="1:17" ht="24" customHeight="1" x14ac:dyDescent="0.2">
      <c r="A44" s="56">
        <v>7</v>
      </c>
      <c r="B44" s="565"/>
      <c r="C44" s="514"/>
      <c r="D44" s="222"/>
      <c r="E44" s="222"/>
      <c r="F44" s="222"/>
      <c r="G44" s="57"/>
      <c r="H44" s="224"/>
      <c r="I44" s="529"/>
      <c r="J44" s="256"/>
      <c r="K44" s="225"/>
      <c r="L44" s="221"/>
      <c r="M44" s="226"/>
      <c r="N44" s="226"/>
      <c r="O44" s="227"/>
      <c r="P44" s="57"/>
      <c r="Q44" s="308"/>
    </row>
    <row r="45" spans="1:17" ht="24" customHeight="1" x14ac:dyDescent="0.2">
      <c r="A45" s="56">
        <v>8</v>
      </c>
      <c r="B45" s="565"/>
      <c r="C45" s="514"/>
      <c r="D45" s="222"/>
      <c r="E45" s="222"/>
      <c r="F45" s="222"/>
      <c r="G45" s="57"/>
      <c r="H45" s="224"/>
      <c r="I45" s="529"/>
      <c r="J45" s="256"/>
      <c r="K45" s="225"/>
      <c r="L45" s="221"/>
      <c r="M45" s="226"/>
      <c r="N45" s="226"/>
      <c r="O45" s="227"/>
      <c r="P45" s="57"/>
      <c r="Q45" s="308"/>
    </row>
    <row r="46" spans="1:17" ht="18" x14ac:dyDescent="0.2">
      <c r="A46" s="524"/>
      <c r="C46" s="525"/>
      <c r="D46" s="526"/>
      <c r="E46" s="526"/>
      <c r="F46" s="526"/>
      <c r="G46" s="527"/>
      <c r="H46" s="528"/>
      <c r="I46" s="529"/>
      <c r="J46" s="530"/>
      <c r="K46" s="531"/>
      <c r="L46" s="532"/>
      <c r="M46" s="533"/>
      <c r="N46" s="533"/>
      <c r="O46" s="534"/>
      <c r="P46" s="527"/>
      <c r="Q46" s="535"/>
    </row>
    <row r="47" spans="1:17" x14ac:dyDescent="0.2">
      <c r="A47" s="296" t="s">
        <v>18</v>
      </c>
      <c r="B47" s="296"/>
      <c r="C47" s="297"/>
      <c r="D47" s="298" t="s">
        <v>0</v>
      </c>
      <c r="E47" s="298"/>
      <c r="F47" s="299" t="s">
        <v>1</v>
      </c>
      <c r="G47" s="14"/>
      <c r="H47" s="13" t="s">
        <v>2</v>
      </c>
      <c r="I47" s="13"/>
      <c r="J47" s="13"/>
      <c r="K47" s="13"/>
      <c r="L47" s="13"/>
      <c r="M47" s="13"/>
      <c r="N47" s="13"/>
      <c r="O47" s="300"/>
      <c r="P47" s="301" t="s">
        <v>3</v>
      </c>
      <c r="Q47" s="302" t="s">
        <v>3</v>
      </c>
    </row>
  </sheetData>
  <sortState ref="L8:Q30">
    <sortCondition ref="P8:P30"/>
  </sortState>
  <mergeCells count="21">
    <mergeCell ref="A1:Q1"/>
    <mergeCell ref="A2:Q2"/>
    <mergeCell ref="A3:B3"/>
    <mergeCell ref="C3:D3"/>
    <mergeCell ref="F3:G3"/>
    <mergeCell ref="H3:I3"/>
    <mergeCell ref="O3:Q3"/>
    <mergeCell ref="N6:N7"/>
    <mergeCell ref="O4:Q4"/>
    <mergeCell ref="A5:H5"/>
    <mergeCell ref="J5:O5"/>
    <mergeCell ref="L6:L7"/>
    <mergeCell ref="M6:M7"/>
    <mergeCell ref="A4:B4"/>
    <mergeCell ref="C4:D4"/>
    <mergeCell ref="I6:I35"/>
    <mergeCell ref="J6:J7"/>
    <mergeCell ref="K6:K7"/>
    <mergeCell ref="O6:O7"/>
    <mergeCell ref="P6:P7"/>
    <mergeCell ref="Q6:Q7"/>
  </mergeCells>
  <hyperlinks>
    <hyperlink ref="C3" location="'YARIŞMA PROGRAMI'!C7" display="100 m. Engelli"/>
  </hyperlinks>
  <pageMargins left="0.7" right="0.7" top="0.75" bottom="0.75" header="0.3" footer="0.3"/>
  <pageSetup paperSize="9" scale="3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tabSelected="1" topLeftCell="A16" zoomScale="51" zoomScaleNormal="51" workbookViewId="0">
      <selection activeCell="X6" sqref="X6"/>
    </sheetView>
  </sheetViews>
  <sheetFormatPr defaultRowHeight="12.75" x14ac:dyDescent="0.2"/>
  <cols>
    <col min="1" max="1" width="11.85546875" customWidth="1"/>
    <col min="2" max="2" width="0" hidden="1" customWidth="1"/>
    <col min="3" max="3" width="9.85546875" customWidth="1"/>
    <col min="4" max="4" width="30.42578125" bestFit="1" customWidth="1"/>
    <col min="5" max="5" width="10" customWidth="1"/>
    <col min="6" max="6" width="40.85546875" bestFit="1" customWidth="1"/>
    <col min="7" max="7" width="10.42578125" bestFit="1" customWidth="1"/>
    <col min="9" max="9" width="0" hidden="1" customWidth="1"/>
    <col min="10" max="10" width="1" customWidth="1"/>
    <col min="12" max="12" width="0" hidden="1" customWidth="1"/>
    <col min="13" max="13" width="10" customWidth="1"/>
    <col min="14" max="14" width="28.42578125" customWidth="1"/>
    <col min="15" max="15" width="12.28515625" hidden="1" customWidth="1"/>
    <col min="16" max="16" width="21.85546875" customWidth="1"/>
  </cols>
  <sheetData>
    <row r="1" spans="1:18" ht="62.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row>
    <row r="2" spans="1:18" ht="24" customHeight="1" x14ac:dyDescent="0.2">
      <c r="A2" s="762" t="str">
        <f>'YARIŞMA BİLGİLERİ'!F19</f>
        <v>4. TÜRKİYENİN EN HIZLISI İL SEÇMELERİ</v>
      </c>
      <c r="B2" s="762"/>
      <c r="C2" s="762"/>
      <c r="D2" s="762"/>
      <c r="E2" s="762"/>
      <c r="F2" s="762"/>
      <c r="G2" s="762"/>
      <c r="H2" s="762"/>
      <c r="I2" s="762"/>
      <c r="J2" s="762"/>
      <c r="K2" s="762"/>
      <c r="L2" s="762"/>
      <c r="M2" s="762"/>
      <c r="N2" s="762"/>
      <c r="O2" s="762"/>
      <c r="P2" s="762"/>
      <c r="Q2" s="762"/>
      <c r="R2" s="762"/>
    </row>
    <row r="3" spans="1:18" ht="18" x14ac:dyDescent="0.2">
      <c r="A3" s="745" t="s">
        <v>78</v>
      </c>
      <c r="B3" s="745"/>
      <c r="C3" s="746" t="s">
        <v>669</v>
      </c>
      <c r="D3" s="746"/>
      <c r="E3" s="522"/>
      <c r="F3" s="747"/>
      <c r="G3" s="747"/>
      <c r="H3" s="763"/>
      <c r="I3" s="763"/>
      <c r="J3" s="763"/>
      <c r="K3" s="11"/>
      <c r="L3" s="513"/>
      <c r="M3" s="513"/>
      <c r="N3" s="574" t="s">
        <v>71</v>
      </c>
      <c r="O3" s="576">
        <v>43248</v>
      </c>
      <c r="P3" s="764" t="str">
        <f>'YARIŞMA PROGRAMI'!E9</f>
        <v>-</v>
      </c>
      <c r="Q3" s="764"/>
      <c r="R3" s="764"/>
    </row>
    <row r="4" spans="1:18" ht="29.25" customHeight="1" x14ac:dyDescent="0.2">
      <c r="A4" s="736" t="s">
        <v>70</v>
      </c>
      <c r="B4" s="736"/>
      <c r="C4" s="737" t="s">
        <v>788</v>
      </c>
      <c r="D4" s="737"/>
      <c r="E4" s="521"/>
      <c r="F4" s="21"/>
      <c r="G4" s="21"/>
      <c r="H4" s="21"/>
      <c r="I4" s="21"/>
      <c r="J4" s="21"/>
      <c r="K4" s="21"/>
      <c r="L4" s="64"/>
      <c r="M4" s="64"/>
      <c r="N4" s="64" t="s">
        <v>780</v>
      </c>
      <c r="O4" s="577">
        <v>0.41666666666666669</v>
      </c>
      <c r="P4" s="765"/>
      <c r="Q4" s="765"/>
      <c r="R4" s="765"/>
    </row>
    <row r="5" spans="1:18" ht="25.5" x14ac:dyDescent="0.25">
      <c r="A5" s="735" t="s">
        <v>214</v>
      </c>
      <c r="B5" s="735"/>
      <c r="C5" s="735"/>
      <c r="D5" s="735"/>
      <c r="E5" s="735"/>
      <c r="F5" s="735"/>
      <c r="G5" s="735"/>
      <c r="H5" s="735"/>
      <c r="I5" s="304"/>
      <c r="J5" s="242"/>
      <c r="K5" s="735" t="s">
        <v>215</v>
      </c>
      <c r="L5" s="735"/>
      <c r="M5" s="735"/>
      <c r="N5" s="735"/>
      <c r="O5" s="735"/>
      <c r="P5" s="735"/>
      <c r="Q5" s="241" t="s">
        <v>216</v>
      </c>
      <c r="R5" s="591"/>
    </row>
    <row r="6" spans="1:18" ht="42.75" customHeight="1" x14ac:dyDescent="0.2">
      <c r="A6" s="189" t="s">
        <v>239</v>
      </c>
      <c r="B6" s="190"/>
      <c r="C6" s="190"/>
      <c r="D6" s="190"/>
      <c r="E6" s="190"/>
      <c r="F6" s="194"/>
      <c r="G6" s="190"/>
      <c r="H6" s="760"/>
      <c r="I6" s="761"/>
      <c r="J6" s="732"/>
      <c r="K6" s="849" t="s">
        <v>6</v>
      </c>
      <c r="L6" s="740" t="s">
        <v>65</v>
      </c>
      <c r="M6" s="742" t="s">
        <v>799</v>
      </c>
      <c r="N6" s="723" t="s">
        <v>14</v>
      </c>
      <c r="O6" s="851" t="s">
        <v>679</v>
      </c>
      <c r="P6" s="723" t="s">
        <v>680</v>
      </c>
      <c r="Q6" s="723" t="s">
        <v>15</v>
      </c>
      <c r="R6" s="726" t="s">
        <v>27</v>
      </c>
    </row>
    <row r="7" spans="1:18" ht="62.25" customHeight="1" x14ac:dyDescent="0.2">
      <c r="A7" s="37" t="s">
        <v>211</v>
      </c>
      <c r="B7" s="34" t="s">
        <v>65</v>
      </c>
      <c r="C7" s="35" t="s">
        <v>13</v>
      </c>
      <c r="D7" s="35" t="s">
        <v>7</v>
      </c>
      <c r="E7" s="35" t="s">
        <v>679</v>
      </c>
      <c r="F7" s="36" t="s">
        <v>680</v>
      </c>
      <c r="G7" s="34" t="s">
        <v>15</v>
      </c>
      <c r="H7" s="34" t="s">
        <v>27</v>
      </c>
      <c r="I7" s="34" t="s">
        <v>274</v>
      </c>
      <c r="J7" s="733"/>
      <c r="K7" s="850"/>
      <c r="L7" s="741"/>
      <c r="M7" s="742"/>
      <c r="N7" s="723"/>
      <c r="O7" s="852"/>
      <c r="P7" s="723"/>
      <c r="Q7" s="723"/>
      <c r="R7" s="727"/>
    </row>
    <row r="8" spans="1:18" ht="58.5" customHeight="1" x14ac:dyDescent="0.2">
      <c r="A8" s="218">
        <v>1</v>
      </c>
      <c r="B8" s="518" t="str">
        <f>IF(ISERROR(VLOOKUP(#REF!,'KAYIT LİSTESİ'!$B$4:$H$733,2,0)),"",(VLOOKUP(#REF!,'KAYIT LİSTESİ'!$B$4:$H$733,2,0)))</f>
        <v/>
      </c>
      <c r="C8" s="557" t="s">
        <v>668</v>
      </c>
      <c r="D8" s="568" t="s">
        <v>769</v>
      </c>
      <c r="E8" s="558" t="s">
        <v>640</v>
      </c>
      <c r="F8" s="559" t="s">
        <v>698</v>
      </c>
      <c r="G8" s="602" t="s">
        <v>447</v>
      </c>
      <c r="H8" s="224"/>
      <c r="I8" s="305"/>
      <c r="J8" s="733"/>
      <c r="K8" s="225">
        <v>1</v>
      </c>
      <c r="L8" s="225"/>
      <c r="M8" s="538" t="s">
        <v>668</v>
      </c>
      <c r="N8" s="607" t="s">
        <v>773</v>
      </c>
      <c r="O8" s="608" t="s">
        <v>640</v>
      </c>
      <c r="P8" s="607" t="s">
        <v>699</v>
      </c>
      <c r="Q8" s="604">
        <v>970</v>
      </c>
      <c r="R8" s="605">
        <v>1</v>
      </c>
    </row>
    <row r="9" spans="1:18" ht="58.5" customHeight="1" x14ac:dyDescent="0.2">
      <c r="A9" s="218">
        <v>2</v>
      </c>
      <c r="B9" s="518"/>
      <c r="C9" s="557" t="s">
        <v>668</v>
      </c>
      <c r="D9" s="568" t="s">
        <v>770</v>
      </c>
      <c r="E9" s="558" t="s">
        <v>640</v>
      </c>
      <c r="F9" s="559" t="s">
        <v>671</v>
      </c>
      <c r="G9" s="57">
        <v>1013</v>
      </c>
      <c r="H9" s="224">
        <v>7</v>
      </c>
      <c r="I9" s="305"/>
      <c r="J9" s="733"/>
      <c r="K9" s="225">
        <v>2</v>
      </c>
      <c r="L9" s="225"/>
      <c r="M9" s="538" t="s">
        <v>668</v>
      </c>
      <c r="N9" s="607" t="s">
        <v>776</v>
      </c>
      <c r="O9" s="608" t="s">
        <v>640</v>
      </c>
      <c r="P9" s="607" t="s">
        <v>700</v>
      </c>
      <c r="Q9" s="606">
        <v>991</v>
      </c>
      <c r="R9" s="605">
        <v>2</v>
      </c>
    </row>
    <row r="10" spans="1:18" ht="58.5" customHeight="1" x14ac:dyDescent="0.2">
      <c r="A10" s="218">
        <v>3</v>
      </c>
      <c r="B10" s="518"/>
      <c r="C10" s="557" t="s">
        <v>668</v>
      </c>
      <c r="D10" s="568" t="s">
        <v>771</v>
      </c>
      <c r="E10" s="558" t="s">
        <v>640</v>
      </c>
      <c r="F10" s="559" t="s">
        <v>675</v>
      </c>
      <c r="G10" s="57">
        <v>992</v>
      </c>
      <c r="H10" s="224">
        <v>3</v>
      </c>
      <c r="I10" s="305"/>
      <c r="J10" s="733"/>
      <c r="K10" s="225">
        <v>3</v>
      </c>
      <c r="L10" s="225"/>
      <c r="M10" s="538" t="s">
        <v>668</v>
      </c>
      <c r="N10" s="607" t="s">
        <v>771</v>
      </c>
      <c r="O10" s="608" t="s">
        <v>640</v>
      </c>
      <c r="P10" s="607" t="s">
        <v>675</v>
      </c>
      <c r="Q10" s="606">
        <v>992</v>
      </c>
      <c r="R10" s="605">
        <v>3</v>
      </c>
    </row>
    <row r="11" spans="1:18" ht="58.5" customHeight="1" x14ac:dyDescent="0.2">
      <c r="A11" s="218">
        <v>4</v>
      </c>
      <c r="B11" s="518"/>
      <c r="C11" s="557" t="s">
        <v>668</v>
      </c>
      <c r="D11" s="568" t="s">
        <v>772</v>
      </c>
      <c r="E11" s="558" t="s">
        <v>640</v>
      </c>
      <c r="F11" s="559" t="s">
        <v>684</v>
      </c>
      <c r="G11" s="57">
        <v>993</v>
      </c>
      <c r="H11" s="224">
        <v>4</v>
      </c>
      <c r="I11" s="305"/>
      <c r="J11" s="733"/>
      <c r="K11" s="225">
        <v>3</v>
      </c>
      <c r="L11" s="225"/>
      <c r="M11" s="538" t="s">
        <v>668</v>
      </c>
      <c r="N11" s="607" t="s">
        <v>795</v>
      </c>
      <c r="O11" s="609" t="s">
        <v>640</v>
      </c>
      <c r="P11" s="603" t="s">
        <v>797</v>
      </c>
      <c r="Q11" s="606">
        <v>992</v>
      </c>
      <c r="R11" s="605">
        <v>1</v>
      </c>
    </row>
    <row r="12" spans="1:18" ht="58.5" customHeight="1" x14ac:dyDescent="0.2">
      <c r="A12" s="218">
        <v>5</v>
      </c>
      <c r="B12" s="518" t="str">
        <f>IF(ISERROR(VLOOKUP(#REF!,'KAYIT LİSTESİ'!$B$4:$H$733,2,0)),"",(VLOOKUP(#REF!,'KAYIT LİSTESİ'!$B$4:$H$733,2,0)))</f>
        <v/>
      </c>
      <c r="C12" s="557" t="s">
        <v>668</v>
      </c>
      <c r="D12" s="568" t="s">
        <v>773</v>
      </c>
      <c r="E12" s="558" t="s">
        <v>640</v>
      </c>
      <c r="F12" s="559" t="s">
        <v>699</v>
      </c>
      <c r="G12" s="57">
        <v>970</v>
      </c>
      <c r="H12" s="224">
        <v>1</v>
      </c>
      <c r="I12" s="305"/>
      <c r="J12" s="733"/>
      <c r="K12" s="225">
        <v>5</v>
      </c>
      <c r="L12" s="225"/>
      <c r="M12" s="538" t="s">
        <v>668</v>
      </c>
      <c r="N12" s="607" t="s">
        <v>772</v>
      </c>
      <c r="O12" s="608" t="s">
        <v>640</v>
      </c>
      <c r="P12" s="607" t="s">
        <v>684</v>
      </c>
      <c r="Q12" s="606">
        <v>993</v>
      </c>
      <c r="R12" s="605">
        <v>4</v>
      </c>
    </row>
    <row r="13" spans="1:18" ht="58.5" customHeight="1" x14ac:dyDescent="0.2">
      <c r="A13" s="218">
        <v>6</v>
      </c>
      <c r="B13" s="518" t="str">
        <f>IF(ISERROR(VLOOKUP(#REF!,'KAYIT LİSTESİ'!$B$4:$H$733,2,0)),"",(VLOOKUP(#REF!,'KAYIT LİSTESİ'!$B$4:$H$733,2,0)))</f>
        <v/>
      </c>
      <c r="C13" s="557" t="s">
        <v>668</v>
      </c>
      <c r="D13" s="568" t="s">
        <v>774</v>
      </c>
      <c r="E13" s="558" t="s">
        <v>640</v>
      </c>
      <c r="F13" s="559" t="s">
        <v>672</v>
      </c>
      <c r="G13" s="57">
        <v>995</v>
      </c>
      <c r="H13" s="224">
        <v>5</v>
      </c>
      <c r="I13" s="305"/>
      <c r="J13" s="733"/>
      <c r="K13" s="225">
        <v>6</v>
      </c>
      <c r="L13" s="225"/>
      <c r="M13" s="538" t="s">
        <v>668</v>
      </c>
      <c r="N13" s="607" t="s">
        <v>774</v>
      </c>
      <c r="O13" s="608" t="s">
        <v>640</v>
      </c>
      <c r="P13" s="607" t="s">
        <v>672</v>
      </c>
      <c r="Q13" s="606">
        <v>995</v>
      </c>
      <c r="R13" s="605">
        <v>5</v>
      </c>
    </row>
    <row r="14" spans="1:18" ht="58.5" customHeight="1" x14ac:dyDescent="0.2">
      <c r="A14" s="218">
        <v>7</v>
      </c>
      <c r="B14" s="518" t="str">
        <f>IF(ISERROR(VLOOKUP(#REF!,'KAYIT LİSTESİ'!$B$4:$H$733,2,0)),"",(VLOOKUP(#REF!,'KAYIT LİSTESİ'!$B$4:$H$733,2,0)))</f>
        <v/>
      </c>
      <c r="C14" s="557" t="s">
        <v>668</v>
      </c>
      <c r="D14" s="568" t="s">
        <v>775</v>
      </c>
      <c r="E14" s="558" t="s">
        <v>640</v>
      </c>
      <c r="F14" s="559" t="s">
        <v>677</v>
      </c>
      <c r="G14" s="57">
        <v>1009</v>
      </c>
      <c r="H14" s="224">
        <v>6</v>
      </c>
      <c r="I14" s="305"/>
      <c r="J14" s="733"/>
      <c r="K14" s="225">
        <v>7</v>
      </c>
      <c r="L14" s="225"/>
      <c r="M14" s="538" t="s">
        <v>668</v>
      </c>
      <c r="N14" s="607" t="s">
        <v>761</v>
      </c>
      <c r="O14" s="609" t="s">
        <v>640</v>
      </c>
      <c r="P14" s="607" t="s">
        <v>684</v>
      </c>
      <c r="Q14" s="606">
        <v>997</v>
      </c>
      <c r="R14" s="605">
        <v>2</v>
      </c>
    </row>
    <row r="15" spans="1:18" ht="58.5" customHeight="1" x14ac:dyDescent="0.2">
      <c r="A15" s="218">
        <v>8</v>
      </c>
      <c r="B15" s="518" t="str">
        <f>IF(ISERROR(VLOOKUP(#REF!,'KAYIT LİSTESİ'!$B$4:$H$733,2,0)),"",(VLOOKUP(#REF!,'KAYIT LİSTESİ'!$B$4:$H$733,2,0)))</f>
        <v/>
      </c>
      <c r="C15" s="557" t="s">
        <v>668</v>
      </c>
      <c r="D15" s="568" t="s">
        <v>776</v>
      </c>
      <c r="E15" s="558" t="s">
        <v>640</v>
      </c>
      <c r="F15" s="559" t="s">
        <v>700</v>
      </c>
      <c r="G15" s="57">
        <v>991</v>
      </c>
      <c r="H15" s="224">
        <v>2</v>
      </c>
      <c r="I15" s="305"/>
      <c r="J15" s="733"/>
      <c r="K15" s="225">
        <v>8</v>
      </c>
      <c r="L15" s="225"/>
      <c r="M15" s="538" t="s">
        <v>668</v>
      </c>
      <c r="N15" s="607" t="s">
        <v>764</v>
      </c>
      <c r="O15" s="609" t="s">
        <v>640</v>
      </c>
      <c r="P15" s="607" t="s">
        <v>684</v>
      </c>
      <c r="Q15" s="606">
        <v>1006</v>
      </c>
      <c r="R15" s="605">
        <v>3</v>
      </c>
    </row>
    <row r="16" spans="1:18" ht="47.25" x14ac:dyDescent="0.2">
      <c r="A16" s="189" t="s">
        <v>16</v>
      </c>
      <c r="B16" s="190"/>
      <c r="C16" s="190"/>
      <c r="D16" s="190"/>
      <c r="E16" s="190"/>
      <c r="F16" s="190"/>
      <c r="G16" s="190"/>
      <c r="H16" s="748"/>
      <c r="I16" s="749"/>
      <c r="J16" s="733"/>
      <c r="K16" s="225">
        <v>9</v>
      </c>
      <c r="L16" s="225"/>
      <c r="M16" s="538" t="s">
        <v>668</v>
      </c>
      <c r="N16" s="607" t="s">
        <v>775</v>
      </c>
      <c r="O16" s="608" t="s">
        <v>640</v>
      </c>
      <c r="P16" s="607" t="s">
        <v>677</v>
      </c>
      <c r="Q16" s="606">
        <v>1009</v>
      </c>
      <c r="R16" s="605">
        <v>6</v>
      </c>
    </row>
    <row r="17" spans="1:18" ht="47.25" customHeight="1" x14ac:dyDescent="0.2">
      <c r="A17" s="37" t="s">
        <v>211</v>
      </c>
      <c r="B17" s="34" t="s">
        <v>65</v>
      </c>
      <c r="C17" s="35" t="s">
        <v>13</v>
      </c>
      <c r="D17" s="35" t="s">
        <v>7</v>
      </c>
      <c r="E17" s="35" t="s">
        <v>679</v>
      </c>
      <c r="F17" s="36" t="s">
        <v>680</v>
      </c>
      <c r="G17" s="34" t="s">
        <v>15</v>
      </c>
      <c r="H17" s="34" t="s">
        <v>27</v>
      </c>
      <c r="I17" s="34" t="s">
        <v>274</v>
      </c>
      <c r="J17" s="733"/>
      <c r="K17" s="225">
        <v>10</v>
      </c>
      <c r="L17" s="225"/>
      <c r="M17" s="538" t="s">
        <v>668</v>
      </c>
      <c r="N17" s="607" t="s">
        <v>796</v>
      </c>
      <c r="O17" s="609" t="s">
        <v>640</v>
      </c>
      <c r="P17" s="603" t="s">
        <v>798</v>
      </c>
      <c r="Q17" s="606">
        <v>1010</v>
      </c>
      <c r="R17" s="605">
        <v>4</v>
      </c>
    </row>
    <row r="18" spans="1:18" ht="66.75" customHeight="1" x14ac:dyDescent="0.2">
      <c r="A18" s="56">
        <v>1</v>
      </c>
      <c r="B18" s="560" t="str">
        <f>IF(ISERROR(VLOOKUP(#REF!,'KAYIT LİSTESİ'!$B$4:$H$733,2,0)),"",(VLOOKUP(#REF!,'KAYIT LİSTESİ'!$B$4:$H$733,2,0)))</f>
        <v/>
      </c>
      <c r="C18" s="557" t="s">
        <v>668</v>
      </c>
      <c r="D18" s="568" t="s">
        <v>777</v>
      </c>
      <c r="E18" s="568" t="s">
        <v>640</v>
      </c>
      <c r="F18" s="575" t="s">
        <v>672</v>
      </c>
      <c r="G18" s="57">
        <v>1145</v>
      </c>
      <c r="H18" s="224">
        <v>8</v>
      </c>
      <c r="I18" s="305"/>
      <c r="J18" s="733"/>
      <c r="K18" s="225">
        <v>11</v>
      </c>
      <c r="L18" s="225"/>
      <c r="M18" s="538" t="s">
        <v>668</v>
      </c>
      <c r="N18" s="607" t="s">
        <v>762</v>
      </c>
      <c r="O18" s="609" t="s">
        <v>640</v>
      </c>
      <c r="P18" s="607" t="s">
        <v>684</v>
      </c>
      <c r="Q18" s="606">
        <v>1012</v>
      </c>
      <c r="R18" s="605">
        <v>5</v>
      </c>
    </row>
    <row r="19" spans="1:18" ht="66.75" customHeight="1" x14ac:dyDescent="0.2">
      <c r="A19" s="56">
        <v>2</v>
      </c>
      <c r="B19" s="560" t="str">
        <f>IF(ISERROR(VLOOKUP(#REF!,'KAYIT LİSTESİ'!$B$4:$H$733,2,0)),"",(VLOOKUP(#REF!,'KAYIT LİSTESİ'!$B$4:$H$733,2,0)))</f>
        <v/>
      </c>
      <c r="C19" s="557" t="s">
        <v>668</v>
      </c>
      <c r="D19" s="568" t="s">
        <v>778</v>
      </c>
      <c r="E19" s="568" t="s">
        <v>640</v>
      </c>
      <c r="F19" s="575" t="s">
        <v>672</v>
      </c>
      <c r="G19" s="57">
        <v>1039</v>
      </c>
      <c r="H19" s="224">
        <v>6</v>
      </c>
      <c r="I19" s="305"/>
      <c r="J19" s="733"/>
      <c r="K19" s="225">
        <v>12</v>
      </c>
      <c r="L19" s="225"/>
      <c r="M19" s="538" t="s">
        <v>668</v>
      </c>
      <c r="N19" s="607" t="s">
        <v>770</v>
      </c>
      <c r="O19" s="608" t="s">
        <v>640</v>
      </c>
      <c r="P19" s="607" t="s">
        <v>671</v>
      </c>
      <c r="Q19" s="606">
        <v>1013</v>
      </c>
      <c r="R19" s="605">
        <v>7</v>
      </c>
    </row>
    <row r="20" spans="1:18" ht="66.75" customHeight="1" x14ac:dyDescent="0.2">
      <c r="A20" s="56">
        <v>3</v>
      </c>
      <c r="B20" s="560" t="str">
        <f>IF(ISERROR(VLOOKUP(#REF!,'KAYIT LİSTESİ'!$B$4:$H$733,2,0)),"",(VLOOKUP(#REF!,'KAYIT LİSTESİ'!$B$4:$H$733,2,0)))</f>
        <v/>
      </c>
      <c r="C20" s="557" t="s">
        <v>668</v>
      </c>
      <c r="D20" s="568" t="s">
        <v>779</v>
      </c>
      <c r="E20" s="568" t="s">
        <v>640</v>
      </c>
      <c r="F20" s="575" t="s">
        <v>692</v>
      </c>
      <c r="G20" s="57">
        <v>1088</v>
      </c>
      <c r="H20" s="224">
        <v>7</v>
      </c>
      <c r="I20" s="305"/>
      <c r="J20" s="733"/>
      <c r="K20" s="225">
        <v>13</v>
      </c>
      <c r="L20" s="225"/>
      <c r="M20" s="538" t="s">
        <v>668</v>
      </c>
      <c r="N20" s="607" t="s">
        <v>778</v>
      </c>
      <c r="O20" s="608" t="s">
        <v>640</v>
      </c>
      <c r="P20" s="607" t="s">
        <v>672</v>
      </c>
      <c r="Q20" s="606">
        <v>1039</v>
      </c>
      <c r="R20" s="605">
        <v>6</v>
      </c>
    </row>
    <row r="21" spans="1:18" ht="40.5" customHeight="1" x14ac:dyDescent="0.2">
      <c r="A21" s="56">
        <v>4</v>
      </c>
      <c r="B21" s="560" t="str">
        <f>IF(ISERROR(VLOOKUP(#REF!,'KAYIT LİSTESİ'!$B$4:$H$733,2,0)),"",(VLOOKUP(#REF!,'KAYIT LİSTESİ'!$B$4:$H$733,2,0)))</f>
        <v/>
      </c>
      <c r="C21" s="557" t="s">
        <v>668</v>
      </c>
      <c r="D21" s="568" t="s">
        <v>761</v>
      </c>
      <c r="E21" s="587" t="s">
        <v>640</v>
      </c>
      <c r="F21" s="559" t="s">
        <v>684</v>
      </c>
      <c r="G21" s="57">
        <v>997</v>
      </c>
      <c r="H21" s="224">
        <v>2</v>
      </c>
      <c r="I21" s="305"/>
      <c r="J21" s="733"/>
      <c r="K21" s="225">
        <v>14</v>
      </c>
      <c r="L21" s="225"/>
      <c r="M21" s="538" t="s">
        <v>668</v>
      </c>
      <c r="N21" s="607" t="s">
        <v>779</v>
      </c>
      <c r="O21" s="608" t="s">
        <v>640</v>
      </c>
      <c r="P21" s="607" t="s">
        <v>692</v>
      </c>
      <c r="Q21" s="606">
        <v>1088</v>
      </c>
      <c r="R21" s="605">
        <v>7</v>
      </c>
    </row>
    <row r="22" spans="1:18" ht="40.5" customHeight="1" x14ac:dyDescent="0.2">
      <c r="A22" s="56">
        <v>5</v>
      </c>
      <c r="B22" s="560" t="str">
        <f>IF(ISERROR(VLOOKUP(#REF!,'KAYIT LİSTESİ'!$B$4:$H$733,2,0)),"",(VLOOKUP(#REF!,'KAYIT LİSTESİ'!$B$4:$H$733,2,0)))</f>
        <v/>
      </c>
      <c r="C22" s="557" t="s">
        <v>668</v>
      </c>
      <c r="D22" s="568" t="s">
        <v>762</v>
      </c>
      <c r="E22" s="587" t="s">
        <v>640</v>
      </c>
      <c r="F22" s="559" t="s">
        <v>684</v>
      </c>
      <c r="G22" s="57">
        <v>1012</v>
      </c>
      <c r="H22" s="224">
        <v>5</v>
      </c>
      <c r="I22" s="305"/>
      <c r="J22" s="733"/>
      <c r="K22" s="225">
        <v>15</v>
      </c>
      <c r="L22" s="225"/>
      <c r="M22" s="538" t="s">
        <v>668</v>
      </c>
      <c r="N22" s="607" t="s">
        <v>777</v>
      </c>
      <c r="O22" s="608" t="s">
        <v>640</v>
      </c>
      <c r="P22" s="607" t="s">
        <v>672</v>
      </c>
      <c r="Q22" s="606">
        <v>1145</v>
      </c>
      <c r="R22" s="605">
        <v>8</v>
      </c>
    </row>
    <row r="23" spans="1:18" ht="59.25" customHeight="1" x14ac:dyDescent="0.2">
      <c r="A23" s="56">
        <v>6</v>
      </c>
      <c r="B23" s="560" t="str">
        <f>IF(ISERROR(VLOOKUP(#REF!,'KAYIT LİSTESİ'!$B$4:$H$733,2,0)),"",(VLOOKUP(#REF!,'KAYIT LİSTESİ'!$B$4:$H$733,2,0)))</f>
        <v/>
      </c>
      <c r="C23" s="557" t="s">
        <v>668</v>
      </c>
      <c r="D23" s="568" t="s">
        <v>764</v>
      </c>
      <c r="E23" s="587" t="s">
        <v>640</v>
      </c>
      <c r="F23" s="559" t="s">
        <v>684</v>
      </c>
      <c r="G23" s="57">
        <v>1006</v>
      </c>
      <c r="H23" s="224">
        <v>3</v>
      </c>
      <c r="I23" s="305"/>
      <c r="J23" s="733"/>
      <c r="K23" s="225" t="s">
        <v>212</v>
      </c>
      <c r="L23" s="225"/>
      <c r="M23" s="538" t="s">
        <v>668</v>
      </c>
      <c r="N23" s="607" t="s">
        <v>769</v>
      </c>
      <c r="O23" s="608" t="s">
        <v>640</v>
      </c>
      <c r="P23" s="607" t="s">
        <v>698</v>
      </c>
      <c r="Q23" s="610" t="s">
        <v>447</v>
      </c>
      <c r="R23" s="605" t="s">
        <v>212</v>
      </c>
    </row>
    <row r="24" spans="1:18" ht="30" customHeight="1" x14ac:dyDescent="0.2">
      <c r="A24" s="56">
        <v>7</v>
      </c>
      <c r="B24" s="560" t="str">
        <f>IF(ISERROR(VLOOKUP(#REF!,'KAYIT LİSTESİ'!$B$4:$H$733,2,0)),"",(VLOOKUP(#REF!,'KAYIT LİSTESİ'!$B$4:$H$733,2,0)))</f>
        <v/>
      </c>
      <c r="C24" s="557" t="s">
        <v>668</v>
      </c>
      <c r="D24" s="568" t="s">
        <v>795</v>
      </c>
      <c r="E24" s="587" t="s">
        <v>640</v>
      </c>
      <c r="F24" s="568" t="s">
        <v>797</v>
      </c>
      <c r="G24" s="57">
        <v>992</v>
      </c>
      <c r="H24" s="224">
        <v>1</v>
      </c>
      <c r="I24" s="305"/>
      <c r="J24" s="733"/>
      <c r="K24" s="256"/>
      <c r="L24" s="225"/>
      <c r="M24" s="221"/>
      <c r="N24" s="226"/>
      <c r="O24" s="226"/>
      <c r="P24" s="227"/>
      <c r="Q24" s="57"/>
      <c r="R24" s="308"/>
    </row>
    <row r="25" spans="1:18" ht="30" customHeight="1" x14ac:dyDescent="0.2">
      <c r="A25" s="56">
        <v>8</v>
      </c>
      <c r="B25" s="560" t="str">
        <f>IF(ISERROR(VLOOKUP(#REF!,'KAYIT LİSTESİ'!$B$4:$H$733,2,0)),"",(VLOOKUP(#REF!,'KAYIT LİSTESİ'!$B$4:$H$733,2,0)))</f>
        <v/>
      </c>
      <c r="C25" s="557" t="s">
        <v>668</v>
      </c>
      <c r="D25" s="568" t="s">
        <v>796</v>
      </c>
      <c r="E25" s="587" t="s">
        <v>640</v>
      </c>
      <c r="F25" s="568" t="s">
        <v>798</v>
      </c>
      <c r="G25" s="57">
        <v>1010</v>
      </c>
      <c r="H25" s="224">
        <v>4</v>
      </c>
      <c r="I25" s="305"/>
      <c r="J25" s="733"/>
      <c r="K25" s="256"/>
      <c r="L25" s="225"/>
      <c r="M25" s="221"/>
      <c r="N25" s="226"/>
      <c r="O25" s="226"/>
      <c r="P25" s="227"/>
      <c r="Q25" s="57"/>
      <c r="R25" s="308"/>
    </row>
    <row r="26" spans="1:18" ht="18" hidden="1" x14ac:dyDescent="0.2">
      <c r="A26" s="189" t="s">
        <v>17</v>
      </c>
      <c r="B26" s="190"/>
      <c r="C26" s="515"/>
      <c r="D26" s="516"/>
      <c r="E26" s="516"/>
      <c r="F26" s="36" t="s">
        <v>207</v>
      </c>
      <c r="G26" s="190"/>
      <c r="H26" s="748"/>
      <c r="I26" s="749"/>
      <c r="J26" s="733"/>
      <c r="K26" s="256"/>
      <c r="L26" s="225"/>
      <c r="M26" s="221"/>
      <c r="N26" s="226"/>
      <c r="O26" s="226"/>
      <c r="P26" s="227"/>
      <c r="Q26" s="57"/>
      <c r="R26" s="308"/>
    </row>
    <row r="27" spans="1:18" ht="25.5" hidden="1" x14ac:dyDescent="0.2">
      <c r="A27" s="37" t="s">
        <v>211</v>
      </c>
      <c r="B27" s="34" t="s">
        <v>65</v>
      </c>
      <c r="C27" s="516" t="s">
        <v>13</v>
      </c>
      <c r="D27" s="514"/>
      <c r="E27" s="514"/>
      <c r="F27" s="222" t="str">
        <f>IF(ISERROR(VLOOKUP(#REF!,'KAYIT LİSTESİ'!$B$4:$H$733,6,0)),"",(VLOOKUP(#REF!,'KAYIT LİSTESİ'!$B$4:$H$733,6,0)))</f>
        <v/>
      </c>
      <c r="G27" s="34" t="s">
        <v>15</v>
      </c>
      <c r="H27" s="34" t="s">
        <v>27</v>
      </c>
      <c r="I27" s="34" t="s">
        <v>274</v>
      </c>
      <c r="J27" s="733"/>
      <c r="K27" s="256"/>
      <c r="L27" s="225"/>
      <c r="M27" s="221"/>
      <c r="N27" s="226"/>
      <c r="O27" s="226"/>
      <c r="P27" s="227"/>
      <c r="Q27" s="57"/>
      <c r="R27" s="308"/>
    </row>
    <row r="28" spans="1:18" ht="18" hidden="1" x14ac:dyDescent="0.2">
      <c r="A28" s="56">
        <v>1</v>
      </c>
      <c r="B28" s="220" t="str">
        <f>IF(ISERROR(VLOOKUP(#REF!,'KAYIT LİSTESİ'!$B$4:$H$733,2,0)),"",(VLOOKUP(#REF!,'KAYIT LİSTESİ'!$B$4:$H$733,2,0)))</f>
        <v/>
      </c>
      <c r="C28" s="514"/>
      <c r="D28" s="514"/>
      <c r="E28" s="514"/>
      <c r="F28" s="222" t="str">
        <f>IF(ISERROR(VLOOKUP(#REF!,'KAYIT LİSTESİ'!$B$4:$H$733,6,0)),"",(VLOOKUP(#REF!,'KAYIT LİSTESİ'!$B$4:$H$733,6,0)))</f>
        <v/>
      </c>
      <c r="G28" s="57"/>
      <c r="H28" s="224"/>
      <c r="I28" s="305"/>
      <c r="J28" s="733"/>
      <c r="K28" s="256"/>
      <c r="L28" s="225"/>
      <c r="M28" s="221"/>
      <c r="N28" s="226"/>
      <c r="O28" s="226"/>
      <c r="P28" s="227"/>
      <c r="Q28" s="57"/>
      <c r="R28" s="308"/>
    </row>
    <row r="29" spans="1:18" ht="18" hidden="1" x14ac:dyDescent="0.2">
      <c r="A29" s="56">
        <v>2</v>
      </c>
      <c r="B29" s="220" t="str">
        <f>IF(ISERROR(VLOOKUP(#REF!,'KAYIT LİSTESİ'!$B$4:$H$733,2,0)),"",(VLOOKUP(#REF!,'KAYIT LİSTESİ'!$B$4:$H$733,2,0)))</f>
        <v/>
      </c>
      <c r="C29" s="514"/>
      <c r="D29" s="514"/>
      <c r="E29" s="514"/>
      <c r="F29" s="222" t="str">
        <f>IF(ISERROR(VLOOKUP(#REF!,'KAYIT LİSTESİ'!$B$4:$H$733,6,0)),"",(VLOOKUP(#REF!,'KAYIT LİSTESİ'!$B$4:$H$733,6,0)))</f>
        <v/>
      </c>
      <c r="G29" s="57"/>
      <c r="H29" s="224"/>
      <c r="I29" s="305"/>
      <c r="J29" s="733"/>
      <c r="K29" s="256"/>
      <c r="L29" s="225"/>
      <c r="M29" s="221"/>
      <c r="N29" s="226"/>
      <c r="O29" s="226"/>
      <c r="P29" s="227"/>
      <c r="Q29" s="57"/>
      <c r="R29" s="308"/>
    </row>
    <row r="30" spans="1:18" ht="18" hidden="1" x14ac:dyDescent="0.2">
      <c r="A30" s="56">
        <v>3</v>
      </c>
      <c r="B30" s="220" t="str">
        <f>IF(ISERROR(VLOOKUP(#REF!,'KAYIT LİSTESİ'!$B$4:$H$733,2,0)),"",(VLOOKUP(#REF!,'KAYIT LİSTESİ'!$B$4:$H$733,2,0)))</f>
        <v/>
      </c>
      <c r="C30" s="514"/>
      <c r="D30" s="514"/>
      <c r="E30" s="514"/>
      <c r="F30" s="222" t="str">
        <f>IF(ISERROR(VLOOKUP(#REF!,'KAYIT LİSTESİ'!$B$4:$H$733,6,0)),"",(VLOOKUP(#REF!,'KAYIT LİSTESİ'!$B$4:$H$733,6,0)))</f>
        <v/>
      </c>
      <c r="G30" s="57"/>
      <c r="H30" s="224"/>
      <c r="I30" s="305"/>
      <c r="J30" s="733"/>
      <c r="K30" s="256"/>
      <c r="L30" s="225"/>
      <c r="M30" s="221"/>
      <c r="N30" s="226"/>
      <c r="O30" s="226"/>
      <c r="P30" s="227"/>
      <c r="Q30" s="57"/>
      <c r="R30" s="308"/>
    </row>
    <row r="31" spans="1:18" ht="18" hidden="1" x14ac:dyDescent="0.2">
      <c r="A31" s="56">
        <v>4</v>
      </c>
      <c r="B31" s="220" t="str">
        <f>IF(ISERROR(VLOOKUP(#REF!,'KAYIT LİSTESİ'!$B$4:$H$733,2,0)),"",(VLOOKUP(#REF!,'KAYIT LİSTESİ'!$B$4:$H$733,2,0)))</f>
        <v/>
      </c>
      <c r="C31" s="514"/>
      <c r="D31" s="514"/>
      <c r="E31" s="514"/>
      <c r="F31" s="222" t="str">
        <f>IF(ISERROR(VLOOKUP(#REF!,'KAYIT LİSTESİ'!$B$4:$H$733,6,0)),"",(VLOOKUP(#REF!,'KAYIT LİSTESİ'!$B$4:$H$733,6,0)))</f>
        <v/>
      </c>
      <c r="G31" s="57"/>
      <c r="H31" s="224"/>
      <c r="I31" s="305"/>
      <c r="J31" s="733"/>
      <c r="K31" s="256"/>
      <c r="L31" s="225"/>
      <c r="M31" s="221"/>
      <c r="N31" s="226"/>
      <c r="O31" s="226"/>
      <c r="P31" s="227"/>
      <c r="Q31" s="57"/>
      <c r="R31" s="308"/>
    </row>
    <row r="32" spans="1:18" ht="18" hidden="1" x14ac:dyDescent="0.2">
      <c r="A32" s="56">
        <v>5</v>
      </c>
      <c r="B32" s="220" t="str">
        <f>IF(ISERROR(VLOOKUP(#REF!,'KAYIT LİSTESİ'!$B$4:$H$733,2,0)),"",(VLOOKUP(#REF!,'KAYIT LİSTESİ'!$B$4:$H$733,2,0)))</f>
        <v/>
      </c>
      <c r="C32" s="514"/>
      <c r="D32" s="514"/>
      <c r="E32" s="514"/>
      <c r="F32" s="222" t="str">
        <f>IF(ISERROR(VLOOKUP(#REF!,'KAYIT LİSTESİ'!$B$4:$H$733,6,0)),"",(VLOOKUP(#REF!,'KAYIT LİSTESİ'!$B$4:$H$733,6,0)))</f>
        <v/>
      </c>
      <c r="G32" s="57"/>
      <c r="H32" s="224"/>
      <c r="I32" s="305"/>
      <c r="J32" s="733"/>
      <c r="K32" s="256"/>
      <c r="L32" s="225"/>
      <c r="M32" s="221"/>
      <c r="N32" s="226"/>
      <c r="O32" s="226"/>
      <c r="P32" s="227"/>
      <c r="Q32" s="57"/>
      <c r="R32" s="308"/>
    </row>
    <row r="33" spans="1:18" ht="18" hidden="1" x14ac:dyDescent="0.2">
      <c r="A33" s="56">
        <v>6</v>
      </c>
      <c r="B33" s="220" t="str">
        <f>IF(ISERROR(VLOOKUP(#REF!,'KAYIT LİSTESİ'!$B$4:$H$733,2,0)),"",(VLOOKUP(#REF!,'KAYIT LİSTESİ'!$B$4:$H$733,2,0)))</f>
        <v/>
      </c>
      <c r="C33" s="514"/>
      <c r="D33" s="514"/>
      <c r="E33" s="514"/>
      <c r="F33" s="222" t="str">
        <f>IF(ISERROR(VLOOKUP(#REF!,'KAYIT LİSTESİ'!$B$4:$H$733,6,0)),"",(VLOOKUP(#REF!,'KAYIT LİSTESİ'!$B$4:$H$733,6,0)))</f>
        <v/>
      </c>
      <c r="G33" s="57"/>
      <c r="H33" s="224"/>
      <c r="I33" s="305"/>
      <c r="J33" s="733"/>
      <c r="K33" s="256"/>
      <c r="L33" s="225"/>
      <c r="M33" s="221"/>
      <c r="N33" s="226"/>
      <c r="O33" s="226"/>
      <c r="P33" s="227"/>
      <c r="Q33" s="57"/>
      <c r="R33" s="308"/>
    </row>
    <row r="34" spans="1:18" ht="18" hidden="1" x14ac:dyDescent="0.2">
      <c r="A34" s="56">
        <v>7</v>
      </c>
      <c r="B34" s="220" t="str">
        <f>IF(ISERROR(VLOOKUP(#REF!,'KAYIT LİSTESİ'!$B$4:$H$733,2,0)),"",(VLOOKUP(#REF!,'KAYIT LİSTESİ'!$B$4:$H$733,2,0)))</f>
        <v/>
      </c>
      <c r="C34" s="514"/>
      <c r="D34" s="514"/>
      <c r="E34" s="514"/>
      <c r="F34" s="222" t="str">
        <f>IF(ISERROR(VLOOKUP(#REF!,'KAYIT LİSTESİ'!$B$4:$H$733,6,0)),"",(VLOOKUP(#REF!,'KAYIT LİSTESİ'!$B$4:$H$733,6,0)))</f>
        <v/>
      </c>
      <c r="G34" s="57"/>
      <c r="H34" s="224"/>
      <c r="I34" s="305"/>
      <c r="J34" s="733"/>
      <c r="K34" s="256"/>
      <c r="L34" s="225"/>
      <c r="M34" s="221"/>
      <c r="N34" s="226"/>
      <c r="O34" s="226"/>
      <c r="P34" s="227"/>
      <c r="Q34" s="57"/>
      <c r="R34" s="308"/>
    </row>
    <row r="35" spans="1:18" ht="18" hidden="1" x14ac:dyDescent="0.2">
      <c r="A35" s="56">
        <v>8</v>
      </c>
      <c r="B35" s="220" t="str">
        <f>IF(ISERROR(VLOOKUP(#REF!,'KAYIT LİSTESİ'!$B$4:$H$733,2,0)),"",(VLOOKUP(#REF!,'KAYIT LİSTESİ'!$B$4:$H$733,2,0)))</f>
        <v/>
      </c>
      <c r="C35" s="514"/>
      <c r="D35" s="297"/>
      <c r="E35" s="297"/>
      <c r="F35" s="299" t="s">
        <v>1</v>
      </c>
      <c r="G35" s="57"/>
      <c r="H35" s="224"/>
      <c r="I35" s="305"/>
      <c r="J35" s="733"/>
      <c r="K35" s="256"/>
      <c r="L35" s="225"/>
      <c r="M35" s="221"/>
      <c r="N35" s="226"/>
      <c r="O35" s="226"/>
      <c r="P35" s="227"/>
      <c r="Q35" s="57"/>
      <c r="R35" s="308"/>
    </row>
    <row r="36" spans="1:18" ht="31.5" customHeight="1" x14ac:dyDescent="0.2">
      <c r="A36" s="594" t="s">
        <v>18</v>
      </c>
      <c r="B36" s="594"/>
      <c r="C36" s="595"/>
      <c r="D36" s="596"/>
      <c r="E36" s="596"/>
      <c r="F36" s="596"/>
      <c r="G36" s="597"/>
      <c r="H36" s="598" t="s">
        <v>2</v>
      </c>
      <c r="I36" s="598"/>
      <c r="J36" s="598"/>
      <c r="K36" s="598"/>
      <c r="L36" s="598"/>
      <c r="M36" s="598"/>
      <c r="N36" s="598"/>
      <c r="O36" s="598"/>
      <c r="P36" s="599"/>
      <c r="Q36" s="600" t="s">
        <v>3</v>
      </c>
      <c r="R36" s="601" t="s">
        <v>3</v>
      </c>
    </row>
    <row r="37" spans="1:18" ht="15" x14ac:dyDescent="0.2">
      <c r="A37" s="596"/>
      <c r="B37" s="596"/>
      <c r="C37" s="596"/>
      <c r="D37" s="596"/>
      <c r="E37" s="596"/>
      <c r="F37" s="596"/>
      <c r="G37" s="596"/>
      <c r="H37" s="596"/>
      <c r="I37" s="596"/>
      <c r="J37" s="596"/>
      <c r="K37" s="596"/>
      <c r="L37" s="596"/>
      <c r="M37" s="596"/>
      <c r="N37" s="596"/>
      <c r="O37" s="596"/>
      <c r="P37" s="596"/>
      <c r="Q37" s="596"/>
      <c r="R37" s="596"/>
    </row>
  </sheetData>
  <sortState ref="M8:R23">
    <sortCondition ref="Q8:Q23"/>
  </sortState>
  <mergeCells count="24">
    <mergeCell ref="A4:B4"/>
    <mergeCell ref="C4:D4"/>
    <mergeCell ref="H16:I16"/>
    <mergeCell ref="H6:I6"/>
    <mergeCell ref="A1:R1"/>
    <mergeCell ref="A2:R2"/>
    <mergeCell ref="A3:B3"/>
    <mergeCell ref="C3:D3"/>
    <mergeCell ref="F3:G3"/>
    <mergeCell ref="H3:J3"/>
    <mergeCell ref="P3:R3"/>
    <mergeCell ref="O6:O7"/>
    <mergeCell ref="P4:R4"/>
    <mergeCell ref="A5:H5"/>
    <mergeCell ref="K5:P5"/>
    <mergeCell ref="H26:I26"/>
    <mergeCell ref="P6:P7"/>
    <mergeCell ref="Q6:Q7"/>
    <mergeCell ref="R6:R7"/>
    <mergeCell ref="M6:M7"/>
    <mergeCell ref="N6:N7"/>
    <mergeCell ref="J6:J35"/>
    <mergeCell ref="K6:K7"/>
    <mergeCell ref="L6:L7"/>
  </mergeCells>
  <hyperlinks>
    <hyperlink ref="C3" location="'YARIŞMA PROGRAMI'!C7" display="100 m. Engelli"/>
  </hyperlinks>
  <pageMargins left="0.7" right="0.7" top="0.75" bottom="0.75" header="0.3" footer="0.3"/>
  <pageSetup paperSize="9" scale="3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1439"/>
  <sheetViews>
    <sheetView view="pageBreakPreview" zoomScale="85" zoomScaleNormal="100" zoomScaleSheetLayoutView="85" workbookViewId="0">
      <pane ySplit="3" topLeftCell="A683" activePane="bottomLeft" state="frozen"/>
      <selection activeCell="F23" sqref="F23"/>
      <selection pane="bottomLeft" activeCell="I4" sqref="I4:M687"/>
    </sheetView>
  </sheetViews>
  <sheetFormatPr defaultColWidth="6.140625" defaultRowHeight="15.75" x14ac:dyDescent="0.25"/>
  <cols>
    <col min="1" max="1" width="6.140625" style="106" customWidth="1"/>
    <col min="2" max="2" width="17.5703125" style="158" customWidth="1"/>
    <col min="3" max="3" width="9.28515625" style="143" customWidth="1"/>
    <col min="4" max="4" width="20" style="107" customWidth="1"/>
    <col min="5" max="5" width="14.85546875" style="106" customWidth="1"/>
    <col min="6" max="6" width="33.140625" style="103" customWidth="1"/>
    <col min="7" max="7" width="41.7109375" style="159" customWidth="1"/>
    <col min="8" max="8" width="12.42578125" style="142" customWidth="1"/>
    <col min="9" max="10" width="9.5703125" style="108" customWidth="1"/>
    <col min="11" max="12" width="8.5703125" style="109" customWidth="1"/>
    <col min="13" max="13" width="10.7109375" style="107" customWidth="1"/>
    <col min="14" max="14" width="6.140625" style="103"/>
    <col min="15" max="15" width="2" style="258" customWidth="1"/>
    <col min="16" max="17" width="6.140625" style="103"/>
    <col min="18" max="18" width="15" style="103" bestFit="1" customWidth="1"/>
    <col min="19" max="16384" width="6.140625" style="103"/>
  </cols>
  <sheetData>
    <row r="1" spans="1:15" ht="44.25" customHeight="1" x14ac:dyDescent="0.25">
      <c r="A1" s="705" t="str">
        <f>'YARIŞMA BİLGİLERİ'!F19</f>
        <v>4. TÜRKİYENİN EN HIZLISI İL SEÇMELERİ</v>
      </c>
      <c r="B1" s="705"/>
      <c r="C1" s="705"/>
      <c r="D1" s="705"/>
      <c r="E1" s="705"/>
      <c r="F1" s="706"/>
      <c r="G1" s="706"/>
      <c r="H1" s="706"/>
      <c r="I1" s="706"/>
      <c r="J1" s="706"/>
      <c r="K1" s="705"/>
      <c r="L1" s="705"/>
      <c r="M1" s="705"/>
    </row>
    <row r="2" spans="1:15" ht="44.25" customHeight="1" x14ac:dyDescent="0.25">
      <c r="A2" s="707" t="str">
        <f>'YARIŞMA BİLGİLERİ'!F21</f>
        <v>KADINLAR                                                             2004-2005-2006-2007-2008</v>
      </c>
      <c r="B2" s="707"/>
      <c r="C2" s="707"/>
      <c r="D2" s="707"/>
      <c r="E2" s="707"/>
      <c r="F2" s="707"/>
      <c r="G2" s="156" t="s">
        <v>74</v>
      </c>
      <c r="H2" s="145"/>
      <c r="I2" s="708">
        <f ca="1">NOW()</f>
        <v>43249.694233101851</v>
      </c>
      <c r="J2" s="708"/>
      <c r="K2" s="708"/>
      <c r="L2" s="708"/>
      <c r="M2" s="708"/>
    </row>
    <row r="3" spans="1:15" s="106" customFormat="1" ht="45" customHeight="1" x14ac:dyDescent="0.25">
      <c r="A3" s="104" t="s">
        <v>24</v>
      </c>
      <c r="B3" s="105" t="s">
        <v>28</v>
      </c>
      <c r="C3" s="105" t="s">
        <v>64</v>
      </c>
      <c r="D3" s="105" t="s">
        <v>96</v>
      </c>
      <c r="E3" s="104" t="s">
        <v>20</v>
      </c>
      <c r="F3" s="104" t="s">
        <v>7</v>
      </c>
      <c r="G3" s="104" t="s">
        <v>208</v>
      </c>
      <c r="H3" s="141" t="s">
        <v>110</v>
      </c>
      <c r="I3" s="286" t="s">
        <v>227</v>
      </c>
      <c r="J3" s="286" t="s">
        <v>228</v>
      </c>
      <c r="K3" s="139" t="s">
        <v>107</v>
      </c>
      <c r="L3" s="139" t="s">
        <v>108</v>
      </c>
      <c r="M3" s="140" t="s">
        <v>109</v>
      </c>
      <c r="O3" s="259"/>
    </row>
    <row r="4" spans="1:15" s="341" customFormat="1" ht="31.5" customHeight="1" x14ac:dyDescent="0.2">
      <c r="A4" s="383">
        <v>1</v>
      </c>
      <c r="B4" s="331" t="str">
        <f t="shared" ref="B4:B67" si="0">CONCATENATE(H4,"-",K4,"-",L4)</f>
        <v>100M--</v>
      </c>
      <c r="C4" s="332"/>
      <c r="D4" s="333"/>
      <c r="E4" s="334"/>
      <c r="F4" s="335"/>
      <c r="G4" s="336"/>
      <c r="H4" s="337" t="s">
        <v>327</v>
      </c>
      <c r="I4" s="338"/>
      <c r="J4" s="338"/>
      <c r="K4" s="339"/>
      <c r="L4" s="339"/>
      <c r="M4" s="340"/>
      <c r="O4" s="342"/>
    </row>
    <row r="5" spans="1:15" s="341" customFormat="1" ht="31.5" customHeight="1" x14ac:dyDescent="0.2">
      <c r="A5" s="383">
        <v>2</v>
      </c>
      <c r="B5" s="331" t="str">
        <f t="shared" si="0"/>
        <v>200M--</v>
      </c>
      <c r="C5" s="332"/>
      <c r="D5" s="333"/>
      <c r="E5" s="334"/>
      <c r="F5" s="335"/>
      <c r="G5" s="336"/>
      <c r="H5" s="337" t="s">
        <v>187</v>
      </c>
      <c r="I5" s="338"/>
      <c r="J5" s="338"/>
      <c r="K5" s="339"/>
      <c r="L5" s="339"/>
      <c r="M5" s="340"/>
      <c r="O5" s="342"/>
    </row>
    <row r="6" spans="1:15" s="341" customFormat="1" ht="31.5" customHeight="1" x14ac:dyDescent="0.2">
      <c r="A6" s="383">
        <v>3</v>
      </c>
      <c r="B6" s="331" t="str">
        <f t="shared" si="0"/>
        <v>400M--</v>
      </c>
      <c r="C6" s="332"/>
      <c r="D6" s="333"/>
      <c r="E6" s="334"/>
      <c r="F6" s="335"/>
      <c r="G6" s="336"/>
      <c r="H6" s="337" t="s">
        <v>188</v>
      </c>
      <c r="I6" s="338"/>
      <c r="J6" s="338"/>
      <c r="K6" s="339"/>
      <c r="L6" s="339"/>
      <c r="M6" s="340"/>
      <c r="O6" s="342"/>
    </row>
    <row r="7" spans="1:15" s="341" customFormat="1" ht="31.5" customHeight="1" x14ac:dyDescent="0.2">
      <c r="A7" s="383">
        <v>4</v>
      </c>
      <c r="B7" s="331" t="str">
        <f t="shared" si="0"/>
        <v>800M--</v>
      </c>
      <c r="C7" s="332"/>
      <c r="D7" s="333"/>
      <c r="E7" s="334"/>
      <c r="F7" s="335"/>
      <c r="G7" s="336"/>
      <c r="H7" s="337" t="s">
        <v>106</v>
      </c>
      <c r="I7" s="338"/>
      <c r="J7" s="338"/>
      <c r="K7" s="339"/>
      <c r="L7" s="339"/>
      <c r="M7" s="340"/>
      <c r="O7" s="342"/>
    </row>
    <row r="8" spans="1:15" s="341" customFormat="1" ht="31.5" customHeight="1" x14ac:dyDescent="0.2">
      <c r="A8" s="383">
        <v>5</v>
      </c>
      <c r="B8" s="331" t="str">
        <f t="shared" si="0"/>
        <v>1500M--</v>
      </c>
      <c r="C8" s="332"/>
      <c r="D8" s="333"/>
      <c r="E8" s="334"/>
      <c r="F8" s="335"/>
      <c r="G8" s="336"/>
      <c r="H8" s="337" t="s">
        <v>158</v>
      </c>
      <c r="I8" s="338"/>
      <c r="J8" s="338"/>
      <c r="K8" s="339"/>
      <c r="L8" s="339"/>
      <c r="M8" s="340"/>
      <c r="O8" s="342"/>
    </row>
    <row r="9" spans="1:15" s="341" customFormat="1" ht="31.5" customHeight="1" x14ac:dyDescent="0.2">
      <c r="A9" s="383">
        <v>6</v>
      </c>
      <c r="B9" s="331" t="str">
        <f t="shared" si="0"/>
        <v>100M.ENG--</v>
      </c>
      <c r="C9" s="332"/>
      <c r="D9" s="333"/>
      <c r="E9" s="334"/>
      <c r="F9" s="335"/>
      <c r="G9" s="336"/>
      <c r="H9" s="337" t="s">
        <v>157</v>
      </c>
      <c r="I9" s="338"/>
      <c r="J9" s="338"/>
      <c r="K9" s="339"/>
      <c r="L9" s="339"/>
      <c r="M9" s="340"/>
      <c r="O9" s="342"/>
    </row>
    <row r="10" spans="1:15" s="341" customFormat="1" ht="31.5" customHeight="1" x14ac:dyDescent="0.2">
      <c r="A10" s="383">
        <v>7</v>
      </c>
      <c r="B10" s="331" t="str">
        <f t="shared" si="0"/>
        <v>300M.ENG--</v>
      </c>
      <c r="C10" s="332"/>
      <c r="D10" s="333"/>
      <c r="E10" s="334"/>
      <c r="F10" s="335"/>
      <c r="G10" s="336"/>
      <c r="H10" s="337" t="s">
        <v>583</v>
      </c>
      <c r="I10" s="338"/>
      <c r="J10" s="338"/>
      <c r="K10" s="339"/>
      <c r="L10" s="339"/>
      <c r="M10" s="340"/>
      <c r="O10" s="342"/>
    </row>
    <row r="11" spans="1:15" s="341" customFormat="1" ht="31.5" customHeight="1" x14ac:dyDescent="0.2">
      <c r="A11" s="383">
        <v>8</v>
      </c>
      <c r="B11" s="331" t="str">
        <f t="shared" ref="B11:B17" si="1">CONCATENATE(H11,"-",M11)</f>
        <v>UZUN-</v>
      </c>
      <c r="C11" s="332"/>
      <c r="D11" s="333"/>
      <c r="E11" s="334"/>
      <c r="F11" s="335"/>
      <c r="G11" s="336"/>
      <c r="H11" s="337" t="s">
        <v>44</v>
      </c>
      <c r="I11" s="338"/>
      <c r="J11" s="338"/>
      <c r="K11" s="339"/>
      <c r="L11" s="339"/>
      <c r="M11" s="340"/>
      <c r="O11" s="342"/>
    </row>
    <row r="12" spans="1:15" s="341" customFormat="1" ht="31.5" customHeight="1" x14ac:dyDescent="0.2">
      <c r="A12" s="383">
        <v>9</v>
      </c>
      <c r="B12" s="331" t="str">
        <f t="shared" si="1"/>
        <v>ÜÇADIM-</v>
      </c>
      <c r="C12" s="332"/>
      <c r="D12" s="333"/>
      <c r="E12" s="334"/>
      <c r="F12" s="335"/>
      <c r="G12" s="336"/>
      <c r="H12" s="337" t="s">
        <v>584</v>
      </c>
      <c r="I12" s="338"/>
      <c r="J12" s="338"/>
      <c r="K12" s="339"/>
      <c r="L12" s="339"/>
      <c r="M12" s="340"/>
      <c r="O12" s="342"/>
    </row>
    <row r="13" spans="1:15" s="341" customFormat="1" ht="31.5" customHeight="1" x14ac:dyDescent="0.2">
      <c r="A13" s="383">
        <v>10</v>
      </c>
      <c r="B13" s="331" t="str">
        <f t="shared" si="1"/>
        <v>YÜKSEK-</v>
      </c>
      <c r="C13" s="332"/>
      <c r="D13" s="333"/>
      <c r="E13" s="334"/>
      <c r="F13" s="335"/>
      <c r="G13" s="336"/>
      <c r="H13" s="337" t="s">
        <v>45</v>
      </c>
      <c r="I13" s="338"/>
      <c r="J13" s="338"/>
      <c r="K13" s="339"/>
      <c r="L13" s="339"/>
      <c r="M13" s="340"/>
      <c r="O13" s="342"/>
    </row>
    <row r="14" spans="1:15" s="341" customFormat="1" ht="31.5" customHeight="1" x14ac:dyDescent="0.2">
      <c r="A14" s="383">
        <v>11</v>
      </c>
      <c r="B14" s="331" t="str">
        <f t="shared" si="1"/>
        <v>SIRIK-</v>
      </c>
      <c r="C14" s="332"/>
      <c r="D14" s="333"/>
      <c r="E14" s="334"/>
      <c r="F14" s="335"/>
      <c r="G14" s="336"/>
      <c r="H14" s="337" t="s">
        <v>189</v>
      </c>
      <c r="I14" s="338"/>
      <c r="J14" s="338"/>
      <c r="K14" s="339"/>
      <c r="L14" s="339"/>
      <c r="M14" s="340"/>
      <c r="O14" s="342"/>
    </row>
    <row r="15" spans="1:15" s="341" customFormat="1" ht="31.5" customHeight="1" x14ac:dyDescent="0.2">
      <c r="A15" s="383">
        <v>12</v>
      </c>
      <c r="B15" s="331" t="str">
        <f t="shared" si="1"/>
        <v>GÜLLE-</v>
      </c>
      <c r="C15" s="332"/>
      <c r="D15" s="333"/>
      <c r="E15" s="334"/>
      <c r="F15" s="335"/>
      <c r="G15" s="336"/>
      <c r="H15" s="337" t="s">
        <v>159</v>
      </c>
      <c r="I15" s="338"/>
      <c r="J15" s="338"/>
      <c r="K15" s="339"/>
      <c r="L15" s="339"/>
      <c r="M15" s="340"/>
      <c r="O15" s="342"/>
    </row>
    <row r="16" spans="1:15" s="341" customFormat="1" ht="31.5" customHeight="1" x14ac:dyDescent="0.2">
      <c r="A16" s="383">
        <v>13</v>
      </c>
      <c r="B16" s="331" t="str">
        <f t="shared" si="1"/>
        <v>DİSK-</v>
      </c>
      <c r="C16" s="332"/>
      <c r="D16" s="333"/>
      <c r="E16" s="334"/>
      <c r="F16" s="335"/>
      <c r="G16" s="336"/>
      <c r="H16" s="337" t="s">
        <v>160</v>
      </c>
      <c r="I16" s="338"/>
      <c r="J16" s="338"/>
      <c r="K16" s="339"/>
      <c r="L16" s="339"/>
      <c r="M16" s="340"/>
      <c r="O16" s="342"/>
    </row>
    <row r="17" spans="1:26" s="341" customFormat="1" ht="31.5" customHeight="1" x14ac:dyDescent="0.2">
      <c r="A17" s="383">
        <v>14</v>
      </c>
      <c r="B17" s="331" t="str">
        <f t="shared" si="1"/>
        <v>CİRİT-</v>
      </c>
      <c r="C17" s="332"/>
      <c r="D17" s="333"/>
      <c r="E17" s="334"/>
      <c r="F17" s="335"/>
      <c r="G17" s="336"/>
      <c r="H17" s="337" t="s">
        <v>161</v>
      </c>
      <c r="I17" s="338"/>
      <c r="J17" s="338"/>
      <c r="K17" s="339"/>
      <c r="L17" s="339"/>
      <c r="M17" s="340"/>
      <c r="O17" s="342"/>
      <c r="Z17" s="353"/>
    </row>
    <row r="18" spans="1:26" s="341" customFormat="1" ht="31.5" customHeight="1" x14ac:dyDescent="0.2">
      <c r="A18" s="383">
        <v>15</v>
      </c>
      <c r="B18" s="331" t="s">
        <v>589</v>
      </c>
      <c r="C18" s="332"/>
      <c r="D18" s="333"/>
      <c r="E18" s="334"/>
      <c r="F18" s="335"/>
      <c r="G18" s="336"/>
      <c r="H18" s="337" t="s">
        <v>590</v>
      </c>
      <c r="I18" s="338"/>
      <c r="J18" s="338"/>
      <c r="K18" s="339"/>
      <c r="L18" s="339"/>
      <c r="M18" s="340"/>
      <c r="O18" s="342"/>
      <c r="Z18" s="353"/>
    </row>
    <row r="19" spans="1:26" s="341" customFormat="1" ht="31.5" customHeight="1" x14ac:dyDescent="0.2">
      <c r="A19" s="383">
        <v>16</v>
      </c>
      <c r="B19" s="331" t="s">
        <v>589</v>
      </c>
      <c r="C19" s="332"/>
      <c r="D19" s="333"/>
      <c r="E19" s="334"/>
      <c r="F19" s="335"/>
      <c r="G19" s="336"/>
      <c r="H19" s="337" t="s">
        <v>590</v>
      </c>
      <c r="I19" s="338"/>
      <c r="J19" s="338"/>
      <c r="K19" s="339"/>
      <c r="L19" s="339"/>
      <c r="M19" s="340"/>
      <c r="O19" s="342"/>
      <c r="Z19" s="353"/>
    </row>
    <row r="20" spans="1:26" s="341" customFormat="1" ht="31.5" customHeight="1" x14ac:dyDescent="0.2">
      <c r="A20" s="383">
        <v>17</v>
      </c>
      <c r="B20" s="331" t="s">
        <v>589</v>
      </c>
      <c r="C20" s="332"/>
      <c r="D20" s="333"/>
      <c r="E20" s="334"/>
      <c r="F20" s="335"/>
      <c r="G20" s="336"/>
      <c r="H20" s="337" t="s">
        <v>590</v>
      </c>
      <c r="I20" s="338"/>
      <c r="J20" s="338"/>
      <c r="K20" s="339"/>
      <c r="L20" s="339"/>
      <c r="M20" s="340"/>
      <c r="O20" s="342"/>
      <c r="Z20" s="353"/>
    </row>
    <row r="21" spans="1:26" s="341" customFormat="1" ht="31.5" customHeight="1" x14ac:dyDescent="0.2">
      <c r="A21" s="383">
        <v>18</v>
      </c>
      <c r="B21" s="331" t="s">
        <v>589</v>
      </c>
      <c r="C21" s="332"/>
      <c r="D21" s="333"/>
      <c r="E21" s="334"/>
      <c r="F21" s="335"/>
      <c r="G21" s="336"/>
      <c r="H21" s="337" t="s">
        <v>590</v>
      </c>
      <c r="I21" s="338"/>
      <c r="J21" s="338"/>
      <c r="K21" s="339"/>
      <c r="L21" s="339"/>
      <c r="M21" s="340"/>
      <c r="O21" s="342"/>
      <c r="Z21" s="353"/>
    </row>
    <row r="22" spans="1:26" s="341" customFormat="1" ht="31.5" customHeight="1" x14ac:dyDescent="0.2">
      <c r="A22" s="383">
        <v>19</v>
      </c>
      <c r="B22" s="331" t="s">
        <v>589</v>
      </c>
      <c r="C22" s="332"/>
      <c r="D22" s="333"/>
      <c r="E22" s="334"/>
      <c r="F22" s="335"/>
      <c r="G22" s="336"/>
      <c r="H22" s="337" t="s">
        <v>590</v>
      </c>
      <c r="I22" s="338"/>
      <c r="J22" s="338"/>
      <c r="K22" s="339"/>
      <c r="L22" s="339"/>
      <c r="M22" s="340"/>
      <c r="O22" s="342"/>
      <c r="Z22" s="353"/>
    </row>
    <row r="23" spans="1:26" s="341" customFormat="1" ht="31.5" customHeight="1" x14ac:dyDescent="0.2">
      <c r="A23" s="383">
        <v>20</v>
      </c>
      <c r="B23" s="331" t="s">
        <v>589</v>
      </c>
      <c r="C23" s="332"/>
      <c r="D23" s="333"/>
      <c r="E23" s="334"/>
      <c r="F23" s="335"/>
      <c r="G23" s="336"/>
      <c r="H23" s="337" t="s">
        <v>590</v>
      </c>
      <c r="I23" s="338"/>
      <c r="J23" s="338"/>
      <c r="K23" s="339"/>
      <c r="L23" s="339"/>
      <c r="M23" s="340"/>
      <c r="O23" s="342"/>
      <c r="Z23" s="353"/>
    </row>
    <row r="24" spans="1:26" s="341" customFormat="1" ht="93.75" customHeight="1" x14ac:dyDescent="0.2">
      <c r="A24" s="383">
        <v>21</v>
      </c>
      <c r="B24" s="331" t="str">
        <f t="shared" si="0"/>
        <v>İSVEÇ--</v>
      </c>
      <c r="C24" s="332"/>
      <c r="D24" s="333"/>
      <c r="E24" s="334"/>
      <c r="F24" s="335"/>
      <c r="G24" s="336"/>
      <c r="H24" s="337" t="s">
        <v>590</v>
      </c>
      <c r="I24" s="338"/>
      <c r="J24" s="338"/>
      <c r="K24" s="339"/>
      <c r="L24" s="339"/>
      <c r="M24" s="340"/>
      <c r="O24" s="342"/>
      <c r="Z24" s="353"/>
    </row>
    <row r="25" spans="1:26" s="353" customFormat="1" ht="31.5" customHeight="1" x14ac:dyDescent="0.2">
      <c r="A25" s="383">
        <v>22</v>
      </c>
      <c r="B25" s="343" t="str">
        <f t="shared" si="0"/>
        <v>100M--</v>
      </c>
      <c r="C25" s="344"/>
      <c r="D25" s="345"/>
      <c r="E25" s="346"/>
      <c r="F25" s="347"/>
      <c r="G25" s="348"/>
      <c r="H25" s="349" t="s">
        <v>327</v>
      </c>
      <c r="I25" s="350"/>
      <c r="J25" s="350"/>
      <c r="K25" s="351"/>
      <c r="L25" s="351"/>
      <c r="M25" s="352"/>
      <c r="O25" s="354"/>
    </row>
    <row r="26" spans="1:26" s="353" customFormat="1" ht="31.5" customHeight="1" x14ac:dyDescent="0.2">
      <c r="A26" s="383">
        <v>23</v>
      </c>
      <c r="B26" s="343" t="str">
        <f t="shared" si="0"/>
        <v>200M--</v>
      </c>
      <c r="C26" s="344"/>
      <c r="D26" s="345"/>
      <c r="E26" s="346"/>
      <c r="F26" s="347"/>
      <c r="G26" s="348"/>
      <c r="H26" s="349" t="s">
        <v>187</v>
      </c>
      <c r="I26" s="350"/>
      <c r="J26" s="350"/>
      <c r="K26" s="351"/>
      <c r="L26" s="351"/>
      <c r="M26" s="352"/>
      <c r="O26" s="354"/>
    </row>
    <row r="27" spans="1:26" s="353" customFormat="1" ht="31.5" customHeight="1" x14ac:dyDescent="0.2">
      <c r="A27" s="383">
        <v>24</v>
      </c>
      <c r="B27" s="343" t="str">
        <f t="shared" si="0"/>
        <v>400M--</v>
      </c>
      <c r="C27" s="344"/>
      <c r="D27" s="345"/>
      <c r="E27" s="346"/>
      <c r="F27" s="347"/>
      <c r="G27" s="348"/>
      <c r="H27" s="349" t="s">
        <v>188</v>
      </c>
      <c r="I27" s="350"/>
      <c r="J27" s="350"/>
      <c r="K27" s="351"/>
      <c r="L27" s="351"/>
      <c r="M27" s="352"/>
      <c r="O27" s="354"/>
    </row>
    <row r="28" spans="1:26" s="353" customFormat="1" ht="31.5" customHeight="1" x14ac:dyDescent="0.2">
      <c r="A28" s="383">
        <v>25</v>
      </c>
      <c r="B28" s="343" t="str">
        <f t="shared" si="0"/>
        <v>800M--</v>
      </c>
      <c r="C28" s="344"/>
      <c r="D28" s="345"/>
      <c r="E28" s="346"/>
      <c r="F28" s="347"/>
      <c r="G28" s="348"/>
      <c r="H28" s="349" t="s">
        <v>106</v>
      </c>
      <c r="I28" s="350"/>
      <c r="J28" s="350"/>
      <c r="K28" s="351"/>
      <c r="L28" s="351"/>
      <c r="M28" s="352"/>
      <c r="O28" s="354"/>
    </row>
    <row r="29" spans="1:26" s="353" customFormat="1" ht="31.5" customHeight="1" x14ac:dyDescent="0.2">
      <c r="A29" s="383">
        <v>26</v>
      </c>
      <c r="B29" s="343" t="str">
        <f t="shared" si="0"/>
        <v>1500M--</v>
      </c>
      <c r="C29" s="344"/>
      <c r="D29" s="345"/>
      <c r="E29" s="346"/>
      <c r="F29" s="347"/>
      <c r="G29" s="348"/>
      <c r="H29" s="349" t="s">
        <v>158</v>
      </c>
      <c r="I29" s="350"/>
      <c r="J29" s="350"/>
      <c r="K29" s="351"/>
      <c r="L29" s="351"/>
      <c r="M29" s="352"/>
      <c r="O29" s="354"/>
      <c r="Z29" s="341"/>
    </row>
    <row r="30" spans="1:26" s="353" customFormat="1" ht="31.5" customHeight="1" x14ac:dyDescent="0.2">
      <c r="A30" s="383">
        <v>27</v>
      </c>
      <c r="B30" s="343" t="str">
        <f t="shared" si="0"/>
        <v>100M.ENG--</v>
      </c>
      <c r="C30" s="344"/>
      <c r="D30" s="345"/>
      <c r="E30" s="346"/>
      <c r="F30" s="347"/>
      <c r="G30" s="348"/>
      <c r="H30" s="349" t="s">
        <v>157</v>
      </c>
      <c r="I30" s="350"/>
      <c r="J30" s="350"/>
      <c r="K30" s="351"/>
      <c r="L30" s="351"/>
      <c r="M30" s="352"/>
      <c r="O30" s="354"/>
      <c r="Z30" s="341"/>
    </row>
    <row r="31" spans="1:26" s="353" customFormat="1" ht="31.5" customHeight="1" x14ac:dyDescent="0.2">
      <c r="A31" s="383">
        <v>28</v>
      </c>
      <c r="B31" s="343" t="str">
        <f t="shared" si="0"/>
        <v>300M.ENG--</v>
      </c>
      <c r="C31" s="344"/>
      <c r="D31" s="345"/>
      <c r="E31" s="346"/>
      <c r="F31" s="347"/>
      <c r="G31" s="348"/>
      <c r="H31" s="349" t="s">
        <v>583</v>
      </c>
      <c r="I31" s="350"/>
      <c r="J31" s="350"/>
      <c r="K31" s="351"/>
      <c r="L31" s="351"/>
      <c r="M31" s="352"/>
      <c r="O31" s="354"/>
      <c r="Z31" s="341"/>
    </row>
    <row r="32" spans="1:26" s="353" customFormat="1" ht="31.5" customHeight="1" x14ac:dyDescent="0.2">
      <c r="A32" s="383">
        <v>29</v>
      </c>
      <c r="B32" s="343" t="str">
        <f t="shared" ref="B32:B38" si="2">CONCATENATE(H32,"-",M32)</f>
        <v>UZUN-</v>
      </c>
      <c r="C32" s="344"/>
      <c r="D32" s="345"/>
      <c r="E32" s="346"/>
      <c r="F32" s="347"/>
      <c r="G32" s="348"/>
      <c r="H32" s="349" t="s">
        <v>44</v>
      </c>
      <c r="I32" s="350"/>
      <c r="J32" s="350"/>
      <c r="K32" s="351"/>
      <c r="L32" s="351"/>
      <c r="M32" s="352"/>
      <c r="O32" s="354"/>
      <c r="Z32" s="341"/>
    </row>
    <row r="33" spans="1:26" s="353" customFormat="1" ht="31.5" customHeight="1" x14ac:dyDescent="0.2">
      <c r="A33" s="383">
        <v>30</v>
      </c>
      <c r="B33" s="343" t="str">
        <f t="shared" si="2"/>
        <v>ÜÇADIM-</v>
      </c>
      <c r="C33" s="344"/>
      <c r="D33" s="345"/>
      <c r="E33" s="346"/>
      <c r="F33" s="347"/>
      <c r="G33" s="348"/>
      <c r="H33" s="349" t="s">
        <v>584</v>
      </c>
      <c r="I33" s="350"/>
      <c r="J33" s="350"/>
      <c r="K33" s="351"/>
      <c r="L33" s="351"/>
      <c r="M33" s="352"/>
      <c r="O33" s="354"/>
      <c r="Z33" s="341"/>
    </row>
    <row r="34" spans="1:26" s="353" customFormat="1" ht="31.5" customHeight="1" x14ac:dyDescent="0.2">
      <c r="A34" s="383">
        <v>31</v>
      </c>
      <c r="B34" s="343" t="str">
        <f t="shared" si="2"/>
        <v>YÜKSEK-</v>
      </c>
      <c r="C34" s="344"/>
      <c r="D34" s="345"/>
      <c r="E34" s="346"/>
      <c r="F34" s="347"/>
      <c r="G34" s="348"/>
      <c r="H34" s="349" t="s">
        <v>45</v>
      </c>
      <c r="I34" s="350"/>
      <c r="J34" s="350"/>
      <c r="K34" s="351"/>
      <c r="L34" s="351"/>
      <c r="M34" s="352"/>
      <c r="O34" s="354"/>
      <c r="Z34" s="341"/>
    </row>
    <row r="35" spans="1:26" s="353" customFormat="1" ht="31.5" customHeight="1" x14ac:dyDescent="0.2">
      <c r="A35" s="383">
        <v>32</v>
      </c>
      <c r="B35" s="343" t="str">
        <f t="shared" si="2"/>
        <v>SIRIK-</v>
      </c>
      <c r="C35" s="344"/>
      <c r="D35" s="345"/>
      <c r="E35" s="346"/>
      <c r="F35" s="347"/>
      <c r="G35" s="348"/>
      <c r="H35" s="349" t="s">
        <v>189</v>
      </c>
      <c r="I35" s="350"/>
      <c r="J35" s="350"/>
      <c r="K35" s="351"/>
      <c r="L35" s="351"/>
      <c r="M35" s="352"/>
      <c r="O35" s="354"/>
      <c r="Z35" s="341"/>
    </row>
    <row r="36" spans="1:26" s="353" customFormat="1" ht="31.5" customHeight="1" x14ac:dyDescent="0.2">
      <c r="A36" s="383">
        <v>33</v>
      </c>
      <c r="B36" s="343" t="str">
        <f t="shared" si="2"/>
        <v>GÜLLE-</v>
      </c>
      <c r="C36" s="344"/>
      <c r="D36" s="345"/>
      <c r="E36" s="346"/>
      <c r="F36" s="347"/>
      <c r="G36" s="348"/>
      <c r="H36" s="349" t="s">
        <v>159</v>
      </c>
      <c r="I36" s="350"/>
      <c r="J36" s="350"/>
      <c r="K36" s="351"/>
      <c r="L36" s="351"/>
      <c r="M36" s="352"/>
      <c r="O36" s="354"/>
      <c r="Z36" s="341"/>
    </row>
    <row r="37" spans="1:26" s="353" customFormat="1" ht="31.5" customHeight="1" x14ac:dyDescent="0.2">
      <c r="A37" s="383">
        <v>34</v>
      </c>
      <c r="B37" s="343" t="str">
        <f t="shared" si="2"/>
        <v>DİSK-</v>
      </c>
      <c r="C37" s="344"/>
      <c r="D37" s="345"/>
      <c r="E37" s="346"/>
      <c r="F37" s="347"/>
      <c r="G37" s="348"/>
      <c r="H37" s="349" t="s">
        <v>160</v>
      </c>
      <c r="I37" s="350"/>
      <c r="J37" s="350"/>
      <c r="K37" s="351"/>
      <c r="L37" s="351"/>
      <c r="M37" s="352"/>
      <c r="O37" s="354"/>
      <c r="Z37" s="341"/>
    </row>
    <row r="38" spans="1:26" s="353" customFormat="1" ht="31.5" customHeight="1" x14ac:dyDescent="0.2">
      <c r="A38" s="383">
        <v>35</v>
      </c>
      <c r="B38" s="343" t="str">
        <f t="shared" si="2"/>
        <v>CİRİT-</v>
      </c>
      <c r="C38" s="344"/>
      <c r="D38" s="345"/>
      <c r="E38" s="346"/>
      <c r="F38" s="347"/>
      <c r="G38" s="348"/>
      <c r="H38" s="349" t="s">
        <v>161</v>
      </c>
      <c r="I38" s="350"/>
      <c r="J38" s="350"/>
      <c r="K38" s="351"/>
      <c r="L38" s="351"/>
      <c r="M38" s="352"/>
      <c r="O38" s="354"/>
    </row>
    <row r="39" spans="1:26" s="353" customFormat="1" ht="31.5" customHeight="1" x14ac:dyDescent="0.2">
      <c r="A39" s="383">
        <v>36</v>
      </c>
      <c r="B39" s="343" t="s">
        <v>589</v>
      </c>
      <c r="C39" s="344"/>
      <c r="D39" s="345"/>
      <c r="E39" s="346"/>
      <c r="F39" s="347"/>
      <c r="G39" s="348"/>
      <c r="H39" s="349" t="s">
        <v>590</v>
      </c>
      <c r="I39" s="350"/>
      <c r="J39" s="350"/>
      <c r="K39" s="351"/>
      <c r="L39" s="351"/>
      <c r="M39" s="352"/>
      <c r="O39" s="354"/>
    </row>
    <row r="40" spans="1:26" s="353" customFormat="1" ht="31.5" customHeight="1" x14ac:dyDescent="0.2">
      <c r="A40" s="383">
        <v>37</v>
      </c>
      <c r="B40" s="343" t="s">
        <v>589</v>
      </c>
      <c r="C40" s="344"/>
      <c r="D40" s="345"/>
      <c r="E40" s="346"/>
      <c r="F40" s="347"/>
      <c r="G40" s="348"/>
      <c r="H40" s="349" t="s">
        <v>590</v>
      </c>
      <c r="I40" s="350"/>
      <c r="J40" s="350"/>
      <c r="K40" s="351"/>
      <c r="L40" s="351"/>
      <c r="M40" s="352"/>
      <c r="O40" s="354"/>
    </row>
    <row r="41" spans="1:26" s="353" customFormat="1" ht="31.5" customHeight="1" x14ac:dyDescent="0.2">
      <c r="A41" s="383">
        <v>38</v>
      </c>
      <c r="B41" s="343" t="s">
        <v>589</v>
      </c>
      <c r="C41" s="344"/>
      <c r="D41" s="345"/>
      <c r="E41" s="346"/>
      <c r="F41" s="347"/>
      <c r="G41" s="348"/>
      <c r="H41" s="349" t="s">
        <v>590</v>
      </c>
      <c r="I41" s="350"/>
      <c r="J41" s="350"/>
      <c r="K41" s="351"/>
      <c r="L41" s="351"/>
      <c r="M41" s="352"/>
      <c r="O41" s="354"/>
    </row>
    <row r="42" spans="1:26" s="353" customFormat="1" ht="31.5" customHeight="1" x14ac:dyDescent="0.2">
      <c r="A42" s="383">
        <v>39</v>
      </c>
      <c r="B42" s="343" t="s">
        <v>589</v>
      </c>
      <c r="C42" s="344"/>
      <c r="D42" s="345"/>
      <c r="E42" s="346"/>
      <c r="F42" s="347"/>
      <c r="G42" s="348"/>
      <c r="H42" s="349" t="s">
        <v>590</v>
      </c>
      <c r="I42" s="350"/>
      <c r="J42" s="350"/>
      <c r="K42" s="351"/>
      <c r="L42" s="351"/>
      <c r="M42" s="352"/>
      <c r="O42" s="354"/>
    </row>
    <row r="43" spans="1:26" s="353" customFormat="1" ht="31.5" customHeight="1" x14ac:dyDescent="0.2">
      <c r="A43" s="383">
        <v>40</v>
      </c>
      <c r="B43" s="343" t="s">
        <v>589</v>
      </c>
      <c r="C43" s="344"/>
      <c r="D43" s="345"/>
      <c r="E43" s="346"/>
      <c r="F43" s="347"/>
      <c r="G43" s="348"/>
      <c r="H43" s="349" t="s">
        <v>590</v>
      </c>
      <c r="I43" s="350"/>
      <c r="J43" s="350"/>
      <c r="K43" s="351"/>
      <c r="L43" s="351"/>
      <c r="M43" s="352"/>
      <c r="O43" s="354"/>
    </row>
    <row r="44" spans="1:26" s="353" customFormat="1" ht="31.5" customHeight="1" x14ac:dyDescent="0.2">
      <c r="A44" s="383">
        <v>41</v>
      </c>
      <c r="B44" s="343" t="s">
        <v>589</v>
      </c>
      <c r="C44" s="344"/>
      <c r="D44" s="345"/>
      <c r="E44" s="346"/>
      <c r="F44" s="347"/>
      <c r="G44" s="348"/>
      <c r="H44" s="349" t="s">
        <v>590</v>
      </c>
      <c r="I44" s="350"/>
      <c r="J44" s="350"/>
      <c r="K44" s="351"/>
      <c r="L44" s="351"/>
      <c r="M44" s="352"/>
      <c r="O44" s="354"/>
    </row>
    <row r="45" spans="1:26" s="353" customFormat="1" ht="93.75" customHeight="1" x14ac:dyDescent="0.2">
      <c r="A45" s="383">
        <v>42</v>
      </c>
      <c r="B45" s="343" t="str">
        <f t="shared" si="0"/>
        <v>İSVEÇ--</v>
      </c>
      <c r="C45" s="344"/>
      <c r="D45" s="345"/>
      <c r="E45" s="346"/>
      <c r="F45" s="347"/>
      <c r="G45" s="348"/>
      <c r="H45" s="349" t="s">
        <v>590</v>
      </c>
      <c r="I45" s="350"/>
      <c r="J45" s="350"/>
      <c r="K45" s="351"/>
      <c r="L45" s="351"/>
      <c r="M45" s="352"/>
      <c r="O45" s="354"/>
    </row>
    <row r="46" spans="1:26" s="341" customFormat="1" ht="31.5" customHeight="1" x14ac:dyDescent="0.2">
      <c r="A46" s="383">
        <v>43</v>
      </c>
      <c r="B46" s="331" t="str">
        <f t="shared" si="0"/>
        <v>100M--</v>
      </c>
      <c r="C46" s="332"/>
      <c r="D46" s="333"/>
      <c r="E46" s="334"/>
      <c r="F46" s="335"/>
      <c r="G46" s="336"/>
      <c r="H46" s="337" t="s">
        <v>327</v>
      </c>
      <c r="I46" s="338"/>
      <c r="J46" s="338"/>
      <c r="K46" s="339"/>
      <c r="L46" s="339"/>
      <c r="M46" s="340"/>
      <c r="O46" s="342"/>
      <c r="Z46" s="353"/>
    </row>
    <row r="47" spans="1:26" s="341" customFormat="1" ht="31.5" customHeight="1" x14ac:dyDescent="0.2">
      <c r="A47" s="383">
        <v>44</v>
      </c>
      <c r="B47" s="331" t="str">
        <f t="shared" si="0"/>
        <v>200M--</v>
      </c>
      <c r="C47" s="332"/>
      <c r="D47" s="333"/>
      <c r="E47" s="334"/>
      <c r="F47" s="335"/>
      <c r="G47" s="336"/>
      <c r="H47" s="337" t="s">
        <v>187</v>
      </c>
      <c r="I47" s="338"/>
      <c r="J47" s="338"/>
      <c r="K47" s="339"/>
      <c r="L47" s="339"/>
      <c r="M47" s="340"/>
      <c r="O47" s="342"/>
    </row>
    <row r="48" spans="1:26" s="341" customFormat="1" ht="31.5" customHeight="1" x14ac:dyDescent="0.2">
      <c r="A48" s="383">
        <v>45</v>
      </c>
      <c r="B48" s="331" t="str">
        <f t="shared" si="0"/>
        <v>400M--</v>
      </c>
      <c r="C48" s="332"/>
      <c r="D48" s="333"/>
      <c r="E48" s="334"/>
      <c r="F48" s="335"/>
      <c r="G48" s="336"/>
      <c r="H48" s="337" t="s">
        <v>188</v>
      </c>
      <c r="I48" s="338"/>
      <c r="J48" s="338"/>
      <c r="K48" s="339"/>
      <c r="L48" s="339"/>
      <c r="M48" s="340"/>
      <c r="O48" s="342"/>
    </row>
    <row r="49" spans="1:26" s="341" customFormat="1" ht="31.5" customHeight="1" x14ac:dyDescent="0.2">
      <c r="A49" s="383">
        <v>46</v>
      </c>
      <c r="B49" s="331" t="str">
        <f t="shared" si="0"/>
        <v>800M--</v>
      </c>
      <c r="C49" s="332"/>
      <c r="D49" s="333"/>
      <c r="E49" s="334"/>
      <c r="F49" s="335"/>
      <c r="G49" s="336"/>
      <c r="H49" s="337" t="s">
        <v>106</v>
      </c>
      <c r="I49" s="338"/>
      <c r="J49" s="338"/>
      <c r="K49" s="339"/>
      <c r="L49" s="339"/>
      <c r="M49" s="340"/>
      <c r="O49" s="342"/>
    </row>
    <row r="50" spans="1:26" s="341" customFormat="1" ht="31.5" customHeight="1" x14ac:dyDescent="0.2">
      <c r="A50" s="383">
        <v>47</v>
      </c>
      <c r="B50" s="331" t="str">
        <f t="shared" si="0"/>
        <v>1500M--</v>
      </c>
      <c r="C50" s="332"/>
      <c r="D50" s="333"/>
      <c r="E50" s="334"/>
      <c r="F50" s="335"/>
      <c r="G50" s="336"/>
      <c r="H50" s="337" t="s">
        <v>158</v>
      </c>
      <c r="I50" s="338"/>
      <c r="J50" s="338"/>
      <c r="K50" s="339"/>
      <c r="L50" s="339"/>
      <c r="M50" s="340"/>
      <c r="O50" s="342"/>
    </row>
    <row r="51" spans="1:26" s="341" customFormat="1" ht="31.5" customHeight="1" x14ac:dyDescent="0.2">
      <c r="A51" s="383">
        <v>48</v>
      </c>
      <c r="B51" s="331" t="str">
        <f t="shared" si="0"/>
        <v>100M.ENG--</v>
      </c>
      <c r="C51" s="332"/>
      <c r="D51" s="333"/>
      <c r="E51" s="334"/>
      <c r="F51" s="335"/>
      <c r="G51" s="336"/>
      <c r="H51" s="337" t="s">
        <v>157</v>
      </c>
      <c r="I51" s="338"/>
      <c r="J51" s="338"/>
      <c r="K51" s="339"/>
      <c r="L51" s="339"/>
      <c r="M51" s="340"/>
      <c r="O51" s="342"/>
    </row>
    <row r="52" spans="1:26" s="341" customFormat="1" ht="31.5" customHeight="1" x14ac:dyDescent="0.2">
      <c r="A52" s="383">
        <v>49</v>
      </c>
      <c r="B52" s="331" t="str">
        <f t="shared" si="0"/>
        <v>300M.ENG--</v>
      </c>
      <c r="C52" s="332"/>
      <c r="D52" s="333"/>
      <c r="E52" s="334"/>
      <c r="F52" s="335"/>
      <c r="G52" s="336"/>
      <c r="H52" s="337" t="s">
        <v>583</v>
      </c>
      <c r="I52" s="338"/>
      <c r="J52" s="338"/>
      <c r="K52" s="339"/>
      <c r="L52" s="339"/>
      <c r="M52" s="340"/>
      <c r="O52" s="342"/>
    </row>
    <row r="53" spans="1:26" s="341" customFormat="1" ht="31.5" customHeight="1" x14ac:dyDescent="0.2">
      <c r="A53" s="383">
        <v>50</v>
      </c>
      <c r="B53" s="331" t="str">
        <f t="shared" ref="B53:B59" si="3">CONCATENATE(H53,"-",M53)</f>
        <v>UZUN-</v>
      </c>
      <c r="C53" s="332"/>
      <c r="D53" s="333"/>
      <c r="E53" s="334"/>
      <c r="F53" s="335"/>
      <c r="G53" s="336"/>
      <c r="H53" s="337" t="s">
        <v>44</v>
      </c>
      <c r="I53" s="338"/>
      <c r="J53" s="338"/>
      <c r="K53" s="339"/>
      <c r="L53" s="339"/>
      <c r="M53" s="340"/>
      <c r="O53" s="342"/>
    </row>
    <row r="54" spans="1:26" s="341" customFormat="1" ht="31.5" customHeight="1" x14ac:dyDescent="0.2">
      <c r="A54" s="383">
        <v>51</v>
      </c>
      <c r="B54" s="331" t="str">
        <f t="shared" si="3"/>
        <v>ÜÇADIM-</v>
      </c>
      <c r="C54" s="332"/>
      <c r="D54" s="333"/>
      <c r="E54" s="334"/>
      <c r="F54" s="335"/>
      <c r="G54" s="336"/>
      <c r="H54" s="337" t="s">
        <v>584</v>
      </c>
      <c r="I54" s="338"/>
      <c r="J54" s="338"/>
      <c r="K54" s="339"/>
      <c r="L54" s="339"/>
      <c r="M54" s="340"/>
      <c r="O54" s="342"/>
    </row>
    <row r="55" spans="1:26" s="341" customFormat="1" ht="31.5" customHeight="1" x14ac:dyDescent="0.2">
      <c r="A55" s="383">
        <v>52</v>
      </c>
      <c r="B55" s="331" t="str">
        <f t="shared" si="3"/>
        <v>YÜKSEK-</v>
      </c>
      <c r="C55" s="332"/>
      <c r="D55" s="333"/>
      <c r="E55" s="334"/>
      <c r="F55" s="335"/>
      <c r="G55" s="336"/>
      <c r="H55" s="337" t="s">
        <v>45</v>
      </c>
      <c r="I55" s="338"/>
      <c r="J55" s="338"/>
      <c r="K55" s="339"/>
      <c r="L55" s="339"/>
      <c r="M55" s="340"/>
      <c r="O55" s="342"/>
    </row>
    <row r="56" spans="1:26" s="341" customFormat="1" ht="31.5" customHeight="1" x14ac:dyDescent="0.2">
      <c r="A56" s="383">
        <v>53</v>
      </c>
      <c r="B56" s="331" t="str">
        <f t="shared" si="3"/>
        <v>SIRIK-</v>
      </c>
      <c r="C56" s="332"/>
      <c r="D56" s="333"/>
      <c r="E56" s="334"/>
      <c r="F56" s="335"/>
      <c r="G56" s="336"/>
      <c r="H56" s="337" t="s">
        <v>189</v>
      </c>
      <c r="I56" s="338"/>
      <c r="J56" s="338"/>
      <c r="K56" s="339"/>
      <c r="L56" s="339"/>
      <c r="M56" s="340"/>
      <c r="O56" s="342"/>
    </row>
    <row r="57" spans="1:26" s="341" customFormat="1" ht="31.5" customHeight="1" x14ac:dyDescent="0.2">
      <c r="A57" s="383">
        <v>54</v>
      </c>
      <c r="B57" s="331" t="str">
        <f t="shared" si="3"/>
        <v>GÜLLE-</v>
      </c>
      <c r="C57" s="332"/>
      <c r="D57" s="333"/>
      <c r="E57" s="334"/>
      <c r="F57" s="335"/>
      <c r="G57" s="336"/>
      <c r="H57" s="337" t="s">
        <v>159</v>
      </c>
      <c r="I57" s="338"/>
      <c r="J57" s="338"/>
      <c r="K57" s="339"/>
      <c r="L57" s="339"/>
      <c r="M57" s="340"/>
      <c r="O57" s="342"/>
    </row>
    <row r="58" spans="1:26" s="341" customFormat="1" ht="31.5" customHeight="1" x14ac:dyDescent="0.2">
      <c r="A58" s="383">
        <v>55</v>
      </c>
      <c r="B58" s="331" t="str">
        <f t="shared" si="3"/>
        <v>DİSK-</v>
      </c>
      <c r="C58" s="332"/>
      <c r="D58" s="333"/>
      <c r="E58" s="334"/>
      <c r="F58" s="335"/>
      <c r="G58" s="336"/>
      <c r="H58" s="337" t="s">
        <v>160</v>
      </c>
      <c r="I58" s="338"/>
      <c r="J58" s="338"/>
      <c r="K58" s="339"/>
      <c r="L58" s="339"/>
      <c r="M58" s="340"/>
      <c r="O58" s="342"/>
      <c r="Z58" s="353"/>
    </row>
    <row r="59" spans="1:26" s="341" customFormat="1" ht="31.5" customHeight="1" x14ac:dyDescent="0.2">
      <c r="A59" s="383">
        <v>56</v>
      </c>
      <c r="B59" s="331" t="str">
        <f t="shared" si="3"/>
        <v>CİRİT-</v>
      </c>
      <c r="C59" s="332"/>
      <c r="D59" s="333"/>
      <c r="E59" s="334"/>
      <c r="F59" s="335"/>
      <c r="G59" s="336"/>
      <c r="H59" s="337" t="s">
        <v>161</v>
      </c>
      <c r="I59" s="338"/>
      <c r="J59" s="338"/>
      <c r="K59" s="339"/>
      <c r="L59" s="339"/>
      <c r="M59" s="340"/>
      <c r="O59" s="342"/>
      <c r="Z59" s="353"/>
    </row>
    <row r="60" spans="1:26" s="341" customFormat="1" ht="31.5" customHeight="1" x14ac:dyDescent="0.2">
      <c r="A60" s="383">
        <v>57</v>
      </c>
      <c r="B60" s="331" t="s">
        <v>589</v>
      </c>
      <c r="C60" s="332"/>
      <c r="D60" s="333"/>
      <c r="E60" s="334"/>
      <c r="F60" s="335"/>
      <c r="G60" s="336"/>
      <c r="H60" s="337" t="s">
        <v>590</v>
      </c>
      <c r="I60" s="338"/>
      <c r="J60" s="338"/>
      <c r="K60" s="339"/>
      <c r="L60" s="339"/>
      <c r="M60" s="340"/>
      <c r="O60" s="342"/>
      <c r="Z60" s="369"/>
    </row>
    <row r="61" spans="1:26" s="341" customFormat="1" ht="31.5" customHeight="1" x14ac:dyDescent="0.2">
      <c r="A61" s="383">
        <v>58</v>
      </c>
      <c r="B61" s="331" t="s">
        <v>589</v>
      </c>
      <c r="C61" s="332"/>
      <c r="D61" s="333"/>
      <c r="E61" s="334"/>
      <c r="F61" s="335"/>
      <c r="G61" s="336"/>
      <c r="H61" s="337" t="s">
        <v>590</v>
      </c>
      <c r="I61" s="338"/>
      <c r="J61" s="338"/>
      <c r="K61" s="339"/>
      <c r="L61" s="339"/>
      <c r="M61" s="340"/>
      <c r="O61" s="342"/>
      <c r="Z61" s="369"/>
    </row>
    <row r="62" spans="1:26" s="341" customFormat="1" ht="31.5" customHeight="1" x14ac:dyDescent="0.2">
      <c r="A62" s="383">
        <v>59</v>
      </c>
      <c r="B62" s="331" t="s">
        <v>589</v>
      </c>
      <c r="C62" s="332"/>
      <c r="D62" s="333"/>
      <c r="E62" s="334"/>
      <c r="F62" s="335"/>
      <c r="G62" s="336"/>
      <c r="H62" s="337" t="s">
        <v>590</v>
      </c>
      <c r="I62" s="338"/>
      <c r="J62" s="338"/>
      <c r="K62" s="339"/>
      <c r="L62" s="339"/>
      <c r="M62" s="340"/>
      <c r="O62" s="342"/>
      <c r="Z62" s="369"/>
    </row>
    <row r="63" spans="1:26" s="341" customFormat="1" ht="31.5" customHeight="1" x14ac:dyDescent="0.2">
      <c r="A63" s="383">
        <v>60</v>
      </c>
      <c r="B63" s="331" t="s">
        <v>589</v>
      </c>
      <c r="C63" s="332"/>
      <c r="D63" s="333"/>
      <c r="E63" s="334"/>
      <c r="F63" s="335"/>
      <c r="G63" s="336"/>
      <c r="H63" s="337" t="s">
        <v>590</v>
      </c>
      <c r="I63" s="338"/>
      <c r="J63" s="338"/>
      <c r="K63" s="339"/>
      <c r="L63" s="339"/>
      <c r="M63" s="340"/>
      <c r="O63" s="342"/>
      <c r="Z63" s="369"/>
    </row>
    <row r="64" spans="1:26" s="341" customFormat="1" ht="31.5" customHeight="1" x14ac:dyDescent="0.2">
      <c r="A64" s="383">
        <v>61</v>
      </c>
      <c r="B64" s="331" t="s">
        <v>589</v>
      </c>
      <c r="C64" s="332"/>
      <c r="D64" s="333"/>
      <c r="E64" s="334"/>
      <c r="F64" s="335"/>
      <c r="G64" s="336"/>
      <c r="H64" s="337" t="s">
        <v>590</v>
      </c>
      <c r="I64" s="338"/>
      <c r="J64" s="338"/>
      <c r="K64" s="339"/>
      <c r="L64" s="339"/>
      <c r="M64" s="340"/>
      <c r="O64" s="342"/>
      <c r="Z64" s="369"/>
    </row>
    <row r="65" spans="1:26" s="341" customFormat="1" ht="31.5" customHeight="1" x14ac:dyDescent="0.2">
      <c r="A65" s="383">
        <v>62</v>
      </c>
      <c r="B65" s="331" t="s">
        <v>589</v>
      </c>
      <c r="C65" s="332"/>
      <c r="D65" s="333"/>
      <c r="E65" s="334"/>
      <c r="F65" s="335"/>
      <c r="G65" s="336"/>
      <c r="H65" s="337" t="s">
        <v>590</v>
      </c>
      <c r="I65" s="338"/>
      <c r="J65" s="338"/>
      <c r="K65" s="339"/>
      <c r="L65" s="339"/>
      <c r="M65" s="340"/>
      <c r="O65" s="342"/>
      <c r="Z65" s="369"/>
    </row>
    <row r="66" spans="1:26" s="341" customFormat="1" ht="93.75" customHeight="1" x14ac:dyDescent="0.2">
      <c r="A66" s="383">
        <v>63</v>
      </c>
      <c r="B66" s="331" t="str">
        <f t="shared" si="0"/>
        <v>İSVEÇ--</v>
      </c>
      <c r="C66" s="332"/>
      <c r="D66" s="333"/>
      <c r="E66" s="334"/>
      <c r="F66" s="335"/>
      <c r="G66" s="336"/>
      <c r="H66" s="337" t="s">
        <v>590</v>
      </c>
      <c r="I66" s="338"/>
      <c r="J66" s="338"/>
      <c r="K66" s="339"/>
      <c r="L66" s="339"/>
      <c r="M66" s="340"/>
      <c r="O66" s="342"/>
      <c r="Z66" s="369"/>
    </row>
    <row r="67" spans="1:26" s="353" customFormat="1" ht="31.5" customHeight="1" x14ac:dyDescent="0.2">
      <c r="A67" s="383">
        <v>64</v>
      </c>
      <c r="B67" s="343" t="str">
        <f t="shared" si="0"/>
        <v>100M--</v>
      </c>
      <c r="C67" s="344"/>
      <c r="D67" s="345"/>
      <c r="E67" s="346"/>
      <c r="F67" s="347"/>
      <c r="G67" s="348"/>
      <c r="H67" s="349" t="s">
        <v>327</v>
      </c>
      <c r="I67" s="350"/>
      <c r="J67" s="350"/>
      <c r="K67" s="351"/>
      <c r="L67" s="351"/>
      <c r="M67" s="352"/>
      <c r="O67" s="354"/>
      <c r="Z67" s="369"/>
    </row>
    <row r="68" spans="1:26" s="353" customFormat="1" ht="31.5" customHeight="1" x14ac:dyDescent="0.2">
      <c r="A68" s="383">
        <v>65</v>
      </c>
      <c r="B68" s="343" t="str">
        <f t="shared" ref="B68:B131" si="4">CONCATENATE(H68,"-",K68,"-",L68)</f>
        <v>200M--</v>
      </c>
      <c r="C68" s="344"/>
      <c r="D68" s="345"/>
      <c r="E68" s="346"/>
      <c r="F68" s="347"/>
      <c r="G68" s="348"/>
      <c r="H68" s="349" t="s">
        <v>187</v>
      </c>
      <c r="I68" s="350"/>
      <c r="J68" s="350"/>
      <c r="K68" s="351"/>
      <c r="L68" s="351"/>
      <c r="M68" s="352"/>
      <c r="O68" s="354"/>
      <c r="Z68" s="381"/>
    </row>
    <row r="69" spans="1:26" s="353" customFormat="1" ht="31.5" customHeight="1" x14ac:dyDescent="0.2">
      <c r="A69" s="383">
        <v>66</v>
      </c>
      <c r="B69" s="343" t="str">
        <f t="shared" si="4"/>
        <v>400M--</v>
      </c>
      <c r="C69" s="344"/>
      <c r="D69" s="345"/>
      <c r="E69" s="346"/>
      <c r="F69" s="347"/>
      <c r="G69" s="348"/>
      <c r="H69" s="349" t="s">
        <v>188</v>
      </c>
      <c r="I69" s="350"/>
      <c r="J69" s="350"/>
      <c r="K69" s="351"/>
      <c r="L69" s="351"/>
      <c r="M69" s="352"/>
      <c r="O69" s="354"/>
      <c r="Z69" s="381"/>
    </row>
    <row r="70" spans="1:26" s="353" customFormat="1" ht="31.5" customHeight="1" x14ac:dyDescent="0.2">
      <c r="A70" s="383">
        <v>67</v>
      </c>
      <c r="B70" s="343" t="str">
        <f t="shared" si="4"/>
        <v>800M--</v>
      </c>
      <c r="C70" s="344"/>
      <c r="D70" s="345"/>
      <c r="E70" s="346"/>
      <c r="F70" s="347"/>
      <c r="G70" s="348"/>
      <c r="H70" s="349" t="s">
        <v>106</v>
      </c>
      <c r="I70" s="350"/>
      <c r="J70" s="350"/>
      <c r="K70" s="351"/>
      <c r="L70" s="351"/>
      <c r="M70" s="352"/>
      <c r="O70" s="354"/>
      <c r="Z70" s="381"/>
    </row>
    <row r="71" spans="1:26" s="353" customFormat="1" ht="31.5" customHeight="1" x14ac:dyDescent="0.2">
      <c r="A71" s="383">
        <v>68</v>
      </c>
      <c r="B71" s="343" t="str">
        <f t="shared" si="4"/>
        <v>1500M--</v>
      </c>
      <c r="C71" s="344"/>
      <c r="D71" s="345"/>
      <c r="E71" s="346"/>
      <c r="F71" s="347"/>
      <c r="G71" s="348"/>
      <c r="H71" s="349" t="s">
        <v>158</v>
      </c>
      <c r="I71" s="350"/>
      <c r="J71" s="350"/>
      <c r="K71" s="351"/>
      <c r="L71" s="351"/>
      <c r="M71" s="352"/>
      <c r="O71" s="354"/>
      <c r="Z71" s="381"/>
    </row>
    <row r="72" spans="1:26" s="353" customFormat="1" ht="31.5" customHeight="1" x14ac:dyDescent="0.2">
      <c r="A72" s="383">
        <v>69</v>
      </c>
      <c r="B72" s="343" t="str">
        <f t="shared" si="4"/>
        <v>100M.ENG--</v>
      </c>
      <c r="C72" s="344"/>
      <c r="D72" s="345"/>
      <c r="E72" s="346"/>
      <c r="F72" s="347"/>
      <c r="G72" s="348"/>
      <c r="H72" s="349" t="s">
        <v>157</v>
      </c>
      <c r="I72" s="350"/>
      <c r="J72" s="350"/>
      <c r="K72" s="351"/>
      <c r="L72" s="351"/>
      <c r="M72" s="352"/>
      <c r="O72" s="354"/>
      <c r="Z72" s="381"/>
    </row>
    <row r="73" spans="1:26" s="353" customFormat="1" ht="31.5" customHeight="1" x14ac:dyDescent="0.2">
      <c r="A73" s="383">
        <v>70</v>
      </c>
      <c r="B73" s="343" t="str">
        <f t="shared" si="4"/>
        <v>300M.ENG--</v>
      </c>
      <c r="C73" s="344"/>
      <c r="D73" s="345"/>
      <c r="E73" s="346"/>
      <c r="F73" s="347"/>
      <c r="G73" s="348"/>
      <c r="H73" s="349" t="s">
        <v>583</v>
      </c>
      <c r="I73" s="350"/>
      <c r="J73" s="350"/>
      <c r="K73" s="351"/>
      <c r="L73" s="351"/>
      <c r="M73" s="352"/>
      <c r="O73" s="354"/>
      <c r="Z73" s="381"/>
    </row>
    <row r="74" spans="1:26" s="353" customFormat="1" ht="31.5" customHeight="1" x14ac:dyDescent="0.2">
      <c r="A74" s="383">
        <v>71</v>
      </c>
      <c r="B74" s="343" t="str">
        <f t="shared" ref="B74:B80" si="5">CONCATENATE(H74,"-",M74)</f>
        <v>UZUN-</v>
      </c>
      <c r="C74" s="344"/>
      <c r="D74" s="345"/>
      <c r="E74" s="346"/>
      <c r="F74" s="347"/>
      <c r="G74" s="348"/>
      <c r="H74" s="349" t="s">
        <v>44</v>
      </c>
      <c r="I74" s="350"/>
      <c r="J74" s="350"/>
      <c r="K74" s="351"/>
      <c r="L74" s="351"/>
      <c r="M74" s="352"/>
      <c r="O74" s="354"/>
      <c r="Z74" s="381"/>
    </row>
    <row r="75" spans="1:26" s="353" customFormat="1" ht="31.5" customHeight="1" x14ac:dyDescent="0.2">
      <c r="A75" s="383">
        <v>72</v>
      </c>
      <c r="B75" s="343" t="str">
        <f t="shared" si="5"/>
        <v>ÜÇADIM-</v>
      </c>
      <c r="C75" s="344"/>
      <c r="D75" s="345"/>
      <c r="E75" s="346"/>
      <c r="F75" s="347"/>
      <c r="G75" s="348"/>
      <c r="H75" s="349" t="s">
        <v>584</v>
      </c>
      <c r="I75" s="350"/>
      <c r="J75" s="350"/>
      <c r="K75" s="351"/>
      <c r="L75" s="351"/>
      <c r="M75" s="352"/>
      <c r="O75" s="354"/>
      <c r="Z75" s="381"/>
    </row>
    <row r="76" spans="1:26" s="353" customFormat="1" ht="31.5" customHeight="1" x14ac:dyDescent="0.2">
      <c r="A76" s="383">
        <v>73</v>
      </c>
      <c r="B76" s="343" t="str">
        <f t="shared" si="5"/>
        <v>YÜKSEK-</v>
      </c>
      <c r="C76" s="344"/>
      <c r="D76" s="345"/>
      <c r="E76" s="346"/>
      <c r="F76" s="347"/>
      <c r="G76" s="348"/>
      <c r="H76" s="349" t="s">
        <v>45</v>
      </c>
      <c r="I76" s="350"/>
      <c r="J76" s="350"/>
      <c r="K76" s="351"/>
      <c r="L76" s="351"/>
      <c r="M76" s="352"/>
      <c r="O76" s="354"/>
      <c r="Z76" s="369"/>
    </row>
    <row r="77" spans="1:26" s="353" customFormat="1" ht="31.5" customHeight="1" x14ac:dyDescent="0.2">
      <c r="A77" s="383">
        <v>74</v>
      </c>
      <c r="B77" s="343" t="str">
        <f t="shared" si="5"/>
        <v>SIRIK-</v>
      </c>
      <c r="C77" s="344"/>
      <c r="D77" s="345"/>
      <c r="E77" s="346"/>
      <c r="F77" s="347"/>
      <c r="G77" s="348"/>
      <c r="H77" s="349" t="s">
        <v>189</v>
      </c>
      <c r="I77" s="350"/>
      <c r="J77" s="350"/>
      <c r="K77" s="351"/>
      <c r="L77" s="351"/>
      <c r="M77" s="352"/>
      <c r="O77" s="354"/>
      <c r="Z77" s="369"/>
    </row>
    <row r="78" spans="1:26" s="353" customFormat="1" ht="31.5" customHeight="1" x14ac:dyDescent="0.2">
      <c r="A78" s="383">
        <v>75</v>
      </c>
      <c r="B78" s="343" t="str">
        <f t="shared" si="5"/>
        <v>GÜLLE-</v>
      </c>
      <c r="C78" s="344"/>
      <c r="D78" s="345"/>
      <c r="E78" s="346"/>
      <c r="F78" s="347"/>
      <c r="G78" s="348"/>
      <c r="H78" s="349" t="s">
        <v>159</v>
      </c>
      <c r="I78" s="350"/>
      <c r="J78" s="350"/>
      <c r="K78" s="351"/>
      <c r="L78" s="351"/>
      <c r="M78" s="352"/>
      <c r="O78" s="354"/>
      <c r="Z78" s="369"/>
    </row>
    <row r="79" spans="1:26" s="353" customFormat="1" ht="31.5" customHeight="1" x14ac:dyDescent="0.2">
      <c r="A79" s="383">
        <v>76</v>
      </c>
      <c r="B79" s="343" t="str">
        <f t="shared" si="5"/>
        <v>DİSK-</v>
      </c>
      <c r="C79" s="344"/>
      <c r="D79" s="345"/>
      <c r="E79" s="346"/>
      <c r="F79" s="347"/>
      <c r="G79" s="348"/>
      <c r="H79" s="349" t="s">
        <v>160</v>
      </c>
      <c r="I79" s="350"/>
      <c r="J79" s="350"/>
      <c r="K79" s="351"/>
      <c r="L79" s="351"/>
      <c r="M79" s="352"/>
      <c r="O79" s="354"/>
      <c r="Z79" s="381"/>
    </row>
    <row r="80" spans="1:26" s="353" customFormat="1" ht="31.5" customHeight="1" x14ac:dyDescent="0.2">
      <c r="A80" s="383">
        <v>77</v>
      </c>
      <c r="B80" s="343" t="str">
        <f t="shared" si="5"/>
        <v>CİRİT-</v>
      </c>
      <c r="C80" s="344"/>
      <c r="D80" s="345"/>
      <c r="E80" s="346"/>
      <c r="F80" s="347"/>
      <c r="G80" s="348"/>
      <c r="H80" s="349" t="s">
        <v>161</v>
      </c>
      <c r="I80" s="350"/>
      <c r="J80" s="350"/>
      <c r="K80" s="351"/>
      <c r="L80" s="351"/>
      <c r="M80" s="352"/>
      <c r="O80" s="354"/>
      <c r="Z80" s="381"/>
    </row>
    <row r="81" spans="1:26" s="353" customFormat="1" ht="31.5" customHeight="1" x14ac:dyDescent="0.2">
      <c r="A81" s="383">
        <v>78</v>
      </c>
      <c r="B81" s="343" t="s">
        <v>589</v>
      </c>
      <c r="C81" s="344"/>
      <c r="D81" s="345"/>
      <c r="E81" s="346"/>
      <c r="F81" s="347"/>
      <c r="G81" s="348"/>
      <c r="H81" s="349" t="s">
        <v>590</v>
      </c>
      <c r="I81" s="350"/>
      <c r="J81" s="350"/>
      <c r="K81" s="351"/>
      <c r="L81" s="351"/>
      <c r="M81" s="352"/>
      <c r="O81" s="354"/>
      <c r="Z81" s="369"/>
    </row>
    <row r="82" spans="1:26" s="353" customFormat="1" ht="31.5" customHeight="1" x14ac:dyDescent="0.2">
      <c r="A82" s="383">
        <v>79</v>
      </c>
      <c r="B82" s="343" t="s">
        <v>589</v>
      </c>
      <c r="C82" s="344"/>
      <c r="D82" s="345"/>
      <c r="E82" s="346"/>
      <c r="F82" s="347"/>
      <c r="G82" s="348"/>
      <c r="H82" s="349" t="s">
        <v>590</v>
      </c>
      <c r="I82" s="350"/>
      <c r="J82" s="350"/>
      <c r="K82" s="351"/>
      <c r="L82" s="351"/>
      <c r="M82" s="352"/>
      <c r="O82" s="354"/>
      <c r="Z82" s="381"/>
    </row>
    <row r="83" spans="1:26" s="353" customFormat="1" ht="31.5" customHeight="1" x14ac:dyDescent="0.2">
      <c r="A83" s="383">
        <v>80</v>
      </c>
      <c r="B83" s="343" t="s">
        <v>589</v>
      </c>
      <c r="C83" s="344"/>
      <c r="D83" s="345"/>
      <c r="E83" s="346"/>
      <c r="F83" s="347"/>
      <c r="G83" s="348"/>
      <c r="H83" s="349" t="s">
        <v>590</v>
      </c>
      <c r="I83" s="350"/>
      <c r="J83" s="350"/>
      <c r="K83" s="351"/>
      <c r="L83" s="351"/>
      <c r="M83" s="352"/>
      <c r="O83" s="354"/>
      <c r="Z83" s="381"/>
    </row>
    <row r="84" spans="1:26" s="353" customFormat="1" ht="31.5" customHeight="1" x14ac:dyDescent="0.2">
      <c r="A84" s="383">
        <v>81</v>
      </c>
      <c r="B84" s="343" t="s">
        <v>589</v>
      </c>
      <c r="C84" s="344"/>
      <c r="D84" s="345"/>
      <c r="E84" s="346"/>
      <c r="F84" s="347"/>
      <c r="G84" s="348"/>
      <c r="H84" s="349" t="s">
        <v>590</v>
      </c>
      <c r="I84" s="350"/>
      <c r="J84" s="350"/>
      <c r="K84" s="351"/>
      <c r="L84" s="351"/>
      <c r="M84" s="352"/>
      <c r="O84" s="354"/>
      <c r="Z84" s="381"/>
    </row>
    <row r="85" spans="1:26" s="353" customFormat="1" ht="31.5" customHeight="1" x14ac:dyDescent="0.2">
      <c r="A85" s="383">
        <v>82</v>
      </c>
      <c r="B85" s="343" t="s">
        <v>589</v>
      </c>
      <c r="C85" s="344"/>
      <c r="D85" s="345"/>
      <c r="E85" s="346"/>
      <c r="F85" s="347"/>
      <c r="G85" s="348"/>
      <c r="H85" s="349" t="s">
        <v>590</v>
      </c>
      <c r="I85" s="350"/>
      <c r="J85" s="350"/>
      <c r="K85" s="351"/>
      <c r="L85" s="351"/>
      <c r="M85" s="352"/>
      <c r="O85" s="354"/>
      <c r="Z85" s="381"/>
    </row>
    <row r="86" spans="1:26" s="353" customFormat="1" ht="31.5" customHeight="1" x14ac:dyDescent="0.2">
      <c r="A86" s="383">
        <v>83</v>
      </c>
      <c r="B86" s="343" t="s">
        <v>589</v>
      </c>
      <c r="C86" s="344"/>
      <c r="D86" s="345"/>
      <c r="E86" s="346"/>
      <c r="F86" s="347"/>
      <c r="G86" s="348"/>
      <c r="H86" s="349" t="s">
        <v>590</v>
      </c>
      <c r="I86" s="350"/>
      <c r="J86" s="350"/>
      <c r="K86" s="351"/>
      <c r="L86" s="351"/>
      <c r="M86" s="352"/>
      <c r="O86" s="354"/>
      <c r="Z86" s="369"/>
    </row>
    <row r="87" spans="1:26" s="353" customFormat="1" ht="93.75" customHeight="1" x14ac:dyDescent="0.2">
      <c r="A87" s="383">
        <v>84</v>
      </c>
      <c r="B87" s="343" t="str">
        <f t="shared" si="4"/>
        <v>İSVEÇ--</v>
      </c>
      <c r="C87" s="344"/>
      <c r="D87" s="345"/>
      <c r="E87" s="346"/>
      <c r="F87" s="347"/>
      <c r="G87" s="348"/>
      <c r="H87" s="349" t="s">
        <v>590</v>
      </c>
      <c r="I87" s="350"/>
      <c r="J87" s="350"/>
      <c r="K87" s="351"/>
      <c r="L87" s="351"/>
      <c r="M87" s="352"/>
      <c r="O87" s="354"/>
      <c r="Z87"/>
    </row>
    <row r="88" spans="1:26" s="341" customFormat="1" ht="31.5" customHeight="1" x14ac:dyDescent="0.2">
      <c r="A88" s="383">
        <v>85</v>
      </c>
      <c r="B88" s="331" t="str">
        <f t="shared" si="4"/>
        <v>100M--</v>
      </c>
      <c r="C88" s="332"/>
      <c r="D88" s="333"/>
      <c r="E88" s="334"/>
      <c r="F88" s="335"/>
      <c r="G88" s="336"/>
      <c r="H88" s="337" t="s">
        <v>327</v>
      </c>
      <c r="I88" s="338"/>
      <c r="J88" s="338"/>
      <c r="K88" s="339"/>
      <c r="L88" s="339"/>
      <c r="M88" s="340"/>
      <c r="O88" s="342"/>
      <c r="Z88"/>
    </row>
    <row r="89" spans="1:26" s="341" customFormat="1" ht="31.5" customHeight="1" x14ac:dyDescent="0.2">
      <c r="A89" s="383">
        <v>86</v>
      </c>
      <c r="B89" s="331" t="str">
        <f t="shared" si="4"/>
        <v>200M--</v>
      </c>
      <c r="C89" s="332"/>
      <c r="D89" s="333"/>
      <c r="E89" s="334"/>
      <c r="F89" s="335"/>
      <c r="G89" s="336"/>
      <c r="H89" s="337" t="s">
        <v>187</v>
      </c>
      <c r="I89" s="338"/>
      <c r="J89" s="338"/>
      <c r="K89" s="339"/>
      <c r="L89" s="339"/>
      <c r="M89" s="340"/>
      <c r="O89" s="342"/>
      <c r="Z89"/>
    </row>
    <row r="90" spans="1:26" s="341" customFormat="1" ht="31.5" customHeight="1" x14ac:dyDescent="0.2">
      <c r="A90" s="383">
        <v>87</v>
      </c>
      <c r="B90" s="331" t="str">
        <f t="shared" si="4"/>
        <v>400M--</v>
      </c>
      <c r="C90" s="332"/>
      <c r="D90" s="333"/>
      <c r="E90" s="334"/>
      <c r="F90" s="335"/>
      <c r="G90" s="336"/>
      <c r="H90" s="337" t="s">
        <v>188</v>
      </c>
      <c r="I90" s="338"/>
      <c r="J90" s="338"/>
      <c r="K90" s="339"/>
      <c r="L90" s="339"/>
      <c r="M90" s="340"/>
      <c r="O90" s="342"/>
      <c r="Z90"/>
    </row>
    <row r="91" spans="1:26" s="341" customFormat="1" ht="31.5" customHeight="1" x14ac:dyDescent="0.2">
      <c r="A91" s="383">
        <v>88</v>
      </c>
      <c r="B91" s="331" t="str">
        <f t="shared" si="4"/>
        <v>800M--</v>
      </c>
      <c r="C91" s="332"/>
      <c r="D91" s="333"/>
      <c r="E91" s="334"/>
      <c r="F91" s="335"/>
      <c r="G91" s="336"/>
      <c r="H91" s="337" t="s">
        <v>106</v>
      </c>
      <c r="I91" s="338"/>
      <c r="J91" s="338"/>
      <c r="K91" s="339"/>
      <c r="L91" s="339"/>
      <c r="M91" s="340"/>
      <c r="O91" s="342"/>
      <c r="Z91"/>
    </row>
    <row r="92" spans="1:26" s="341" customFormat="1" ht="31.5" customHeight="1" x14ac:dyDescent="0.2">
      <c r="A92" s="383">
        <v>89</v>
      </c>
      <c r="B92" s="331" t="str">
        <f t="shared" si="4"/>
        <v>1500M--</v>
      </c>
      <c r="C92" s="332"/>
      <c r="D92" s="333"/>
      <c r="E92" s="334"/>
      <c r="F92" s="335"/>
      <c r="G92" s="336"/>
      <c r="H92" s="337" t="s">
        <v>158</v>
      </c>
      <c r="I92" s="338"/>
      <c r="J92" s="338"/>
      <c r="K92" s="339"/>
      <c r="L92" s="339"/>
      <c r="M92" s="340"/>
      <c r="O92" s="342"/>
      <c r="Z92"/>
    </row>
    <row r="93" spans="1:26" s="341" customFormat="1" ht="31.5" customHeight="1" x14ac:dyDescent="0.2">
      <c r="A93" s="383">
        <v>90</v>
      </c>
      <c r="B93" s="331" t="str">
        <f t="shared" si="4"/>
        <v>100M.ENG--</v>
      </c>
      <c r="C93" s="332"/>
      <c r="D93" s="333"/>
      <c r="E93" s="334"/>
      <c r="F93" s="335"/>
      <c r="G93" s="336"/>
      <c r="H93" s="337" t="s">
        <v>157</v>
      </c>
      <c r="I93" s="338"/>
      <c r="J93" s="338"/>
      <c r="K93" s="339"/>
      <c r="L93" s="339"/>
      <c r="M93" s="340"/>
      <c r="O93" s="342"/>
      <c r="Z93"/>
    </row>
    <row r="94" spans="1:26" s="341" customFormat="1" ht="31.5" customHeight="1" x14ac:dyDescent="0.2">
      <c r="A94" s="383">
        <v>91</v>
      </c>
      <c r="B94" s="331" t="str">
        <f t="shared" si="4"/>
        <v>300M.ENG--</v>
      </c>
      <c r="C94" s="332"/>
      <c r="D94" s="333"/>
      <c r="E94" s="334"/>
      <c r="F94" s="335"/>
      <c r="G94" s="336"/>
      <c r="H94" s="337" t="s">
        <v>583</v>
      </c>
      <c r="I94" s="338"/>
      <c r="J94" s="338"/>
      <c r="K94" s="339"/>
      <c r="L94" s="339"/>
      <c r="M94" s="340"/>
      <c r="O94" s="342"/>
      <c r="Z94"/>
    </row>
    <row r="95" spans="1:26" s="341" customFormat="1" ht="31.5" customHeight="1" x14ac:dyDescent="0.2">
      <c r="A95" s="383">
        <v>92</v>
      </c>
      <c r="B95" s="331" t="str">
        <f t="shared" ref="B95:B101" si="6">CONCATENATE(H95,"-",M95)</f>
        <v>YÜKSEK-</v>
      </c>
      <c r="C95" s="332"/>
      <c r="D95" s="333"/>
      <c r="E95" s="334"/>
      <c r="F95" s="335"/>
      <c r="G95" s="336"/>
      <c r="H95" s="337" t="s">
        <v>45</v>
      </c>
      <c r="I95" s="338"/>
      <c r="J95" s="338"/>
      <c r="K95" s="339"/>
      <c r="L95" s="339"/>
      <c r="M95" s="340"/>
      <c r="O95" s="342"/>
      <c r="Z95"/>
    </row>
    <row r="96" spans="1:26" s="341" customFormat="1" ht="31.5" customHeight="1" x14ac:dyDescent="0.2">
      <c r="A96" s="383">
        <v>93</v>
      </c>
      <c r="B96" s="331" t="str">
        <f t="shared" si="6"/>
        <v>SIRIK-</v>
      </c>
      <c r="C96" s="332"/>
      <c r="D96" s="333"/>
      <c r="E96" s="334"/>
      <c r="F96" s="335"/>
      <c r="G96" s="336"/>
      <c r="H96" s="337" t="s">
        <v>189</v>
      </c>
      <c r="I96" s="338"/>
      <c r="J96" s="338"/>
      <c r="K96" s="339"/>
      <c r="L96" s="339"/>
      <c r="M96" s="340"/>
      <c r="O96" s="342"/>
      <c r="Z96"/>
    </row>
    <row r="97" spans="1:26" s="341" customFormat="1" ht="31.5" customHeight="1" x14ac:dyDescent="0.2">
      <c r="A97" s="383">
        <v>94</v>
      </c>
      <c r="B97" s="331" t="str">
        <f t="shared" si="6"/>
        <v>UZUN-</v>
      </c>
      <c r="C97" s="332"/>
      <c r="D97" s="333"/>
      <c r="E97" s="334"/>
      <c r="F97" s="335"/>
      <c r="G97" s="336"/>
      <c r="H97" s="337" t="s">
        <v>44</v>
      </c>
      <c r="I97" s="338"/>
      <c r="J97" s="338"/>
      <c r="K97" s="339"/>
      <c r="L97" s="339"/>
      <c r="M97" s="340"/>
      <c r="O97" s="342"/>
      <c r="Z97"/>
    </row>
    <row r="98" spans="1:26" s="341" customFormat="1" ht="31.5" customHeight="1" x14ac:dyDescent="0.2">
      <c r="A98" s="383">
        <v>95</v>
      </c>
      <c r="B98" s="331" t="str">
        <f t="shared" si="6"/>
        <v>ÜÇADIM-</v>
      </c>
      <c r="C98" s="332"/>
      <c r="D98" s="333"/>
      <c r="E98" s="334"/>
      <c r="F98" s="335"/>
      <c r="G98" s="336"/>
      <c r="H98" s="337" t="s">
        <v>584</v>
      </c>
      <c r="I98" s="338"/>
      <c r="J98" s="338"/>
      <c r="K98" s="339"/>
      <c r="L98" s="339"/>
      <c r="M98" s="340"/>
      <c r="O98" s="342"/>
      <c r="Z98"/>
    </row>
    <row r="99" spans="1:26" s="341" customFormat="1" ht="31.5" customHeight="1" x14ac:dyDescent="0.2">
      <c r="A99" s="383">
        <v>96</v>
      </c>
      <c r="B99" s="331" t="str">
        <f t="shared" si="6"/>
        <v>DİSK-</v>
      </c>
      <c r="C99" s="332"/>
      <c r="D99" s="333"/>
      <c r="E99" s="334"/>
      <c r="F99" s="335"/>
      <c r="G99" s="336"/>
      <c r="H99" s="337" t="s">
        <v>160</v>
      </c>
      <c r="I99" s="338"/>
      <c r="J99" s="338"/>
      <c r="K99" s="339"/>
      <c r="L99" s="339"/>
      <c r="M99" s="340"/>
      <c r="O99" s="342"/>
      <c r="Z99"/>
    </row>
    <row r="100" spans="1:26" s="341" customFormat="1" ht="31.5" customHeight="1" x14ac:dyDescent="0.2">
      <c r="A100" s="383">
        <v>97</v>
      </c>
      <c r="B100" s="331" t="str">
        <f t="shared" si="6"/>
        <v>CİRİT-</v>
      </c>
      <c r="C100" s="332"/>
      <c r="D100" s="333"/>
      <c r="E100" s="334"/>
      <c r="F100" s="335"/>
      <c r="G100" s="336"/>
      <c r="H100" s="337" t="s">
        <v>161</v>
      </c>
      <c r="I100" s="338"/>
      <c r="J100" s="338"/>
      <c r="K100" s="339"/>
      <c r="L100" s="339"/>
      <c r="M100" s="340"/>
      <c r="O100" s="342"/>
      <c r="Z100"/>
    </row>
    <row r="101" spans="1:26" s="341" customFormat="1" ht="31.5" customHeight="1" x14ac:dyDescent="0.2">
      <c r="A101" s="383">
        <v>98</v>
      </c>
      <c r="B101" s="331" t="str">
        <f t="shared" si="6"/>
        <v>GÜLLE-</v>
      </c>
      <c r="C101" s="332"/>
      <c r="D101" s="333"/>
      <c r="E101" s="334"/>
      <c r="F101" s="335"/>
      <c r="G101" s="336"/>
      <c r="H101" s="337" t="s">
        <v>159</v>
      </c>
      <c r="I101" s="338"/>
      <c r="J101" s="338"/>
      <c r="K101" s="339"/>
      <c r="L101" s="339"/>
      <c r="M101" s="340"/>
      <c r="O101" s="342"/>
      <c r="Z101"/>
    </row>
    <row r="102" spans="1:26" s="341" customFormat="1" ht="31.5" customHeight="1" x14ac:dyDescent="0.2">
      <c r="A102" s="383">
        <v>99</v>
      </c>
      <c r="B102" s="331" t="s">
        <v>589</v>
      </c>
      <c r="C102" s="332"/>
      <c r="D102" s="333"/>
      <c r="E102" s="334"/>
      <c r="F102" s="335"/>
      <c r="G102" s="336"/>
      <c r="H102" s="337" t="s">
        <v>590</v>
      </c>
      <c r="I102" s="338"/>
      <c r="J102" s="338"/>
      <c r="K102" s="339"/>
      <c r="L102" s="339"/>
      <c r="M102" s="340"/>
      <c r="O102" s="342"/>
      <c r="Z102"/>
    </row>
    <row r="103" spans="1:26" s="341" customFormat="1" ht="31.5" customHeight="1" x14ac:dyDescent="0.2">
      <c r="A103" s="383">
        <v>100</v>
      </c>
      <c r="B103" s="331" t="s">
        <v>589</v>
      </c>
      <c r="C103" s="332"/>
      <c r="D103" s="333"/>
      <c r="E103" s="334"/>
      <c r="F103" s="335"/>
      <c r="G103" s="336"/>
      <c r="H103" s="337" t="s">
        <v>590</v>
      </c>
      <c r="I103" s="338"/>
      <c r="J103" s="338"/>
      <c r="K103" s="339"/>
      <c r="L103" s="339"/>
      <c r="M103" s="340"/>
      <c r="O103" s="342"/>
      <c r="Z103"/>
    </row>
    <row r="104" spans="1:26" s="341" customFormat="1" ht="31.5" customHeight="1" x14ac:dyDescent="0.2">
      <c r="A104" s="383">
        <v>101</v>
      </c>
      <c r="B104" s="331" t="s">
        <v>589</v>
      </c>
      <c r="C104" s="332"/>
      <c r="D104" s="333"/>
      <c r="E104" s="334"/>
      <c r="F104" s="335"/>
      <c r="G104" s="336"/>
      <c r="H104" s="337" t="s">
        <v>590</v>
      </c>
      <c r="I104" s="338"/>
      <c r="J104" s="338"/>
      <c r="K104" s="339"/>
      <c r="L104" s="339"/>
      <c r="M104" s="340"/>
      <c r="O104" s="342"/>
      <c r="Z104"/>
    </row>
    <row r="105" spans="1:26" s="341" customFormat="1" ht="31.5" customHeight="1" x14ac:dyDescent="0.2">
      <c r="A105" s="383">
        <v>102</v>
      </c>
      <c r="B105" s="331" t="s">
        <v>589</v>
      </c>
      <c r="C105" s="332"/>
      <c r="D105" s="333"/>
      <c r="E105" s="334"/>
      <c r="F105" s="335"/>
      <c r="G105" s="336"/>
      <c r="H105" s="337" t="s">
        <v>590</v>
      </c>
      <c r="I105" s="338"/>
      <c r="J105" s="338"/>
      <c r="K105" s="339"/>
      <c r="L105" s="339"/>
      <c r="M105" s="340"/>
      <c r="O105" s="342"/>
      <c r="Z105"/>
    </row>
    <row r="106" spans="1:26" s="341" customFormat="1" ht="31.5" customHeight="1" x14ac:dyDescent="0.2">
      <c r="A106" s="383">
        <v>103</v>
      </c>
      <c r="B106" s="331" t="s">
        <v>589</v>
      </c>
      <c r="C106" s="332"/>
      <c r="D106" s="333"/>
      <c r="E106" s="334"/>
      <c r="F106" s="335"/>
      <c r="G106" s="336"/>
      <c r="H106" s="337" t="s">
        <v>590</v>
      </c>
      <c r="I106" s="338"/>
      <c r="J106" s="338"/>
      <c r="K106" s="339"/>
      <c r="L106" s="339"/>
      <c r="M106" s="340"/>
      <c r="O106" s="342"/>
      <c r="Z106"/>
    </row>
    <row r="107" spans="1:26" s="341" customFormat="1" ht="31.5" customHeight="1" x14ac:dyDescent="0.2">
      <c r="A107" s="383">
        <v>104</v>
      </c>
      <c r="B107" s="331" t="s">
        <v>589</v>
      </c>
      <c r="C107" s="332"/>
      <c r="D107" s="333"/>
      <c r="E107" s="334"/>
      <c r="F107" s="335"/>
      <c r="G107" s="336"/>
      <c r="H107" s="337" t="s">
        <v>590</v>
      </c>
      <c r="I107" s="338"/>
      <c r="J107" s="338"/>
      <c r="K107" s="339"/>
      <c r="L107" s="339"/>
      <c r="M107" s="340"/>
      <c r="O107" s="342"/>
      <c r="Z107"/>
    </row>
    <row r="108" spans="1:26" s="341" customFormat="1" ht="93.75" customHeight="1" x14ac:dyDescent="0.2">
      <c r="A108" s="383">
        <v>105</v>
      </c>
      <c r="B108" s="331" t="str">
        <f t="shared" si="4"/>
        <v>İSVEÇ--</v>
      </c>
      <c r="C108" s="332"/>
      <c r="D108" s="333"/>
      <c r="E108" s="334"/>
      <c r="F108" s="335"/>
      <c r="G108" s="336"/>
      <c r="H108" s="337" t="s">
        <v>590</v>
      </c>
      <c r="I108" s="338"/>
      <c r="J108" s="338"/>
      <c r="K108" s="339"/>
      <c r="L108" s="339"/>
      <c r="M108" s="340"/>
      <c r="O108" s="342"/>
      <c r="Z108"/>
    </row>
    <row r="109" spans="1:26" s="353" customFormat="1" ht="31.5" customHeight="1" x14ac:dyDescent="0.2">
      <c r="A109" s="383">
        <v>106</v>
      </c>
      <c r="B109" s="343" t="str">
        <f t="shared" si="4"/>
        <v>100M--</v>
      </c>
      <c r="C109" s="344"/>
      <c r="D109" s="345"/>
      <c r="E109" s="346"/>
      <c r="F109" s="347"/>
      <c r="G109" s="348"/>
      <c r="H109" s="349" t="s">
        <v>327</v>
      </c>
      <c r="I109" s="350"/>
      <c r="J109" s="350"/>
      <c r="K109" s="351"/>
      <c r="L109" s="351"/>
      <c r="M109" s="352"/>
      <c r="O109" s="354"/>
      <c r="Z109"/>
    </row>
    <row r="110" spans="1:26" s="353" customFormat="1" ht="31.5" customHeight="1" x14ac:dyDescent="0.2">
      <c r="A110" s="383">
        <v>107</v>
      </c>
      <c r="B110" s="343" t="str">
        <f t="shared" si="4"/>
        <v>200M--</v>
      </c>
      <c r="C110" s="344"/>
      <c r="D110" s="345"/>
      <c r="E110" s="346"/>
      <c r="F110" s="347"/>
      <c r="G110" s="348"/>
      <c r="H110" s="349" t="s">
        <v>187</v>
      </c>
      <c r="I110" s="350"/>
      <c r="J110" s="350"/>
      <c r="K110" s="351"/>
      <c r="L110" s="351"/>
      <c r="M110" s="352"/>
      <c r="O110" s="354"/>
      <c r="Z110"/>
    </row>
    <row r="111" spans="1:26" s="353" customFormat="1" ht="31.5" customHeight="1" x14ac:dyDescent="0.2">
      <c r="A111" s="383">
        <v>108</v>
      </c>
      <c r="B111" s="343" t="str">
        <f t="shared" si="4"/>
        <v>400M--</v>
      </c>
      <c r="C111" s="344"/>
      <c r="D111" s="345"/>
      <c r="E111" s="346"/>
      <c r="F111" s="347"/>
      <c r="G111" s="348"/>
      <c r="H111" s="349" t="s">
        <v>188</v>
      </c>
      <c r="I111" s="350"/>
      <c r="J111" s="350"/>
      <c r="K111" s="351"/>
      <c r="L111" s="351"/>
      <c r="M111" s="352"/>
      <c r="O111" s="354"/>
      <c r="Z111"/>
    </row>
    <row r="112" spans="1:26" s="353" customFormat="1" ht="31.5" customHeight="1" x14ac:dyDescent="0.2">
      <c r="A112" s="383">
        <v>109</v>
      </c>
      <c r="B112" s="343" t="str">
        <f t="shared" si="4"/>
        <v>800M--</v>
      </c>
      <c r="C112" s="344"/>
      <c r="D112" s="345"/>
      <c r="E112" s="346"/>
      <c r="F112" s="347"/>
      <c r="G112" s="348"/>
      <c r="H112" s="349" t="s">
        <v>106</v>
      </c>
      <c r="I112" s="350"/>
      <c r="J112" s="350"/>
      <c r="K112" s="351"/>
      <c r="L112" s="351"/>
      <c r="M112" s="352"/>
      <c r="O112" s="354"/>
      <c r="Z112"/>
    </row>
    <row r="113" spans="1:26" s="353" customFormat="1" ht="31.5" customHeight="1" x14ac:dyDescent="0.2">
      <c r="A113" s="383">
        <v>110</v>
      </c>
      <c r="B113" s="343" t="str">
        <f t="shared" si="4"/>
        <v>1500M--</v>
      </c>
      <c r="C113" s="344"/>
      <c r="D113" s="345"/>
      <c r="E113" s="346"/>
      <c r="F113" s="347"/>
      <c r="G113" s="348"/>
      <c r="H113" s="349" t="s">
        <v>158</v>
      </c>
      <c r="I113" s="350"/>
      <c r="J113" s="350"/>
      <c r="K113" s="351"/>
      <c r="L113" s="351"/>
      <c r="M113" s="352"/>
      <c r="O113" s="354"/>
      <c r="Z113"/>
    </row>
    <row r="114" spans="1:26" s="353" customFormat="1" ht="31.5" customHeight="1" x14ac:dyDescent="0.2">
      <c r="A114" s="383">
        <v>111</v>
      </c>
      <c r="B114" s="343" t="str">
        <f t="shared" si="4"/>
        <v>100M.ENG--</v>
      </c>
      <c r="C114" s="344"/>
      <c r="D114" s="345"/>
      <c r="E114" s="346"/>
      <c r="F114" s="347"/>
      <c r="G114" s="348"/>
      <c r="H114" s="349" t="s">
        <v>157</v>
      </c>
      <c r="I114" s="350"/>
      <c r="J114" s="350"/>
      <c r="K114" s="351"/>
      <c r="L114" s="351"/>
      <c r="M114" s="352"/>
      <c r="O114" s="354"/>
      <c r="Z114"/>
    </row>
    <row r="115" spans="1:26" s="353" customFormat="1" ht="31.5" customHeight="1" x14ac:dyDescent="0.2">
      <c r="A115" s="383">
        <v>112</v>
      </c>
      <c r="B115" s="343" t="str">
        <f t="shared" si="4"/>
        <v>300M.ENG--</v>
      </c>
      <c r="C115" s="344"/>
      <c r="D115" s="345"/>
      <c r="E115" s="346"/>
      <c r="F115" s="347"/>
      <c r="G115" s="348"/>
      <c r="H115" s="349" t="s">
        <v>583</v>
      </c>
      <c r="I115" s="350"/>
      <c r="J115" s="350"/>
      <c r="K115" s="351"/>
      <c r="L115" s="351"/>
      <c r="M115" s="352"/>
      <c r="O115" s="354"/>
      <c r="Z115"/>
    </row>
    <row r="116" spans="1:26" s="353" customFormat="1" ht="31.5" customHeight="1" x14ac:dyDescent="0.2">
      <c r="A116" s="383">
        <v>113</v>
      </c>
      <c r="B116" s="343" t="str">
        <f t="shared" ref="B116:B122" si="7">CONCATENATE(H116,"-",M116)</f>
        <v>YÜKSEK-</v>
      </c>
      <c r="C116" s="344"/>
      <c r="D116" s="345"/>
      <c r="E116" s="346"/>
      <c r="F116" s="347"/>
      <c r="G116" s="348"/>
      <c r="H116" s="349" t="s">
        <v>45</v>
      </c>
      <c r="I116" s="350"/>
      <c r="J116" s="350"/>
      <c r="K116" s="351"/>
      <c r="L116" s="351"/>
      <c r="M116" s="352"/>
      <c r="O116" s="354"/>
      <c r="Z116"/>
    </row>
    <row r="117" spans="1:26" s="353" customFormat="1" ht="31.5" customHeight="1" x14ac:dyDescent="0.2">
      <c r="A117" s="383">
        <v>114</v>
      </c>
      <c r="B117" s="343" t="str">
        <f t="shared" si="7"/>
        <v>SIRIK-</v>
      </c>
      <c r="C117" s="344"/>
      <c r="D117" s="345"/>
      <c r="E117" s="346"/>
      <c r="F117" s="347"/>
      <c r="G117" s="348"/>
      <c r="H117" s="349" t="s">
        <v>189</v>
      </c>
      <c r="I117" s="350"/>
      <c r="J117" s="350"/>
      <c r="K117" s="351"/>
      <c r="L117" s="351"/>
      <c r="M117" s="352"/>
      <c r="O117" s="354"/>
      <c r="Z117"/>
    </row>
    <row r="118" spans="1:26" s="353" customFormat="1" ht="31.5" customHeight="1" x14ac:dyDescent="0.2">
      <c r="A118" s="383">
        <v>115</v>
      </c>
      <c r="B118" s="343" t="str">
        <f t="shared" si="7"/>
        <v>UZUN-</v>
      </c>
      <c r="C118" s="344"/>
      <c r="D118" s="345"/>
      <c r="E118" s="346"/>
      <c r="F118" s="347"/>
      <c r="G118" s="348"/>
      <c r="H118" s="349" t="s">
        <v>44</v>
      </c>
      <c r="I118" s="350"/>
      <c r="J118" s="350"/>
      <c r="K118" s="351"/>
      <c r="L118" s="351"/>
      <c r="M118" s="352"/>
      <c r="O118" s="354"/>
      <c r="Z118"/>
    </row>
    <row r="119" spans="1:26" s="353" customFormat="1" ht="31.5" customHeight="1" x14ac:dyDescent="0.2">
      <c r="A119" s="383">
        <v>116</v>
      </c>
      <c r="B119" s="343" t="str">
        <f t="shared" si="7"/>
        <v>ÜÇADIM-</v>
      </c>
      <c r="C119" s="344"/>
      <c r="D119" s="345"/>
      <c r="E119" s="346"/>
      <c r="F119" s="347"/>
      <c r="G119" s="348"/>
      <c r="H119" s="349" t="s">
        <v>584</v>
      </c>
      <c r="I119" s="350"/>
      <c r="J119" s="350"/>
      <c r="K119" s="351"/>
      <c r="L119" s="351"/>
      <c r="M119" s="352"/>
      <c r="O119" s="354"/>
      <c r="Z119"/>
    </row>
    <row r="120" spans="1:26" s="353" customFormat="1" ht="31.5" customHeight="1" x14ac:dyDescent="0.2">
      <c r="A120" s="383">
        <v>117</v>
      </c>
      <c r="B120" s="343" t="str">
        <f t="shared" si="7"/>
        <v>DİSK-</v>
      </c>
      <c r="C120" s="344"/>
      <c r="D120" s="345"/>
      <c r="E120" s="346"/>
      <c r="F120" s="347"/>
      <c r="G120" s="348"/>
      <c r="H120" s="349" t="s">
        <v>160</v>
      </c>
      <c r="I120" s="350"/>
      <c r="J120" s="350"/>
      <c r="K120" s="351"/>
      <c r="L120" s="351"/>
      <c r="M120" s="352"/>
      <c r="O120" s="354"/>
      <c r="Z120"/>
    </row>
    <row r="121" spans="1:26" s="353" customFormat="1" ht="31.5" customHeight="1" x14ac:dyDescent="0.2">
      <c r="A121" s="383">
        <v>118</v>
      </c>
      <c r="B121" s="343" t="str">
        <f t="shared" si="7"/>
        <v>CİRİT-</v>
      </c>
      <c r="C121" s="344"/>
      <c r="D121" s="345"/>
      <c r="E121" s="346"/>
      <c r="F121" s="347"/>
      <c r="G121" s="348"/>
      <c r="H121" s="349" t="s">
        <v>161</v>
      </c>
      <c r="I121" s="350"/>
      <c r="J121" s="350"/>
      <c r="K121" s="351"/>
      <c r="L121" s="351"/>
      <c r="M121" s="352"/>
      <c r="O121" s="354"/>
      <c r="Z121"/>
    </row>
    <row r="122" spans="1:26" s="353" customFormat="1" ht="31.5" customHeight="1" x14ac:dyDescent="0.2">
      <c r="A122" s="383">
        <v>119</v>
      </c>
      <c r="B122" s="343" t="str">
        <f t="shared" si="7"/>
        <v>GÜLLE-</v>
      </c>
      <c r="C122" s="344"/>
      <c r="D122" s="345"/>
      <c r="E122" s="346"/>
      <c r="F122" s="347"/>
      <c r="G122" s="348"/>
      <c r="H122" s="349" t="s">
        <v>159</v>
      </c>
      <c r="I122" s="350"/>
      <c r="J122" s="350"/>
      <c r="K122" s="351"/>
      <c r="L122" s="351"/>
      <c r="M122" s="352"/>
      <c r="O122" s="354"/>
      <c r="Z122"/>
    </row>
    <row r="123" spans="1:26" s="353" customFormat="1" ht="31.5" customHeight="1" x14ac:dyDescent="0.2">
      <c r="A123" s="383">
        <v>120</v>
      </c>
      <c r="B123" s="343" t="s">
        <v>589</v>
      </c>
      <c r="C123" s="344"/>
      <c r="D123" s="345"/>
      <c r="E123" s="346"/>
      <c r="F123" s="347"/>
      <c r="G123" s="348"/>
      <c r="H123" s="349" t="s">
        <v>590</v>
      </c>
      <c r="I123" s="350"/>
      <c r="J123" s="350"/>
      <c r="K123" s="351"/>
      <c r="L123" s="351"/>
      <c r="M123" s="352"/>
      <c r="O123" s="354"/>
      <c r="Z123"/>
    </row>
    <row r="124" spans="1:26" s="353" customFormat="1" ht="31.5" customHeight="1" x14ac:dyDescent="0.2">
      <c r="A124" s="383">
        <v>121</v>
      </c>
      <c r="B124" s="343" t="s">
        <v>589</v>
      </c>
      <c r="C124" s="344"/>
      <c r="D124" s="345"/>
      <c r="E124" s="346"/>
      <c r="F124" s="347"/>
      <c r="G124" s="348"/>
      <c r="H124" s="349" t="s">
        <v>590</v>
      </c>
      <c r="I124" s="350"/>
      <c r="J124" s="350"/>
      <c r="K124" s="351"/>
      <c r="L124" s="351"/>
      <c r="M124" s="352"/>
      <c r="O124" s="354"/>
      <c r="Z124"/>
    </row>
    <row r="125" spans="1:26" s="353" customFormat="1" ht="31.5" customHeight="1" x14ac:dyDescent="0.2">
      <c r="A125" s="383">
        <v>122</v>
      </c>
      <c r="B125" s="343" t="s">
        <v>589</v>
      </c>
      <c r="C125" s="344"/>
      <c r="D125" s="345"/>
      <c r="E125" s="346"/>
      <c r="F125" s="347"/>
      <c r="G125" s="348"/>
      <c r="H125" s="349" t="s">
        <v>590</v>
      </c>
      <c r="I125" s="350"/>
      <c r="J125" s="350"/>
      <c r="K125" s="351"/>
      <c r="L125" s="351"/>
      <c r="M125" s="352"/>
      <c r="O125" s="354"/>
      <c r="Z125"/>
    </row>
    <row r="126" spans="1:26" s="353" customFormat="1" ht="31.5" customHeight="1" x14ac:dyDescent="0.2">
      <c r="A126" s="383">
        <v>123</v>
      </c>
      <c r="B126" s="343" t="s">
        <v>589</v>
      </c>
      <c r="C126" s="344"/>
      <c r="D126" s="345"/>
      <c r="E126" s="346"/>
      <c r="F126" s="347"/>
      <c r="G126" s="348"/>
      <c r="H126" s="349" t="s">
        <v>590</v>
      </c>
      <c r="I126" s="350"/>
      <c r="J126" s="350"/>
      <c r="K126" s="351"/>
      <c r="L126" s="351"/>
      <c r="M126" s="352"/>
      <c r="O126" s="354"/>
      <c r="Z126"/>
    </row>
    <row r="127" spans="1:26" s="353" customFormat="1" ht="31.5" customHeight="1" x14ac:dyDescent="0.2">
      <c r="A127" s="383">
        <v>124</v>
      </c>
      <c r="B127" s="343" t="s">
        <v>589</v>
      </c>
      <c r="C127" s="344"/>
      <c r="D127" s="345"/>
      <c r="E127" s="346"/>
      <c r="F127" s="347"/>
      <c r="G127" s="348"/>
      <c r="H127" s="349" t="s">
        <v>590</v>
      </c>
      <c r="I127" s="350"/>
      <c r="J127" s="350"/>
      <c r="K127" s="351"/>
      <c r="L127" s="351"/>
      <c r="M127" s="352"/>
      <c r="O127" s="354"/>
      <c r="Z127"/>
    </row>
    <row r="128" spans="1:26" s="353" customFormat="1" ht="31.5" customHeight="1" x14ac:dyDescent="0.2">
      <c r="A128" s="383">
        <v>125</v>
      </c>
      <c r="B128" s="343" t="s">
        <v>589</v>
      </c>
      <c r="C128" s="344"/>
      <c r="D128" s="345"/>
      <c r="E128" s="346"/>
      <c r="F128" s="347"/>
      <c r="G128" s="348"/>
      <c r="H128" s="349" t="s">
        <v>590</v>
      </c>
      <c r="I128" s="350"/>
      <c r="J128" s="350"/>
      <c r="K128" s="351"/>
      <c r="L128" s="351"/>
      <c r="M128" s="352"/>
      <c r="O128" s="354"/>
      <c r="Z128"/>
    </row>
    <row r="129" spans="1:26" s="353" customFormat="1" ht="93.75" customHeight="1" x14ac:dyDescent="0.2">
      <c r="A129" s="383">
        <v>126</v>
      </c>
      <c r="B129" s="343" t="str">
        <f t="shared" si="4"/>
        <v>İSVEÇ--</v>
      </c>
      <c r="C129" s="344"/>
      <c r="D129" s="345"/>
      <c r="E129" s="346"/>
      <c r="F129" s="347"/>
      <c r="G129" s="348"/>
      <c r="H129" s="349" t="s">
        <v>590</v>
      </c>
      <c r="I129" s="350"/>
      <c r="J129" s="350"/>
      <c r="K129" s="351"/>
      <c r="L129" s="351"/>
      <c r="M129" s="352"/>
      <c r="O129" s="354"/>
      <c r="Z129"/>
    </row>
    <row r="130" spans="1:26" s="341" customFormat="1" ht="31.5" customHeight="1" x14ac:dyDescent="0.2">
      <c r="A130" s="383">
        <v>127</v>
      </c>
      <c r="B130" s="331" t="str">
        <f t="shared" si="4"/>
        <v>100M--</v>
      </c>
      <c r="C130" s="332"/>
      <c r="D130" s="333"/>
      <c r="E130" s="334"/>
      <c r="F130" s="335"/>
      <c r="G130" s="336"/>
      <c r="H130" s="337" t="s">
        <v>327</v>
      </c>
      <c r="I130" s="338"/>
      <c r="J130" s="338"/>
      <c r="K130" s="339"/>
      <c r="L130" s="339"/>
      <c r="M130" s="340"/>
      <c r="O130" s="342"/>
      <c r="Z130"/>
    </row>
    <row r="131" spans="1:26" s="341" customFormat="1" ht="31.5" customHeight="1" x14ac:dyDescent="0.2">
      <c r="A131" s="383">
        <v>128</v>
      </c>
      <c r="B131" s="331" t="str">
        <f t="shared" si="4"/>
        <v>200M--</v>
      </c>
      <c r="C131" s="332"/>
      <c r="D131" s="333"/>
      <c r="E131" s="334"/>
      <c r="F131" s="335"/>
      <c r="G131" s="336"/>
      <c r="H131" s="337" t="s">
        <v>187</v>
      </c>
      <c r="I131" s="338"/>
      <c r="J131" s="338"/>
      <c r="K131" s="339"/>
      <c r="L131" s="339"/>
      <c r="M131" s="340"/>
      <c r="O131" s="342"/>
      <c r="Z131"/>
    </row>
    <row r="132" spans="1:26" s="341" customFormat="1" ht="31.5" customHeight="1" x14ac:dyDescent="0.2">
      <c r="A132" s="383">
        <v>129</v>
      </c>
      <c r="B132" s="331" t="str">
        <f t="shared" ref="B132:B195" si="8">CONCATENATE(H132,"-",K132,"-",L132)</f>
        <v>400M--</v>
      </c>
      <c r="C132" s="332"/>
      <c r="D132" s="333"/>
      <c r="E132" s="334"/>
      <c r="F132" s="335"/>
      <c r="G132" s="336"/>
      <c r="H132" s="337" t="s">
        <v>188</v>
      </c>
      <c r="I132" s="338"/>
      <c r="J132" s="338"/>
      <c r="K132" s="339"/>
      <c r="L132" s="339"/>
      <c r="M132" s="340"/>
      <c r="O132" s="342"/>
      <c r="Z132"/>
    </row>
    <row r="133" spans="1:26" s="341" customFormat="1" ht="31.5" customHeight="1" x14ac:dyDescent="0.2">
      <c r="A133" s="383">
        <v>130</v>
      </c>
      <c r="B133" s="331" t="str">
        <f t="shared" si="8"/>
        <v>800M--</v>
      </c>
      <c r="C133" s="332"/>
      <c r="D133" s="333"/>
      <c r="E133" s="334"/>
      <c r="F133" s="335"/>
      <c r="G133" s="336"/>
      <c r="H133" s="337" t="s">
        <v>106</v>
      </c>
      <c r="I133" s="338"/>
      <c r="J133" s="338"/>
      <c r="K133" s="339"/>
      <c r="L133" s="339"/>
      <c r="M133" s="340"/>
      <c r="O133" s="342"/>
      <c r="Z133"/>
    </row>
    <row r="134" spans="1:26" s="341" customFormat="1" ht="31.5" customHeight="1" x14ac:dyDescent="0.2">
      <c r="A134" s="383">
        <v>131</v>
      </c>
      <c r="B134" s="331" t="str">
        <f t="shared" si="8"/>
        <v>1500M--</v>
      </c>
      <c r="C134" s="332"/>
      <c r="D134" s="333"/>
      <c r="E134" s="334"/>
      <c r="F134" s="335"/>
      <c r="G134" s="336"/>
      <c r="H134" s="337" t="s">
        <v>158</v>
      </c>
      <c r="I134" s="338"/>
      <c r="J134" s="338"/>
      <c r="K134" s="339"/>
      <c r="L134" s="339"/>
      <c r="M134" s="340"/>
      <c r="O134" s="342"/>
      <c r="Z134"/>
    </row>
    <row r="135" spans="1:26" s="341" customFormat="1" ht="31.5" customHeight="1" x14ac:dyDescent="0.2">
      <c r="A135" s="383">
        <v>132</v>
      </c>
      <c r="B135" s="331" t="str">
        <f t="shared" si="8"/>
        <v>100M.ENG--</v>
      </c>
      <c r="C135" s="332"/>
      <c r="D135" s="333"/>
      <c r="E135" s="334"/>
      <c r="F135" s="335"/>
      <c r="G135" s="336"/>
      <c r="H135" s="337" t="s">
        <v>157</v>
      </c>
      <c r="I135" s="338"/>
      <c r="J135" s="338"/>
      <c r="K135" s="339"/>
      <c r="L135" s="339"/>
      <c r="M135" s="340"/>
      <c r="O135" s="342"/>
      <c r="Z135"/>
    </row>
    <row r="136" spans="1:26" s="341" customFormat="1" ht="31.5" customHeight="1" x14ac:dyDescent="0.2">
      <c r="A136" s="383">
        <v>133</v>
      </c>
      <c r="B136" s="331" t="str">
        <f t="shared" si="8"/>
        <v>300M.ENG--</v>
      </c>
      <c r="C136" s="332"/>
      <c r="D136" s="333"/>
      <c r="E136" s="334"/>
      <c r="F136" s="335"/>
      <c r="G136" s="336"/>
      <c r="H136" s="337" t="s">
        <v>583</v>
      </c>
      <c r="I136" s="338"/>
      <c r="J136" s="338"/>
      <c r="K136" s="339"/>
      <c r="L136" s="339"/>
      <c r="M136" s="340"/>
      <c r="O136" s="342"/>
      <c r="Z136"/>
    </row>
    <row r="137" spans="1:26" s="341" customFormat="1" ht="31.5" customHeight="1" x14ac:dyDescent="0.2">
      <c r="A137" s="383">
        <v>134</v>
      </c>
      <c r="B137" s="331" t="str">
        <f t="shared" ref="B137:B143" si="9">CONCATENATE(H137,"-",M137)</f>
        <v>YÜKSEK-</v>
      </c>
      <c r="C137" s="332"/>
      <c r="D137" s="333"/>
      <c r="E137" s="334"/>
      <c r="F137" s="335"/>
      <c r="G137" s="336"/>
      <c r="H137" s="337" t="s">
        <v>45</v>
      </c>
      <c r="I137" s="338"/>
      <c r="J137" s="338"/>
      <c r="K137" s="339"/>
      <c r="L137" s="339"/>
      <c r="M137" s="340"/>
      <c r="O137" s="342"/>
      <c r="Z137"/>
    </row>
    <row r="138" spans="1:26" s="341" customFormat="1" ht="31.5" customHeight="1" x14ac:dyDescent="0.2">
      <c r="A138" s="383">
        <v>135</v>
      </c>
      <c r="B138" s="331" t="str">
        <f t="shared" si="9"/>
        <v>SIRIK-</v>
      </c>
      <c r="C138" s="332"/>
      <c r="D138" s="333"/>
      <c r="E138" s="334"/>
      <c r="F138" s="335"/>
      <c r="G138" s="336"/>
      <c r="H138" s="337" t="s">
        <v>189</v>
      </c>
      <c r="I138" s="338"/>
      <c r="J138" s="338"/>
      <c r="K138" s="339"/>
      <c r="L138" s="339"/>
      <c r="M138" s="340"/>
      <c r="O138" s="342"/>
      <c r="Z138"/>
    </row>
    <row r="139" spans="1:26" s="341" customFormat="1" ht="31.5" customHeight="1" x14ac:dyDescent="0.2">
      <c r="A139" s="383">
        <v>136</v>
      </c>
      <c r="B139" s="331" t="str">
        <f t="shared" si="9"/>
        <v>UZUN-</v>
      </c>
      <c r="C139" s="332"/>
      <c r="D139" s="333"/>
      <c r="E139" s="334"/>
      <c r="F139" s="335"/>
      <c r="G139" s="336"/>
      <c r="H139" s="337" t="s">
        <v>44</v>
      </c>
      <c r="I139" s="338"/>
      <c r="J139" s="338"/>
      <c r="K139" s="339"/>
      <c r="L139" s="339"/>
      <c r="M139" s="340"/>
      <c r="O139" s="342"/>
      <c r="Z139"/>
    </row>
    <row r="140" spans="1:26" s="341" customFormat="1" ht="31.5" customHeight="1" x14ac:dyDescent="0.2">
      <c r="A140" s="383">
        <v>137</v>
      </c>
      <c r="B140" s="331" t="str">
        <f t="shared" si="9"/>
        <v>ÜÇADIM-</v>
      </c>
      <c r="C140" s="332"/>
      <c r="D140" s="333"/>
      <c r="E140" s="334"/>
      <c r="F140" s="335"/>
      <c r="G140" s="336"/>
      <c r="H140" s="337" t="s">
        <v>584</v>
      </c>
      <c r="I140" s="338"/>
      <c r="J140" s="338"/>
      <c r="K140" s="339"/>
      <c r="L140" s="339"/>
      <c r="M140" s="340"/>
      <c r="O140" s="342"/>
      <c r="Z140"/>
    </row>
    <row r="141" spans="1:26" s="341" customFormat="1" ht="31.5" customHeight="1" x14ac:dyDescent="0.2">
      <c r="A141" s="383">
        <v>138</v>
      </c>
      <c r="B141" s="331" t="str">
        <f t="shared" si="9"/>
        <v>DİSK-</v>
      </c>
      <c r="C141" s="332"/>
      <c r="D141" s="333"/>
      <c r="E141" s="334"/>
      <c r="F141" s="335"/>
      <c r="G141" s="336"/>
      <c r="H141" s="337" t="s">
        <v>160</v>
      </c>
      <c r="I141" s="338"/>
      <c r="J141" s="338"/>
      <c r="K141" s="339"/>
      <c r="L141" s="339"/>
      <c r="M141" s="340"/>
      <c r="O141" s="342"/>
      <c r="Z141"/>
    </row>
    <row r="142" spans="1:26" s="341" customFormat="1" ht="31.5" customHeight="1" x14ac:dyDescent="0.2">
      <c r="A142" s="383">
        <v>139</v>
      </c>
      <c r="B142" s="331" t="str">
        <f t="shared" si="9"/>
        <v>CİRİT-</v>
      </c>
      <c r="C142" s="332"/>
      <c r="D142" s="333"/>
      <c r="E142" s="334"/>
      <c r="F142" s="335"/>
      <c r="G142" s="336"/>
      <c r="H142" s="337" t="s">
        <v>161</v>
      </c>
      <c r="I142" s="338"/>
      <c r="J142" s="338"/>
      <c r="K142" s="339"/>
      <c r="L142" s="339"/>
      <c r="M142" s="340"/>
      <c r="O142" s="342"/>
      <c r="Z142"/>
    </row>
    <row r="143" spans="1:26" s="341" customFormat="1" ht="31.5" customHeight="1" x14ac:dyDescent="0.2">
      <c r="A143" s="383">
        <v>140</v>
      </c>
      <c r="B143" s="331" t="str">
        <f t="shared" si="9"/>
        <v>GÜLLE-</v>
      </c>
      <c r="C143" s="332"/>
      <c r="D143" s="333"/>
      <c r="E143" s="334"/>
      <c r="F143" s="335"/>
      <c r="G143" s="336"/>
      <c r="H143" s="337" t="s">
        <v>159</v>
      </c>
      <c r="I143" s="338"/>
      <c r="J143" s="338"/>
      <c r="K143" s="339"/>
      <c r="L143" s="339"/>
      <c r="M143" s="340"/>
      <c r="O143" s="342"/>
      <c r="Z143"/>
    </row>
    <row r="144" spans="1:26" s="341" customFormat="1" ht="31.5" customHeight="1" x14ac:dyDescent="0.2">
      <c r="A144" s="383">
        <v>141</v>
      </c>
      <c r="B144" s="331" t="s">
        <v>589</v>
      </c>
      <c r="C144" s="332"/>
      <c r="D144" s="333"/>
      <c r="E144" s="334"/>
      <c r="F144" s="335"/>
      <c r="G144" s="336"/>
      <c r="H144" s="337" t="s">
        <v>590</v>
      </c>
      <c r="I144" s="338"/>
      <c r="J144" s="338"/>
      <c r="K144" s="339"/>
      <c r="L144" s="339"/>
      <c r="M144" s="340"/>
      <c r="O144" s="342"/>
      <c r="Z144"/>
    </row>
    <row r="145" spans="1:26" s="341" customFormat="1" ht="31.5" customHeight="1" x14ac:dyDescent="0.2">
      <c r="A145" s="383">
        <v>142</v>
      </c>
      <c r="B145" s="331" t="s">
        <v>589</v>
      </c>
      <c r="C145" s="332"/>
      <c r="D145" s="333"/>
      <c r="E145" s="334"/>
      <c r="F145" s="335"/>
      <c r="G145" s="336"/>
      <c r="H145" s="337" t="s">
        <v>590</v>
      </c>
      <c r="I145" s="338"/>
      <c r="J145" s="338"/>
      <c r="K145" s="339"/>
      <c r="L145" s="339"/>
      <c r="M145" s="340"/>
      <c r="O145" s="342"/>
      <c r="Z145"/>
    </row>
    <row r="146" spans="1:26" s="341" customFormat="1" ht="31.5" customHeight="1" x14ac:dyDescent="0.2">
      <c r="A146" s="383">
        <v>143</v>
      </c>
      <c r="B146" s="331" t="s">
        <v>589</v>
      </c>
      <c r="C146" s="332"/>
      <c r="D146" s="333"/>
      <c r="E146" s="334"/>
      <c r="F146" s="335"/>
      <c r="G146" s="336"/>
      <c r="H146" s="337" t="s">
        <v>590</v>
      </c>
      <c r="I146" s="338"/>
      <c r="J146" s="338"/>
      <c r="K146" s="339"/>
      <c r="L146" s="339"/>
      <c r="M146" s="340"/>
      <c r="O146" s="342"/>
      <c r="Z146"/>
    </row>
    <row r="147" spans="1:26" s="341" customFormat="1" ht="31.5" customHeight="1" x14ac:dyDescent="0.2">
      <c r="A147" s="383">
        <v>144</v>
      </c>
      <c r="B147" s="331" t="s">
        <v>589</v>
      </c>
      <c r="C147" s="332"/>
      <c r="D147" s="333"/>
      <c r="E147" s="334"/>
      <c r="F147" s="335"/>
      <c r="G147" s="336"/>
      <c r="H147" s="337" t="s">
        <v>590</v>
      </c>
      <c r="I147" s="338"/>
      <c r="J147" s="338"/>
      <c r="K147" s="339"/>
      <c r="L147" s="339"/>
      <c r="M147" s="340"/>
      <c r="O147" s="342"/>
      <c r="Z147"/>
    </row>
    <row r="148" spans="1:26" s="341" customFormat="1" ht="31.5" customHeight="1" x14ac:dyDescent="0.2">
      <c r="A148" s="383">
        <v>145</v>
      </c>
      <c r="B148" s="331" t="s">
        <v>589</v>
      </c>
      <c r="C148" s="332"/>
      <c r="D148" s="333"/>
      <c r="E148" s="334"/>
      <c r="F148" s="335"/>
      <c r="G148" s="336"/>
      <c r="H148" s="337" t="s">
        <v>590</v>
      </c>
      <c r="I148" s="338"/>
      <c r="J148" s="338"/>
      <c r="K148" s="339"/>
      <c r="L148" s="339"/>
      <c r="M148" s="340"/>
      <c r="O148" s="342"/>
      <c r="Z148"/>
    </row>
    <row r="149" spans="1:26" s="341" customFormat="1" ht="31.5" customHeight="1" x14ac:dyDescent="0.2">
      <c r="A149" s="383">
        <v>146</v>
      </c>
      <c r="B149" s="331" t="s">
        <v>589</v>
      </c>
      <c r="C149" s="332"/>
      <c r="D149" s="333"/>
      <c r="E149" s="334"/>
      <c r="F149" s="335"/>
      <c r="G149" s="336"/>
      <c r="H149" s="337" t="s">
        <v>590</v>
      </c>
      <c r="I149" s="338"/>
      <c r="J149" s="338"/>
      <c r="K149" s="339"/>
      <c r="L149" s="339"/>
      <c r="M149" s="340"/>
      <c r="O149" s="342"/>
      <c r="Z149"/>
    </row>
    <row r="150" spans="1:26" s="341" customFormat="1" ht="93.75" customHeight="1" x14ac:dyDescent="0.2">
      <c r="A150" s="383">
        <v>147</v>
      </c>
      <c r="B150" s="331" t="str">
        <f t="shared" si="8"/>
        <v>İSVEÇ--</v>
      </c>
      <c r="C150" s="332"/>
      <c r="D150" s="333"/>
      <c r="E150" s="334"/>
      <c r="F150" s="335"/>
      <c r="G150" s="336"/>
      <c r="H150" s="337" t="s">
        <v>590</v>
      </c>
      <c r="I150" s="338"/>
      <c r="J150" s="338"/>
      <c r="K150" s="339"/>
      <c r="L150" s="339"/>
      <c r="M150" s="340"/>
      <c r="O150" s="342"/>
      <c r="Z150"/>
    </row>
    <row r="151" spans="1:26" s="353" customFormat="1" ht="31.5" customHeight="1" x14ac:dyDescent="0.2">
      <c r="A151" s="383">
        <v>148</v>
      </c>
      <c r="B151" s="343" t="str">
        <f t="shared" si="8"/>
        <v>100M--</v>
      </c>
      <c r="C151" s="344"/>
      <c r="D151" s="345"/>
      <c r="E151" s="346"/>
      <c r="F151" s="347"/>
      <c r="G151" s="348"/>
      <c r="H151" s="349" t="s">
        <v>327</v>
      </c>
      <c r="I151" s="350"/>
      <c r="J151" s="350"/>
      <c r="K151" s="351"/>
      <c r="L151" s="351"/>
      <c r="M151" s="352"/>
      <c r="O151" s="354"/>
      <c r="Z151"/>
    </row>
    <row r="152" spans="1:26" s="353" customFormat="1" ht="31.5" customHeight="1" x14ac:dyDescent="0.2">
      <c r="A152" s="383">
        <v>149</v>
      </c>
      <c r="B152" s="343" t="str">
        <f t="shared" si="8"/>
        <v>200M--</v>
      </c>
      <c r="C152" s="344"/>
      <c r="D152" s="345"/>
      <c r="E152" s="346"/>
      <c r="F152" s="347"/>
      <c r="G152" s="348"/>
      <c r="H152" s="349" t="s">
        <v>187</v>
      </c>
      <c r="I152" s="350"/>
      <c r="J152" s="350"/>
      <c r="K152" s="351"/>
      <c r="L152" s="351"/>
      <c r="M152" s="352"/>
      <c r="O152" s="354"/>
      <c r="Z152"/>
    </row>
    <row r="153" spans="1:26" s="353" customFormat="1" ht="31.5" customHeight="1" x14ac:dyDescent="0.2">
      <c r="A153" s="383">
        <v>150</v>
      </c>
      <c r="B153" s="343" t="str">
        <f t="shared" si="8"/>
        <v>400M--</v>
      </c>
      <c r="C153" s="344"/>
      <c r="D153" s="345"/>
      <c r="E153" s="346"/>
      <c r="F153" s="347"/>
      <c r="G153" s="348"/>
      <c r="H153" s="349" t="s">
        <v>188</v>
      </c>
      <c r="I153" s="350"/>
      <c r="J153" s="350"/>
      <c r="K153" s="351"/>
      <c r="L153" s="351"/>
      <c r="M153" s="352"/>
      <c r="O153" s="354"/>
      <c r="Z153"/>
    </row>
    <row r="154" spans="1:26" s="353" customFormat="1" ht="31.5" customHeight="1" x14ac:dyDescent="0.2">
      <c r="A154" s="383">
        <v>151</v>
      </c>
      <c r="B154" s="343" t="str">
        <f t="shared" si="8"/>
        <v>800M--</v>
      </c>
      <c r="C154" s="344"/>
      <c r="D154" s="345"/>
      <c r="E154" s="346"/>
      <c r="F154" s="347"/>
      <c r="G154" s="348"/>
      <c r="H154" s="349" t="s">
        <v>106</v>
      </c>
      <c r="I154" s="350"/>
      <c r="J154" s="350"/>
      <c r="K154" s="351"/>
      <c r="L154" s="351"/>
      <c r="M154" s="352"/>
      <c r="O154" s="354"/>
      <c r="Z154"/>
    </row>
    <row r="155" spans="1:26" s="353" customFormat="1" ht="31.5" customHeight="1" x14ac:dyDescent="0.2">
      <c r="A155" s="383">
        <v>152</v>
      </c>
      <c r="B155" s="343" t="str">
        <f t="shared" si="8"/>
        <v>1500M--</v>
      </c>
      <c r="C155" s="344"/>
      <c r="D155" s="345"/>
      <c r="E155" s="346"/>
      <c r="F155" s="347"/>
      <c r="G155" s="348"/>
      <c r="H155" s="349" t="s">
        <v>158</v>
      </c>
      <c r="I155" s="350"/>
      <c r="J155" s="350"/>
      <c r="K155" s="351"/>
      <c r="L155" s="351"/>
      <c r="M155" s="352"/>
      <c r="O155" s="354"/>
      <c r="Z155"/>
    </row>
    <row r="156" spans="1:26" s="353" customFormat="1" ht="31.5" customHeight="1" x14ac:dyDescent="0.2">
      <c r="A156" s="383">
        <v>153</v>
      </c>
      <c r="B156" s="343" t="str">
        <f t="shared" si="8"/>
        <v>100M.ENG--</v>
      </c>
      <c r="C156" s="344"/>
      <c r="D156" s="345"/>
      <c r="E156" s="346"/>
      <c r="F156" s="347"/>
      <c r="G156" s="348"/>
      <c r="H156" s="349" t="s">
        <v>157</v>
      </c>
      <c r="I156" s="350"/>
      <c r="J156" s="350"/>
      <c r="K156" s="351"/>
      <c r="L156" s="351"/>
      <c r="M156" s="352"/>
      <c r="O156" s="354"/>
      <c r="Z156"/>
    </row>
    <row r="157" spans="1:26" s="353" customFormat="1" ht="31.5" customHeight="1" x14ac:dyDescent="0.2">
      <c r="A157" s="383">
        <v>154</v>
      </c>
      <c r="B157" s="343" t="str">
        <f t="shared" si="8"/>
        <v>300M.ENG--</v>
      </c>
      <c r="C157" s="344"/>
      <c r="D157" s="345"/>
      <c r="E157" s="346"/>
      <c r="F157" s="347"/>
      <c r="G157" s="348"/>
      <c r="H157" s="349" t="s">
        <v>583</v>
      </c>
      <c r="I157" s="350"/>
      <c r="J157" s="350"/>
      <c r="K157" s="351"/>
      <c r="L157" s="351"/>
      <c r="M157" s="352"/>
      <c r="O157" s="354"/>
      <c r="Z157"/>
    </row>
    <row r="158" spans="1:26" s="353" customFormat="1" ht="31.5" customHeight="1" x14ac:dyDescent="0.2">
      <c r="A158" s="383">
        <v>155</v>
      </c>
      <c r="B158" s="343" t="str">
        <f t="shared" ref="B158:B164" si="10">CONCATENATE(H158,"-",M158)</f>
        <v>YÜKSEK-</v>
      </c>
      <c r="C158" s="344"/>
      <c r="D158" s="345"/>
      <c r="E158" s="346"/>
      <c r="F158" s="347"/>
      <c r="G158" s="348"/>
      <c r="H158" s="349" t="s">
        <v>45</v>
      </c>
      <c r="I158" s="350"/>
      <c r="J158" s="350"/>
      <c r="K158" s="351"/>
      <c r="L158" s="351"/>
      <c r="M158" s="352"/>
      <c r="O158" s="354"/>
      <c r="Z158"/>
    </row>
    <row r="159" spans="1:26" s="353" customFormat="1" ht="31.5" customHeight="1" x14ac:dyDescent="0.2">
      <c r="A159" s="383">
        <v>156</v>
      </c>
      <c r="B159" s="343" t="str">
        <f t="shared" si="10"/>
        <v>SIRIK-</v>
      </c>
      <c r="C159" s="344"/>
      <c r="D159" s="345"/>
      <c r="E159" s="346"/>
      <c r="F159" s="347"/>
      <c r="G159" s="348"/>
      <c r="H159" s="349" t="s">
        <v>189</v>
      </c>
      <c r="I159" s="350"/>
      <c r="J159" s="350"/>
      <c r="K159" s="351"/>
      <c r="L159" s="351"/>
      <c r="M159" s="352"/>
      <c r="O159" s="354"/>
      <c r="Z159"/>
    </row>
    <row r="160" spans="1:26" s="353" customFormat="1" ht="31.5" customHeight="1" x14ac:dyDescent="0.2">
      <c r="A160" s="383">
        <v>157</v>
      </c>
      <c r="B160" s="343" t="str">
        <f t="shared" si="10"/>
        <v>UZUN-</v>
      </c>
      <c r="C160" s="344"/>
      <c r="D160" s="345"/>
      <c r="E160" s="346"/>
      <c r="F160" s="347"/>
      <c r="G160" s="348"/>
      <c r="H160" s="349" t="s">
        <v>44</v>
      </c>
      <c r="I160" s="350"/>
      <c r="J160" s="350"/>
      <c r="K160" s="351"/>
      <c r="L160" s="351"/>
      <c r="M160" s="352"/>
      <c r="O160" s="354"/>
      <c r="Z160"/>
    </row>
    <row r="161" spans="1:26" s="353" customFormat="1" ht="31.5" customHeight="1" x14ac:dyDescent="0.2">
      <c r="A161" s="383">
        <v>158</v>
      </c>
      <c r="B161" s="343" t="str">
        <f t="shared" si="10"/>
        <v>ÜÇADIM-</v>
      </c>
      <c r="C161" s="344"/>
      <c r="D161" s="345"/>
      <c r="E161" s="346"/>
      <c r="F161" s="347"/>
      <c r="G161" s="348"/>
      <c r="H161" s="349" t="s">
        <v>584</v>
      </c>
      <c r="I161" s="350"/>
      <c r="J161" s="350"/>
      <c r="K161" s="351"/>
      <c r="L161" s="351"/>
      <c r="M161" s="352"/>
      <c r="O161" s="354"/>
      <c r="Z161"/>
    </row>
    <row r="162" spans="1:26" s="353" customFormat="1" ht="31.5" customHeight="1" x14ac:dyDescent="0.2">
      <c r="A162" s="383">
        <v>159</v>
      </c>
      <c r="B162" s="343" t="str">
        <f t="shared" si="10"/>
        <v>DİSK-</v>
      </c>
      <c r="C162" s="344"/>
      <c r="D162" s="345"/>
      <c r="E162" s="346"/>
      <c r="F162" s="347"/>
      <c r="G162" s="348"/>
      <c r="H162" s="349" t="s">
        <v>160</v>
      </c>
      <c r="I162" s="350"/>
      <c r="J162" s="350"/>
      <c r="K162" s="351"/>
      <c r="L162" s="351"/>
      <c r="M162" s="352"/>
      <c r="O162" s="354"/>
      <c r="Z162"/>
    </row>
    <row r="163" spans="1:26" s="353" customFormat="1" ht="31.5" customHeight="1" x14ac:dyDescent="0.2">
      <c r="A163" s="383">
        <v>160</v>
      </c>
      <c r="B163" s="343" t="str">
        <f t="shared" si="10"/>
        <v>CİRİT-</v>
      </c>
      <c r="C163" s="344"/>
      <c r="D163" s="345"/>
      <c r="E163" s="346"/>
      <c r="F163" s="347"/>
      <c r="G163" s="348"/>
      <c r="H163" s="349" t="s">
        <v>161</v>
      </c>
      <c r="I163" s="350"/>
      <c r="J163" s="350"/>
      <c r="K163" s="351"/>
      <c r="L163" s="351"/>
      <c r="M163" s="352"/>
      <c r="O163" s="354"/>
      <c r="Z163"/>
    </row>
    <row r="164" spans="1:26" s="353" customFormat="1" ht="31.5" customHeight="1" x14ac:dyDescent="0.2">
      <c r="A164" s="383">
        <v>161</v>
      </c>
      <c r="B164" s="343" t="str">
        <f t="shared" si="10"/>
        <v>GÜLLE-</v>
      </c>
      <c r="C164" s="344"/>
      <c r="D164" s="345"/>
      <c r="E164" s="346"/>
      <c r="F164" s="347"/>
      <c r="G164" s="348"/>
      <c r="H164" s="349" t="s">
        <v>159</v>
      </c>
      <c r="I164" s="350"/>
      <c r="J164" s="350"/>
      <c r="K164" s="351"/>
      <c r="L164" s="351"/>
      <c r="M164" s="352"/>
      <c r="O164" s="354"/>
      <c r="Z164"/>
    </row>
    <row r="165" spans="1:26" s="353" customFormat="1" ht="31.5" customHeight="1" x14ac:dyDescent="0.2">
      <c r="A165" s="383">
        <v>162</v>
      </c>
      <c r="B165" s="343" t="s">
        <v>589</v>
      </c>
      <c r="C165" s="344"/>
      <c r="D165" s="345"/>
      <c r="E165" s="346"/>
      <c r="F165" s="347"/>
      <c r="G165" s="348"/>
      <c r="H165" s="349" t="s">
        <v>590</v>
      </c>
      <c r="I165" s="350"/>
      <c r="J165" s="350"/>
      <c r="K165" s="351"/>
      <c r="L165" s="351"/>
      <c r="M165" s="352"/>
      <c r="O165" s="354"/>
      <c r="Z165"/>
    </row>
    <row r="166" spans="1:26" s="353" customFormat="1" ht="31.5" customHeight="1" x14ac:dyDescent="0.2">
      <c r="A166" s="383">
        <v>163</v>
      </c>
      <c r="B166" s="343" t="s">
        <v>589</v>
      </c>
      <c r="C166" s="344"/>
      <c r="D166" s="345"/>
      <c r="E166" s="346"/>
      <c r="F166" s="347"/>
      <c r="G166" s="348"/>
      <c r="H166" s="349" t="s">
        <v>590</v>
      </c>
      <c r="I166" s="350"/>
      <c r="J166" s="350"/>
      <c r="K166" s="351"/>
      <c r="L166" s="351"/>
      <c r="M166" s="352"/>
      <c r="O166" s="354"/>
      <c r="Z166"/>
    </row>
    <row r="167" spans="1:26" s="353" customFormat="1" ht="31.5" customHeight="1" x14ac:dyDescent="0.2">
      <c r="A167" s="383">
        <v>164</v>
      </c>
      <c r="B167" s="343" t="s">
        <v>589</v>
      </c>
      <c r="C167" s="344"/>
      <c r="D167" s="345"/>
      <c r="E167" s="346"/>
      <c r="F167" s="347"/>
      <c r="G167" s="348"/>
      <c r="H167" s="349" t="s">
        <v>590</v>
      </c>
      <c r="I167" s="350"/>
      <c r="J167" s="350"/>
      <c r="K167" s="351"/>
      <c r="L167" s="351"/>
      <c r="M167" s="352"/>
      <c r="O167" s="354"/>
      <c r="Z167"/>
    </row>
    <row r="168" spans="1:26" s="353" customFormat="1" ht="31.5" customHeight="1" x14ac:dyDescent="0.2">
      <c r="A168" s="383">
        <v>165</v>
      </c>
      <c r="B168" s="343" t="s">
        <v>589</v>
      </c>
      <c r="C168" s="344"/>
      <c r="D168" s="345"/>
      <c r="E168" s="346"/>
      <c r="F168" s="347"/>
      <c r="G168" s="348"/>
      <c r="H168" s="349" t="s">
        <v>590</v>
      </c>
      <c r="I168" s="350"/>
      <c r="J168" s="350"/>
      <c r="K168" s="351"/>
      <c r="L168" s="351"/>
      <c r="M168" s="352"/>
      <c r="O168" s="354"/>
      <c r="Z168"/>
    </row>
    <row r="169" spans="1:26" s="353" customFormat="1" ht="31.5" customHeight="1" x14ac:dyDescent="0.2">
      <c r="A169" s="383">
        <v>166</v>
      </c>
      <c r="B169" s="343" t="s">
        <v>589</v>
      </c>
      <c r="C169" s="344"/>
      <c r="D169" s="345"/>
      <c r="E169" s="346"/>
      <c r="F169" s="347"/>
      <c r="G169" s="348"/>
      <c r="H169" s="349" t="s">
        <v>590</v>
      </c>
      <c r="I169" s="350"/>
      <c r="J169" s="350"/>
      <c r="K169" s="351"/>
      <c r="L169" s="351"/>
      <c r="M169" s="352"/>
      <c r="O169" s="354"/>
      <c r="Z169"/>
    </row>
    <row r="170" spans="1:26" s="353" customFormat="1" ht="31.5" customHeight="1" x14ac:dyDescent="0.2">
      <c r="A170" s="383">
        <v>167</v>
      </c>
      <c r="B170" s="343" t="s">
        <v>589</v>
      </c>
      <c r="C170" s="344"/>
      <c r="D170" s="345"/>
      <c r="E170" s="346"/>
      <c r="F170" s="347"/>
      <c r="G170" s="348"/>
      <c r="H170" s="349" t="s">
        <v>590</v>
      </c>
      <c r="I170" s="350"/>
      <c r="J170" s="350"/>
      <c r="K170" s="351"/>
      <c r="L170" s="351"/>
      <c r="M170" s="352"/>
      <c r="O170" s="354"/>
      <c r="Z170"/>
    </row>
    <row r="171" spans="1:26" s="353" customFormat="1" ht="93.75" customHeight="1" x14ac:dyDescent="0.2">
      <c r="A171" s="383">
        <v>168</v>
      </c>
      <c r="B171" s="343" t="str">
        <f t="shared" si="8"/>
        <v>İSVEÇ--</v>
      </c>
      <c r="C171" s="344"/>
      <c r="D171" s="345"/>
      <c r="E171" s="346"/>
      <c r="F171" s="347"/>
      <c r="G171" s="348"/>
      <c r="H171" s="349" t="s">
        <v>590</v>
      </c>
      <c r="I171" s="350"/>
      <c r="J171" s="350"/>
      <c r="K171" s="351"/>
      <c r="L171" s="351"/>
      <c r="M171" s="352"/>
      <c r="O171" s="354"/>
      <c r="Z171"/>
    </row>
    <row r="172" spans="1:26" s="341" customFormat="1" ht="31.5" customHeight="1" x14ac:dyDescent="0.2">
      <c r="A172" s="383">
        <v>169</v>
      </c>
      <c r="B172" s="331" t="str">
        <f t="shared" si="8"/>
        <v>100M--</v>
      </c>
      <c r="C172" s="332"/>
      <c r="D172" s="333"/>
      <c r="E172" s="334"/>
      <c r="F172" s="335"/>
      <c r="G172" s="336"/>
      <c r="H172" s="337" t="s">
        <v>327</v>
      </c>
      <c r="I172" s="338"/>
      <c r="J172" s="338"/>
      <c r="K172" s="339"/>
      <c r="L172" s="339"/>
      <c r="M172" s="340"/>
      <c r="O172" s="342"/>
      <c r="Z172"/>
    </row>
    <row r="173" spans="1:26" s="341" customFormat="1" ht="31.5" customHeight="1" x14ac:dyDescent="0.2">
      <c r="A173" s="383">
        <v>170</v>
      </c>
      <c r="B173" s="331" t="str">
        <f t="shared" si="8"/>
        <v>200M--</v>
      </c>
      <c r="C173" s="332"/>
      <c r="D173" s="333"/>
      <c r="E173" s="334"/>
      <c r="F173" s="335"/>
      <c r="G173" s="336"/>
      <c r="H173" s="337" t="s">
        <v>187</v>
      </c>
      <c r="I173" s="338"/>
      <c r="J173" s="338"/>
      <c r="K173" s="339"/>
      <c r="L173" s="339"/>
      <c r="M173" s="340"/>
      <c r="O173" s="342"/>
      <c r="Z173"/>
    </row>
    <row r="174" spans="1:26" s="341" customFormat="1" ht="31.5" customHeight="1" x14ac:dyDescent="0.2">
      <c r="A174" s="383">
        <v>171</v>
      </c>
      <c r="B174" s="331" t="str">
        <f t="shared" si="8"/>
        <v>400M--</v>
      </c>
      <c r="C174" s="332"/>
      <c r="D174" s="333"/>
      <c r="E174" s="334"/>
      <c r="F174" s="335"/>
      <c r="G174" s="336"/>
      <c r="H174" s="337" t="s">
        <v>188</v>
      </c>
      <c r="I174" s="338"/>
      <c r="J174" s="338"/>
      <c r="K174" s="339"/>
      <c r="L174" s="339"/>
      <c r="M174" s="340"/>
      <c r="O174" s="342"/>
      <c r="Z174"/>
    </row>
    <row r="175" spans="1:26" s="341" customFormat="1" ht="31.5" customHeight="1" x14ac:dyDescent="0.2">
      <c r="A175" s="383">
        <v>172</v>
      </c>
      <c r="B175" s="331" t="str">
        <f t="shared" si="8"/>
        <v>800M--</v>
      </c>
      <c r="C175" s="332"/>
      <c r="D175" s="333"/>
      <c r="E175" s="334"/>
      <c r="F175" s="335"/>
      <c r="G175" s="336"/>
      <c r="H175" s="337" t="s">
        <v>106</v>
      </c>
      <c r="I175" s="338"/>
      <c r="J175" s="338"/>
      <c r="K175" s="339"/>
      <c r="L175" s="339"/>
      <c r="M175" s="340"/>
      <c r="O175" s="342"/>
      <c r="Z175"/>
    </row>
    <row r="176" spans="1:26" s="341" customFormat="1" ht="31.5" customHeight="1" x14ac:dyDescent="0.2">
      <c r="A176" s="383">
        <v>173</v>
      </c>
      <c r="B176" s="331" t="str">
        <f t="shared" si="8"/>
        <v>1500M--</v>
      </c>
      <c r="C176" s="332"/>
      <c r="D176" s="333"/>
      <c r="E176" s="334"/>
      <c r="F176" s="335"/>
      <c r="G176" s="336"/>
      <c r="H176" s="337" t="s">
        <v>158</v>
      </c>
      <c r="I176" s="338"/>
      <c r="J176" s="338"/>
      <c r="K176" s="339"/>
      <c r="L176" s="339"/>
      <c r="M176" s="340"/>
      <c r="O176" s="342"/>
      <c r="Z176"/>
    </row>
    <row r="177" spans="1:26" s="341" customFormat="1" ht="31.5" customHeight="1" x14ac:dyDescent="0.2">
      <c r="A177" s="383">
        <v>174</v>
      </c>
      <c r="B177" s="331" t="str">
        <f t="shared" si="8"/>
        <v>100M.ENG--</v>
      </c>
      <c r="C177" s="332"/>
      <c r="D177" s="333"/>
      <c r="E177" s="334"/>
      <c r="F177" s="335"/>
      <c r="G177" s="336"/>
      <c r="H177" s="337" t="s">
        <v>157</v>
      </c>
      <c r="I177" s="338"/>
      <c r="J177" s="338"/>
      <c r="K177" s="339"/>
      <c r="L177" s="339"/>
      <c r="M177" s="340"/>
      <c r="O177" s="342"/>
      <c r="Z177"/>
    </row>
    <row r="178" spans="1:26" s="341" customFormat="1" ht="31.5" customHeight="1" x14ac:dyDescent="0.2">
      <c r="A178" s="383">
        <v>175</v>
      </c>
      <c r="B178" s="331" t="str">
        <f t="shared" si="8"/>
        <v>300M.ENG--</v>
      </c>
      <c r="C178" s="332"/>
      <c r="D178" s="333"/>
      <c r="E178" s="334"/>
      <c r="F178" s="335"/>
      <c r="G178" s="336"/>
      <c r="H178" s="337" t="s">
        <v>583</v>
      </c>
      <c r="I178" s="338"/>
      <c r="J178" s="338"/>
      <c r="K178" s="339"/>
      <c r="L178" s="339"/>
      <c r="M178" s="340"/>
      <c r="O178" s="342"/>
      <c r="Z178"/>
    </row>
    <row r="179" spans="1:26" s="341" customFormat="1" ht="31.5" customHeight="1" x14ac:dyDescent="0.2">
      <c r="A179" s="383">
        <v>176</v>
      </c>
      <c r="B179" s="331" t="str">
        <f t="shared" ref="B179:B185" si="11">CONCATENATE(H179,"-",M179)</f>
        <v>YÜKSEK-</v>
      </c>
      <c r="C179" s="332"/>
      <c r="D179" s="333"/>
      <c r="E179" s="334"/>
      <c r="F179" s="335"/>
      <c r="G179" s="336"/>
      <c r="H179" s="337" t="s">
        <v>45</v>
      </c>
      <c r="I179" s="338"/>
      <c r="J179" s="338"/>
      <c r="K179" s="339"/>
      <c r="L179" s="339"/>
      <c r="M179" s="340"/>
      <c r="O179" s="342"/>
      <c r="Z179"/>
    </row>
    <row r="180" spans="1:26" s="341" customFormat="1" ht="31.5" customHeight="1" x14ac:dyDescent="0.2">
      <c r="A180" s="383">
        <v>177</v>
      </c>
      <c r="B180" s="331" t="str">
        <f t="shared" si="11"/>
        <v>SIRIK-</v>
      </c>
      <c r="C180" s="332"/>
      <c r="D180" s="333"/>
      <c r="E180" s="334"/>
      <c r="F180" s="335"/>
      <c r="G180" s="336"/>
      <c r="H180" s="337" t="s">
        <v>189</v>
      </c>
      <c r="I180" s="338"/>
      <c r="J180" s="338"/>
      <c r="K180" s="339"/>
      <c r="L180" s="339"/>
      <c r="M180" s="340"/>
      <c r="O180" s="342"/>
      <c r="Z180"/>
    </row>
    <row r="181" spans="1:26" s="341" customFormat="1" ht="31.5" customHeight="1" x14ac:dyDescent="0.2">
      <c r="A181" s="383">
        <v>178</v>
      </c>
      <c r="B181" s="331" t="str">
        <f t="shared" si="11"/>
        <v>UZUN-</v>
      </c>
      <c r="C181" s="332"/>
      <c r="D181" s="333"/>
      <c r="E181" s="334"/>
      <c r="F181" s="335"/>
      <c r="G181" s="336"/>
      <c r="H181" s="337" t="s">
        <v>44</v>
      </c>
      <c r="I181" s="338"/>
      <c r="J181" s="338"/>
      <c r="K181" s="339"/>
      <c r="L181" s="339"/>
      <c r="M181" s="340"/>
      <c r="O181" s="342"/>
      <c r="Z181"/>
    </row>
    <row r="182" spans="1:26" s="341" customFormat="1" ht="31.5" customHeight="1" x14ac:dyDescent="0.2">
      <c r="A182" s="383">
        <v>179</v>
      </c>
      <c r="B182" s="331" t="str">
        <f t="shared" si="11"/>
        <v>ÜÇADIM-</v>
      </c>
      <c r="C182" s="332"/>
      <c r="D182" s="333"/>
      <c r="E182" s="334"/>
      <c r="F182" s="335"/>
      <c r="G182" s="336"/>
      <c r="H182" s="337" t="s">
        <v>584</v>
      </c>
      <c r="I182" s="338"/>
      <c r="J182" s="338"/>
      <c r="K182" s="339"/>
      <c r="L182" s="339"/>
      <c r="M182" s="340"/>
      <c r="O182" s="342"/>
      <c r="Z182"/>
    </row>
    <row r="183" spans="1:26" s="341" customFormat="1" ht="31.5" customHeight="1" x14ac:dyDescent="0.2">
      <c r="A183" s="383">
        <v>180</v>
      </c>
      <c r="B183" s="331" t="str">
        <f t="shared" si="11"/>
        <v>DİSK-</v>
      </c>
      <c r="C183" s="332"/>
      <c r="D183" s="333"/>
      <c r="E183" s="334"/>
      <c r="F183" s="335"/>
      <c r="G183" s="336"/>
      <c r="H183" s="337" t="s">
        <v>160</v>
      </c>
      <c r="I183" s="338"/>
      <c r="J183" s="338"/>
      <c r="K183" s="339"/>
      <c r="L183" s="339"/>
      <c r="M183" s="340"/>
      <c r="O183" s="342"/>
      <c r="Z183"/>
    </row>
    <row r="184" spans="1:26" s="341" customFormat="1" ht="31.5" customHeight="1" x14ac:dyDescent="0.2">
      <c r="A184" s="383">
        <v>181</v>
      </c>
      <c r="B184" s="331" t="str">
        <f t="shared" si="11"/>
        <v>CİRİT-</v>
      </c>
      <c r="C184" s="332"/>
      <c r="D184" s="333"/>
      <c r="E184" s="334"/>
      <c r="F184" s="335"/>
      <c r="G184" s="336"/>
      <c r="H184" s="337" t="s">
        <v>161</v>
      </c>
      <c r="I184" s="338"/>
      <c r="J184" s="338"/>
      <c r="K184" s="339"/>
      <c r="L184" s="339"/>
      <c r="M184" s="340"/>
      <c r="O184" s="342"/>
      <c r="Z184"/>
    </row>
    <row r="185" spans="1:26" s="341" customFormat="1" ht="31.5" customHeight="1" x14ac:dyDescent="0.2">
      <c r="A185" s="383">
        <v>182</v>
      </c>
      <c r="B185" s="331" t="str">
        <f t="shared" si="11"/>
        <v>GÜLLE-</v>
      </c>
      <c r="C185" s="332"/>
      <c r="D185" s="333"/>
      <c r="E185" s="334"/>
      <c r="F185" s="335"/>
      <c r="G185" s="336"/>
      <c r="H185" s="337" t="s">
        <v>159</v>
      </c>
      <c r="I185" s="338"/>
      <c r="J185" s="338"/>
      <c r="K185" s="339"/>
      <c r="L185" s="339"/>
      <c r="M185" s="340"/>
      <c r="O185" s="342"/>
      <c r="Z185"/>
    </row>
    <row r="186" spans="1:26" s="341" customFormat="1" ht="31.5" customHeight="1" x14ac:dyDescent="0.2">
      <c r="A186" s="383">
        <v>183</v>
      </c>
      <c r="B186" s="331" t="s">
        <v>589</v>
      </c>
      <c r="C186" s="332"/>
      <c r="D186" s="333"/>
      <c r="E186" s="334"/>
      <c r="F186" s="335"/>
      <c r="G186" s="336"/>
      <c r="H186" s="337" t="s">
        <v>590</v>
      </c>
      <c r="I186" s="338"/>
      <c r="J186" s="338"/>
      <c r="K186" s="339"/>
      <c r="L186" s="339"/>
      <c r="M186" s="340"/>
      <c r="O186" s="342"/>
      <c r="Z186"/>
    </row>
    <row r="187" spans="1:26" s="341" customFormat="1" ht="31.5" customHeight="1" x14ac:dyDescent="0.2">
      <c r="A187" s="383">
        <v>184</v>
      </c>
      <c r="B187" s="331" t="s">
        <v>589</v>
      </c>
      <c r="C187" s="332"/>
      <c r="D187" s="333"/>
      <c r="E187" s="334"/>
      <c r="F187" s="335"/>
      <c r="G187" s="336"/>
      <c r="H187" s="337" t="s">
        <v>590</v>
      </c>
      <c r="I187" s="338"/>
      <c r="J187" s="338"/>
      <c r="K187" s="339"/>
      <c r="L187" s="339"/>
      <c r="M187" s="340"/>
      <c r="O187" s="342"/>
      <c r="Z187"/>
    </row>
    <row r="188" spans="1:26" s="341" customFormat="1" ht="31.5" customHeight="1" x14ac:dyDescent="0.2">
      <c r="A188" s="383">
        <v>185</v>
      </c>
      <c r="B188" s="331" t="s">
        <v>589</v>
      </c>
      <c r="C188" s="332"/>
      <c r="D188" s="333"/>
      <c r="E188" s="334"/>
      <c r="F188" s="335"/>
      <c r="G188" s="336"/>
      <c r="H188" s="337" t="s">
        <v>590</v>
      </c>
      <c r="I188" s="338"/>
      <c r="J188" s="338"/>
      <c r="K188" s="339"/>
      <c r="L188" s="339"/>
      <c r="M188" s="340"/>
      <c r="O188" s="342"/>
      <c r="Z188"/>
    </row>
    <row r="189" spans="1:26" s="341" customFormat="1" ht="31.5" customHeight="1" x14ac:dyDescent="0.2">
      <c r="A189" s="383">
        <v>186</v>
      </c>
      <c r="B189" s="331" t="s">
        <v>589</v>
      </c>
      <c r="C189" s="332"/>
      <c r="D189" s="333"/>
      <c r="E189" s="334"/>
      <c r="F189" s="335"/>
      <c r="G189" s="336"/>
      <c r="H189" s="337" t="s">
        <v>590</v>
      </c>
      <c r="I189" s="338"/>
      <c r="J189" s="338"/>
      <c r="K189" s="339"/>
      <c r="L189" s="339"/>
      <c r="M189" s="340"/>
      <c r="O189" s="342"/>
      <c r="Z189"/>
    </row>
    <row r="190" spans="1:26" s="341" customFormat="1" ht="31.5" customHeight="1" x14ac:dyDescent="0.2">
      <c r="A190" s="383">
        <v>187</v>
      </c>
      <c r="B190" s="331" t="s">
        <v>589</v>
      </c>
      <c r="C190" s="332"/>
      <c r="D190" s="333"/>
      <c r="E190" s="334"/>
      <c r="F190" s="335"/>
      <c r="G190" s="336"/>
      <c r="H190" s="337" t="s">
        <v>590</v>
      </c>
      <c r="I190" s="338"/>
      <c r="J190" s="338"/>
      <c r="K190" s="339"/>
      <c r="L190" s="339"/>
      <c r="M190" s="340"/>
      <c r="O190" s="342"/>
      <c r="Z190"/>
    </row>
    <row r="191" spans="1:26" s="341" customFormat="1" ht="31.5" customHeight="1" x14ac:dyDescent="0.2">
      <c r="A191" s="383">
        <v>188</v>
      </c>
      <c r="B191" s="331" t="s">
        <v>589</v>
      </c>
      <c r="C191" s="332"/>
      <c r="D191" s="333"/>
      <c r="E191" s="334"/>
      <c r="F191" s="335"/>
      <c r="G191" s="336"/>
      <c r="H191" s="337" t="s">
        <v>590</v>
      </c>
      <c r="I191" s="338"/>
      <c r="J191" s="338"/>
      <c r="K191" s="339"/>
      <c r="L191" s="339"/>
      <c r="M191" s="340"/>
      <c r="O191" s="342"/>
      <c r="Z191"/>
    </row>
    <row r="192" spans="1:26" s="341" customFormat="1" ht="93.75" customHeight="1" x14ac:dyDescent="0.2">
      <c r="A192" s="383">
        <v>189</v>
      </c>
      <c r="B192" s="331" t="str">
        <f t="shared" si="8"/>
        <v>İSVEÇ--</v>
      </c>
      <c r="C192" s="332"/>
      <c r="D192" s="333"/>
      <c r="E192" s="334"/>
      <c r="F192" s="335"/>
      <c r="G192" s="336"/>
      <c r="H192" s="337" t="s">
        <v>590</v>
      </c>
      <c r="I192" s="338"/>
      <c r="J192" s="338"/>
      <c r="K192" s="339"/>
      <c r="L192" s="339"/>
      <c r="M192" s="340"/>
      <c r="O192" s="342"/>
      <c r="Z192"/>
    </row>
    <row r="193" spans="1:26" s="353" customFormat="1" ht="31.5" customHeight="1" x14ac:dyDescent="0.2">
      <c r="A193" s="383">
        <v>190</v>
      </c>
      <c r="B193" s="343" t="str">
        <f t="shared" si="8"/>
        <v>100M--</v>
      </c>
      <c r="C193" s="344"/>
      <c r="D193" s="345"/>
      <c r="E193" s="346"/>
      <c r="F193" s="347"/>
      <c r="G193" s="348"/>
      <c r="H193" s="349" t="s">
        <v>327</v>
      </c>
      <c r="I193" s="350"/>
      <c r="J193" s="350"/>
      <c r="K193" s="351"/>
      <c r="L193" s="351"/>
      <c r="M193" s="352"/>
      <c r="O193" s="354"/>
      <c r="Z193"/>
    </row>
    <row r="194" spans="1:26" s="353" customFormat="1" ht="31.5" customHeight="1" x14ac:dyDescent="0.2">
      <c r="A194" s="383">
        <v>191</v>
      </c>
      <c r="B194" s="343" t="str">
        <f t="shared" si="8"/>
        <v>200M--</v>
      </c>
      <c r="C194" s="344"/>
      <c r="D194" s="345"/>
      <c r="E194" s="346"/>
      <c r="F194" s="347"/>
      <c r="G194" s="348"/>
      <c r="H194" s="349" t="s">
        <v>187</v>
      </c>
      <c r="I194" s="350"/>
      <c r="J194" s="350"/>
      <c r="K194" s="351"/>
      <c r="L194" s="351"/>
      <c r="M194" s="352"/>
      <c r="O194" s="354"/>
      <c r="Z194"/>
    </row>
    <row r="195" spans="1:26" s="353" customFormat="1" ht="31.5" customHeight="1" x14ac:dyDescent="0.2">
      <c r="A195" s="383">
        <v>192</v>
      </c>
      <c r="B195" s="343" t="str">
        <f t="shared" si="8"/>
        <v>400M--</v>
      </c>
      <c r="C195" s="344"/>
      <c r="D195" s="345"/>
      <c r="E195" s="346"/>
      <c r="F195" s="347"/>
      <c r="G195" s="348"/>
      <c r="H195" s="349" t="s">
        <v>188</v>
      </c>
      <c r="I195" s="350"/>
      <c r="J195" s="350"/>
      <c r="K195" s="351"/>
      <c r="L195" s="351"/>
      <c r="M195" s="352"/>
      <c r="O195" s="354"/>
      <c r="Z195"/>
    </row>
    <row r="196" spans="1:26" s="353" customFormat="1" ht="31.5" customHeight="1" x14ac:dyDescent="0.2">
      <c r="A196" s="383">
        <v>193</v>
      </c>
      <c r="B196" s="343" t="str">
        <f t="shared" ref="B196:B259" si="12">CONCATENATE(H196,"-",K196,"-",L196)</f>
        <v>800M--</v>
      </c>
      <c r="C196" s="344"/>
      <c r="D196" s="345"/>
      <c r="E196" s="346"/>
      <c r="F196" s="347"/>
      <c r="G196" s="348"/>
      <c r="H196" s="349" t="s">
        <v>106</v>
      </c>
      <c r="I196" s="350"/>
      <c r="J196" s="350"/>
      <c r="K196" s="351"/>
      <c r="L196" s="351"/>
      <c r="M196" s="352"/>
      <c r="O196" s="354"/>
      <c r="Z196"/>
    </row>
    <row r="197" spans="1:26" s="353" customFormat="1" ht="31.5" customHeight="1" x14ac:dyDescent="0.2">
      <c r="A197" s="383">
        <v>194</v>
      </c>
      <c r="B197" s="343" t="str">
        <f t="shared" si="12"/>
        <v>1500M--</v>
      </c>
      <c r="C197" s="344"/>
      <c r="D197" s="345"/>
      <c r="E197" s="346"/>
      <c r="F197" s="347"/>
      <c r="G197" s="348"/>
      <c r="H197" s="349" t="s">
        <v>158</v>
      </c>
      <c r="I197" s="350"/>
      <c r="J197" s="350"/>
      <c r="K197" s="351"/>
      <c r="L197" s="351"/>
      <c r="M197" s="352"/>
      <c r="O197" s="354"/>
      <c r="Z197"/>
    </row>
    <row r="198" spans="1:26" s="353" customFormat="1" ht="31.5" customHeight="1" x14ac:dyDescent="0.2">
      <c r="A198" s="383">
        <v>195</v>
      </c>
      <c r="B198" s="343" t="str">
        <f t="shared" si="12"/>
        <v>100M.ENG--</v>
      </c>
      <c r="C198" s="344"/>
      <c r="D198" s="345"/>
      <c r="E198" s="346"/>
      <c r="F198" s="347"/>
      <c r="G198" s="348"/>
      <c r="H198" s="349" t="s">
        <v>157</v>
      </c>
      <c r="I198" s="350"/>
      <c r="J198" s="350"/>
      <c r="K198" s="351"/>
      <c r="L198" s="351"/>
      <c r="M198" s="352"/>
      <c r="O198" s="354"/>
      <c r="Z198"/>
    </row>
    <row r="199" spans="1:26" s="353" customFormat="1" ht="31.5" customHeight="1" x14ac:dyDescent="0.2">
      <c r="A199" s="383">
        <v>196</v>
      </c>
      <c r="B199" s="343" t="str">
        <f t="shared" si="12"/>
        <v>300M.ENG--</v>
      </c>
      <c r="C199" s="344"/>
      <c r="D199" s="345"/>
      <c r="E199" s="346"/>
      <c r="F199" s="347"/>
      <c r="G199" s="348"/>
      <c r="H199" s="349" t="s">
        <v>583</v>
      </c>
      <c r="I199" s="350"/>
      <c r="J199" s="350"/>
      <c r="K199" s="351"/>
      <c r="L199" s="351"/>
      <c r="M199" s="352"/>
      <c r="O199" s="354"/>
      <c r="Z199"/>
    </row>
    <row r="200" spans="1:26" s="353" customFormat="1" ht="31.5" customHeight="1" x14ac:dyDescent="0.2">
      <c r="A200" s="383">
        <v>197</v>
      </c>
      <c r="B200" s="343" t="str">
        <f t="shared" ref="B200:B206" si="13">CONCATENATE(H200,"-",M200)</f>
        <v>YÜKSEK-</v>
      </c>
      <c r="C200" s="344"/>
      <c r="D200" s="345"/>
      <c r="E200" s="346"/>
      <c r="F200" s="347"/>
      <c r="G200" s="348"/>
      <c r="H200" s="349" t="s">
        <v>45</v>
      </c>
      <c r="I200" s="350"/>
      <c r="J200" s="350"/>
      <c r="K200" s="351"/>
      <c r="L200" s="351"/>
      <c r="M200" s="352"/>
      <c r="O200" s="354"/>
      <c r="Z200"/>
    </row>
    <row r="201" spans="1:26" s="353" customFormat="1" ht="31.5" customHeight="1" x14ac:dyDescent="0.2">
      <c r="A201" s="383">
        <v>198</v>
      </c>
      <c r="B201" s="343" t="str">
        <f t="shared" si="13"/>
        <v>SIRIK-</v>
      </c>
      <c r="C201" s="344"/>
      <c r="D201" s="345"/>
      <c r="E201" s="346"/>
      <c r="F201" s="347"/>
      <c r="G201" s="348"/>
      <c r="H201" s="349" t="s">
        <v>189</v>
      </c>
      <c r="I201" s="350"/>
      <c r="J201" s="350"/>
      <c r="K201" s="351"/>
      <c r="L201" s="351"/>
      <c r="M201" s="352"/>
      <c r="O201" s="354"/>
      <c r="Z201"/>
    </row>
    <row r="202" spans="1:26" s="353" customFormat="1" ht="31.5" customHeight="1" x14ac:dyDescent="0.2">
      <c r="A202" s="383">
        <v>199</v>
      </c>
      <c r="B202" s="343" t="str">
        <f t="shared" si="13"/>
        <v>UZUN-</v>
      </c>
      <c r="C202" s="344"/>
      <c r="D202" s="345"/>
      <c r="E202" s="346"/>
      <c r="F202" s="347"/>
      <c r="G202" s="348"/>
      <c r="H202" s="349" t="s">
        <v>44</v>
      </c>
      <c r="I202" s="350"/>
      <c r="J202" s="350"/>
      <c r="K202" s="351"/>
      <c r="L202" s="351"/>
      <c r="M202" s="352"/>
      <c r="O202" s="354"/>
      <c r="Z202"/>
    </row>
    <row r="203" spans="1:26" s="353" customFormat="1" ht="31.5" customHeight="1" x14ac:dyDescent="0.2">
      <c r="A203" s="383">
        <v>200</v>
      </c>
      <c r="B203" s="343" t="str">
        <f t="shared" si="13"/>
        <v>ÜÇADIM-</v>
      </c>
      <c r="C203" s="344"/>
      <c r="D203" s="345"/>
      <c r="E203" s="346"/>
      <c r="F203" s="347"/>
      <c r="G203" s="348"/>
      <c r="H203" s="349" t="s">
        <v>584</v>
      </c>
      <c r="I203" s="350"/>
      <c r="J203" s="350"/>
      <c r="K203" s="351"/>
      <c r="L203" s="351"/>
      <c r="M203" s="352"/>
      <c r="O203" s="354"/>
      <c r="Z203"/>
    </row>
    <row r="204" spans="1:26" s="353" customFormat="1" ht="31.5" customHeight="1" x14ac:dyDescent="0.2">
      <c r="A204" s="383">
        <v>201</v>
      </c>
      <c r="B204" s="343" t="str">
        <f t="shared" si="13"/>
        <v>DİSK-</v>
      </c>
      <c r="C204" s="344"/>
      <c r="D204" s="345"/>
      <c r="E204" s="346"/>
      <c r="F204" s="347"/>
      <c r="G204" s="348"/>
      <c r="H204" s="349" t="s">
        <v>160</v>
      </c>
      <c r="I204" s="350"/>
      <c r="J204" s="350"/>
      <c r="K204" s="351"/>
      <c r="L204" s="351"/>
      <c r="M204" s="352"/>
      <c r="O204" s="354"/>
      <c r="Z204"/>
    </row>
    <row r="205" spans="1:26" s="353" customFormat="1" ht="31.5" customHeight="1" x14ac:dyDescent="0.2">
      <c r="A205" s="383">
        <v>202</v>
      </c>
      <c r="B205" s="343" t="str">
        <f t="shared" si="13"/>
        <v>CİRİT-</v>
      </c>
      <c r="C205" s="344"/>
      <c r="D205" s="345"/>
      <c r="E205" s="346"/>
      <c r="F205" s="347"/>
      <c r="G205" s="348"/>
      <c r="H205" s="349" t="s">
        <v>161</v>
      </c>
      <c r="I205" s="350"/>
      <c r="J205" s="350"/>
      <c r="K205" s="351"/>
      <c r="L205" s="351"/>
      <c r="M205" s="352"/>
      <c r="O205" s="354"/>
      <c r="Z205"/>
    </row>
    <row r="206" spans="1:26" s="353" customFormat="1" ht="31.5" customHeight="1" x14ac:dyDescent="0.2">
      <c r="A206" s="383">
        <v>203</v>
      </c>
      <c r="B206" s="343" t="str">
        <f t="shared" si="13"/>
        <v>GÜLLE-</v>
      </c>
      <c r="C206" s="344"/>
      <c r="D206" s="345"/>
      <c r="E206" s="346"/>
      <c r="F206" s="347"/>
      <c r="G206" s="348"/>
      <c r="H206" s="349" t="s">
        <v>159</v>
      </c>
      <c r="I206" s="350"/>
      <c r="J206" s="350"/>
      <c r="K206" s="351"/>
      <c r="L206" s="351"/>
      <c r="M206" s="352"/>
      <c r="O206" s="354"/>
      <c r="Z206"/>
    </row>
    <row r="207" spans="1:26" s="353" customFormat="1" ht="31.5" customHeight="1" x14ac:dyDescent="0.2">
      <c r="A207" s="383">
        <v>204</v>
      </c>
      <c r="B207" s="343" t="s">
        <v>589</v>
      </c>
      <c r="C207" s="344"/>
      <c r="D207" s="345"/>
      <c r="E207" s="346"/>
      <c r="F207" s="347"/>
      <c r="G207" s="348"/>
      <c r="H207" s="349" t="s">
        <v>590</v>
      </c>
      <c r="I207" s="350"/>
      <c r="J207" s="350"/>
      <c r="K207" s="351"/>
      <c r="L207" s="351"/>
      <c r="M207" s="352"/>
      <c r="O207" s="354"/>
      <c r="Z207"/>
    </row>
    <row r="208" spans="1:26" s="353" customFormat="1" ht="31.5" customHeight="1" x14ac:dyDescent="0.2">
      <c r="A208" s="383">
        <v>205</v>
      </c>
      <c r="B208" s="343" t="s">
        <v>589</v>
      </c>
      <c r="C208" s="344"/>
      <c r="D208" s="345"/>
      <c r="E208" s="346"/>
      <c r="F208" s="347"/>
      <c r="G208" s="348"/>
      <c r="H208" s="349" t="s">
        <v>590</v>
      </c>
      <c r="I208" s="350"/>
      <c r="J208" s="350"/>
      <c r="K208" s="351"/>
      <c r="L208" s="351"/>
      <c r="M208" s="352"/>
      <c r="O208" s="354"/>
      <c r="Z208"/>
    </row>
    <row r="209" spans="1:26" s="353" customFormat="1" ht="31.5" customHeight="1" x14ac:dyDescent="0.2">
      <c r="A209" s="383">
        <v>206</v>
      </c>
      <c r="B209" s="343" t="s">
        <v>589</v>
      </c>
      <c r="C209" s="344"/>
      <c r="D209" s="345"/>
      <c r="E209" s="346"/>
      <c r="F209" s="347"/>
      <c r="G209" s="348"/>
      <c r="H209" s="349" t="s">
        <v>590</v>
      </c>
      <c r="I209" s="350"/>
      <c r="J209" s="350"/>
      <c r="K209" s="351"/>
      <c r="L209" s="351"/>
      <c r="M209" s="352"/>
      <c r="O209" s="354"/>
      <c r="Z209"/>
    </row>
    <row r="210" spans="1:26" s="353" customFormat="1" ht="31.5" customHeight="1" x14ac:dyDescent="0.2">
      <c r="A210" s="383">
        <v>207</v>
      </c>
      <c r="B210" s="343" t="s">
        <v>589</v>
      </c>
      <c r="C210" s="344"/>
      <c r="D210" s="345"/>
      <c r="E210" s="346"/>
      <c r="F210" s="347"/>
      <c r="G210" s="348"/>
      <c r="H210" s="349" t="s">
        <v>590</v>
      </c>
      <c r="I210" s="350"/>
      <c r="J210" s="350"/>
      <c r="K210" s="351"/>
      <c r="L210" s="351"/>
      <c r="M210" s="352"/>
      <c r="O210" s="354"/>
      <c r="Z210"/>
    </row>
    <row r="211" spans="1:26" s="353" customFormat="1" ht="31.5" customHeight="1" x14ac:dyDescent="0.2">
      <c r="A211" s="383">
        <v>208</v>
      </c>
      <c r="B211" s="343" t="s">
        <v>589</v>
      </c>
      <c r="C211" s="344"/>
      <c r="D211" s="345"/>
      <c r="E211" s="346"/>
      <c r="F211" s="347"/>
      <c r="G211" s="348"/>
      <c r="H211" s="349" t="s">
        <v>590</v>
      </c>
      <c r="I211" s="350"/>
      <c r="J211" s="350"/>
      <c r="K211" s="351"/>
      <c r="L211" s="351"/>
      <c r="M211" s="352"/>
      <c r="O211" s="354"/>
      <c r="Z211"/>
    </row>
    <row r="212" spans="1:26" s="353" customFormat="1" ht="31.5" customHeight="1" x14ac:dyDescent="0.2">
      <c r="A212" s="383">
        <v>209</v>
      </c>
      <c r="B212" s="343" t="s">
        <v>589</v>
      </c>
      <c r="C212" s="344"/>
      <c r="D212" s="345"/>
      <c r="E212" s="346"/>
      <c r="F212" s="347"/>
      <c r="G212" s="348"/>
      <c r="H212" s="349" t="s">
        <v>590</v>
      </c>
      <c r="I212" s="350"/>
      <c r="J212" s="350"/>
      <c r="K212" s="351"/>
      <c r="L212" s="351"/>
      <c r="M212" s="352"/>
      <c r="O212" s="354"/>
      <c r="Z212"/>
    </row>
    <row r="213" spans="1:26" s="353" customFormat="1" ht="93.75" customHeight="1" x14ac:dyDescent="0.2">
      <c r="A213" s="383">
        <v>210</v>
      </c>
      <c r="B213" s="343" t="str">
        <f t="shared" si="12"/>
        <v>İSVEÇ--</v>
      </c>
      <c r="C213" s="344"/>
      <c r="D213" s="345"/>
      <c r="E213" s="346"/>
      <c r="F213" s="347"/>
      <c r="G213" s="348"/>
      <c r="H213" s="349" t="s">
        <v>590</v>
      </c>
      <c r="I213" s="350"/>
      <c r="J213" s="350"/>
      <c r="K213" s="351"/>
      <c r="L213" s="351"/>
      <c r="M213" s="352"/>
      <c r="O213" s="354"/>
      <c r="Z213"/>
    </row>
    <row r="214" spans="1:26" s="341" customFormat="1" ht="31.5" customHeight="1" x14ac:dyDescent="0.2">
      <c r="A214" s="383">
        <v>211</v>
      </c>
      <c r="B214" s="331" t="str">
        <f t="shared" si="12"/>
        <v>100M--</v>
      </c>
      <c r="C214" s="332"/>
      <c r="D214" s="333"/>
      <c r="E214" s="334"/>
      <c r="F214" s="335"/>
      <c r="G214" s="336"/>
      <c r="H214" s="337" t="s">
        <v>327</v>
      </c>
      <c r="I214" s="338"/>
      <c r="J214" s="338"/>
      <c r="K214" s="339"/>
      <c r="L214" s="339"/>
      <c r="M214" s="340"/>
      <c r="O214" s="342"/>
      <c r="Z214"/>
    </row>
    <row r="215" spans="1:26" s="341" customFormat="1" ht="31.5" customHeight="1" x14ac:dyDescent="0.2">
      <c r="A215" s="383">
        <v>212</v>
      </c>
      <c r="B215" s="331" t="str">
        <f t="shared" si="12"/>
        <v>200M--</v>
      </c>
      <c r="C215" s="332"/>
      <c r="D215" s="333"/>
      <c r="E215" s="334"/>
      <c r="F215" s="335"/>
      <c r="G215" s="336"/>
      <c r="H215" s="337" t="s">
        <v>187</v>
      </c>
      <c r="I215" s="338"/>
      <c r="J215" s="338"/>
      <c r="K215" s="339"/>
      <c r="L215" s="339"/>
      <c r="M215" s="340"/>
      <c r="O215" s="342"/>
      <c r="Z215"/>
    </row>
    <row r="216" spans="1:26" s="341" customFormat="1" ht="31.5" customHeight="1" x14ac:dyDescent="0.2">
      <c r="A216" s="383">
        <v>213</v>
      </c>
      <c r="B216" s="331" t="str">
        <f t="shared" si="12"/>
        <v>400M--</v>
      </c>
      <c r="C216" s="332"/>
      <c r="D216" s="333"/>
      <c r="E216" s="334"/>
      <c r="F216" s="335"/>
      <c r="G216" s="336"/>
      <c r="H216" s="337" t="s">
        <v>188</v>
      </c>
      <c r="I216" s="338"/>
      <c r="J216" s="338"/>
      <c r="K216" s="339"/>
      <c r="L216" s="339"/>
      <c r="M216" s="340"/>
      <c r="O216" s="342"/>
      <c r="Z216"/>
    </row>
    <row r="217" spans="1:26" s="341" customFormat="1" ht="31.5" customHeight="1" x14ac:dyDescent="0.2">
      <c r="A217" s="383">
        <v>214</v>
      </c>
      <c r="B217" s="331" t="str">
        <f t="shared" si="12"/>
        <v>800M--</v>
      </c>
      <c r="C217" s="332"/>
      <c r="D217" s="333"/>
      <c r="E217" s="334"/>
      <c r="F217" s="335"/>
      <c r="G217" s="336"/>
      <c r="H217" s="337" t="s">
        <v>106</v>
      </c>
      <c r="I217" s="338"/>
      <c r="J217" s="338"/>
      <c r="K217" s="339"/>
      <c r="L217" s="339"/>
      <c r="M217" s="340"/>
      <c r="O217" s="342"/>
      <c r="Z217"/>
    </row>
    <row r="218" spans="1:26" s="341" customFormat="1" ht="31.5" customHeight="1" x14ac:dyDescent="0.2">
      <c r="A218" s="383">
        <v>215</v>
      </c>
      <c r="B218" s="331" t="str">
        <f t="shared" si="12"/>
        <v>1500M--</v>
      </c>
      <c r="C218" s="332"/>
      <c r="D218" s="333"/>
      <c r="E218" s="334"/>
      <c r="F218" s="335"/>
      <c r="G218" s="336"/>
      <c r="H218" s="337" t="s">
        <v>158</v>
      </c>
      <c r="I218" s="338"/>
      <c r="J218" s="338"/>
      <c r="K218" s="339"/>
      <c r="L218" s="339"/>
      <c r="M218" s="340"/>
      <c r="O218" s="342"/>
      <c r="Z218"/>
    </row>
    <row r="219" spans="1:26" s="341" customFormat="1" ht="31.5" customHeight="1" x14ac:dyDescent="0.2">
      <c r="A219" s="383">
        <v>216</v>
      </c>
      <c r="B219" s="331" t="str">
        <f t="shared" si="12"/>
        <v>100M.ENG--</v>
      </c>
      <c r="C219" s="332"/>
      <c r="D219" s="333"/>
      <c r="E219" s="334"/>
      <c r="F219" s="335"/>
      <c r="G219" s="336"/>
      <c r="H219" s="337" t="s">
        <v>157</v>
      </c>
      <c r="I219" s="338"/>
      <c r="J219" s="338"/>
      <c r="K219" s="339"/>
      <c r="L219" s="339"/>
      <c r="M219" s="340"/>
      <c r="O219" s="342"/>
      <c r="Z219"/>
    </row>
    <row r="220" spans="1:26" s="341" customFormat="1" ht="31.5" customHeight="1" x14ac:dyDescent="0.2">
      <c r="A220" s="383">
        <v>217</v>
      </c>
      <c r="B220" s="331" t="str">
        <f t="shared" si="12"/>
        <v>300M.ENG--</v>
      </c>
      <c r="C220" s="332"/>
      <c r="D220" s="333"/>
      <c r="E220" s="334"/>
      <c r="F220" s="335"/>
      <c r="G220" s="336"/>
      <c r="H220" s="337" t="s">
        <v>583</v>
      </c>
      <c r="I220" s="338"/>
      <c r="J220" s="338"/>
      <c r="K220" s="339"/>
      <c r="L220" s="339"/>
      <c r="M220" s="340"/>
      <c r="O220" s="342"/>
      <c r="Z220"/>
    </row>
    <row r="221" spans="1:26" s="341" customFormat="1" ht="31.5" customHeight="1" x14ac:dyDescent="0.2">
      <c r="A221" s="383">
        <v>218</v>
      </c>
      <c r="B221" s="331" t="str">
        <f t="shared" ref="B221:B227" si="14">CONCATENATE(H221,"-",M221)</f>
        <v>YÜKSEK-</v>
      </c>
      <c r="C221" s="332"/>
      <c r="D221" s="333"/>
      <c r="E221" s="334"/>
      <c r="F221" s="335"/>
      <c r="G221" s="336"/>
      <c r="H221" s="337" t="s">
        <v>45</v>
      </c>
      <c r="I221" s="338"/>
      <c r="J221" s="338"/>
      <c r="K221" s="339"/>
      <c r="L221" s="339"/>
      <c r="M221" s="340"/>
      <c r="O221" s="342"/>
      <c r="Z221"/>
    </row>
    <row r="222" spans="1:26" s="341" customFormat="1" ht="31.5" customHeight="1" x14ac:dyDescent="0.2">
      <c r="A222" s="383">
        <v>219</v>
      </c>
      <c r="B222" s="331" t="str">
        <f t="shared" si="14"/>
        <v>SIRIK-</v>
      </c>
      <c r="C222" s="332"/>
      <c r="D222" s="333"/>
      <c r="E222" s="334"/>
      <c r="F222" s="335"/>
      <c r="G222" s="336"/>
      <c r="H222" s="337" t="s">
        <v>189</v>
      </c>
      <c r="I222" s="338"/>
      <c r="J222" s="338"/>
      <c r="K222" s="339"/>
      <c r="L222" s="339"/>
      <c r="M222" s="340"/>
      <c r="O222" s="342"/>
      <c r="Z222"/>
    </row>
    <row r="223" spans="1:26" s="341" customFormat="1" ht="31.5" customHeight="1" x14ac:dyDescent="0.2">
      <c r="A223" s="383">
        <v>220</v>
      </c>
      <c r="B223" s="331" t="str">
        <f t="shared" si="14"/>
        <v>UZUN-</v>
      </c>
      <c r="C223" s="332"/>
      <c r="D223" s="333"/>
      <c r="E223" s="334"/>
      <c r="F223" s="335"/>
      <c r="G223" s="336"/>
      <c r="H223" s="337" t="s">
        <v>44</v>
      </c>
      <c r="I223" s="338"/>
      <c r="J223" s="338"/>
      <c r="K223" s="339"/>
      <c r="L223" s="339"/>
      <c r="M223" s="340"/>
      <c r="O223" s="342"/>
      <c r="Z223"/>
    </row>
    <row r="224" spans="1:26" s="341" customFormat="1" ht="31.5" customHeight="1" x14ac:dyDescent="0.2">
      <c r="A224" s="383">
        <v>221</v>
      </c>
      <c r="B224" s="331" t="str">
        <f t="shared" si="14"/>
        <v>ÜÇADIM-</v>
      </c>
      <c r="C224" s="332"/>
      <c r="D224" s="333"/>
      <c r="E224" s="334"/>
      <c r="F224" s="335"/>
      <c r="G224" s="336"/>
      <c r="H224" s="337" t="s">
        <v>584</v>
      </c>
      <c r="I224" s="338"/>
      <c r="J224" s="338"/>
      <c r="K224" s="339"/>
      <c r="L224" s="339"/>
      <c r="M224" s="340"/>
      <c r="O224" s="342"/>
      <c r="Z224"/>
    </row>
    <row r="225" spans="1:26" s="341" customFormat="1" ht="31.5" customHeight="1" x14ac:dyDescent="0.2">
      <c r="A225" s="383">
        <v>222</v>
      </c>
      <c r="B225" s="331" t="str">
        <f t="shared" si="14"/>
        <v>DİSK-</v>
      </c>
      <c r="C225" s="332"/>
      <c r="D225" s="333"/>
      <c r="E225" s="334"/>
      <c r="F225" s="335"/>
      <c r="G225" s="336"/>
      <c r="H225" s="337" t="s">
        <v>160</v>
      </c>
      <c r="I225" s="338"/>
      <c r="J225" s="338"/>
      <c r="K225" s="339"/>
      <c r="L225" s="339"/>
      <c r="M225" s="340"/>
      <c r="O225" s="342"/>
      <c r="Z225"/>
    </row>
    <row r="226" spans="1:26" s="341" customFormat="1" ht="31.5" customHeight="1" x14ac:dyDescent="0.2">
      <c r="A226" s="383">
        <v>223</v>
      </c>
      <c r="B226" s="331" t="str">
        <f t="shared" si="14"/>
        <v>CİRİT-</v>
      </c>
      <c r="C226" s="332"/>
      <c r="D226" s="333"/>
      <c r="E226" s="334"/>
      <c r="F226" s="335"/>
      <c r="G226" s="336"/>
      <c r="H226" s="337" t="s">
        <v>161</v>
      </c>
      <c r="I226" s="338"/>
      <c r="J226" s="338"/>
      <c r="K226" s="339"/>
      <c r="L226" s="339"/>
      <c r="M226" s="340"/>
      <c r="O226" s="342"/>
      <c r="Z226"/>
    </row>
    <row r="227" spans="1:26" s="341" customFormat="1" ht="31.5" customHeight="1" x14ac:dyDescent="0.2">
      <c r="A227" s="383">
        <v>224</v>
      </c>
      <c r="B227" s="331" t="str">
        <f t="shared" si="14"/>
        <v>GÜLLE-</v>
      </c>
      <c r="C227" s="332"/>
      <c r="D227" s="333"/>
      <c r="E227" s="334"/>
      <c r="F227" s="335"/>
      <c r="G227" s="336"/>
      <c r="H227" s="337" t="s">
        <v>159</v>
      </c>
      <c r="I227" s="338"/>
      <c r="J227" s="338"/>
      <c r="K227" s="339"/>
      <c r="L227" s="339"/>
      <c r="M227" s="340"/>
      <c r="O227" s="342"/>
      <c r="Z227"/>
    </row>
    <row r="228" spans="1:26" s="341" customFormat="1" ht="31.5" customHeight="1" x14ac:dyDescent="0.2">
      <c r="A228" s="383">
        <v>225</v>
      </c>
      <c r="B228" s="331" t="s">
        <v>589</v>
      </c>
      <c r="C228" s="332"/>
      <c r="D228" s="333"/>
      <c r="E228" s="334"/>
      <c r="F228" s="335"/>
      <c r="G228" s="336"/>
      <c r="H228" s="337" t="s">
        <v>590</v>
      </c>
      <c r="I228" s="338"/>
      <c r="J228" s="338"/>
      <c r="K228" s="339"/>
      <c r="L228" s="339"/>
      <c r="M228" s="340"/>
      <c r="O228" s="342"/>
      <c r="Z228"/>
    </row>
    <row r="229" spans="1:26" s="341" customFormat="1" ht="31.5" customHeight="1" x14ac:dyDescent="0.2">
      <c r="A229" s="383">
        <v>226</v>
      </c>
      <c r="B229" s="331" t="s">
        <v>589</v>
      </c>
      <c r="C229" s="332"/>
      <c r="D229" s="333"/>
      <c r="E229" s="334"/>
      <c r="F229" s="335"/>
      <c r="G229" s="336"/>
      <c r="H229" s="337" t="s">
        <v>590</v>
      </c>
      <c r="I229" s="338"/>
      <c r="J229" s="338"/>
      <c r="K229" s="339"/>
      <c r="L229" s="339"/>
      <c r="M229" s="340"/>
      <c r="O229" s="342"/>
      <c r="Z229"/>
    </row>
    <row r="230" spans="1:26" s="341" customFormat="1" ht="31.5" customHeight="1" x14ac:dyDescent="0.2">
      <c r="A230" s="383">
        <v>227</v>
      </c>
      <c r="B230" s="331" t="s">
        <v>589</v>
      </c>
      <c r="C230" s="332"/>
      <c r="D230" s="333"/>
      <c r="E230" s="334"/>
      <c r="F230" s="335"/>
      <c r="G230" s="336"/>
      <c r="H230" s="337" t="s">
        <v>590</v>
      </c>
      <c r="I230" s="338"/>
      <c r="J230" s="338"/>
      <c r="K230" s="339"/>
      <c r="L230" s="339"/>
      <c r="M230" s="340"/>
      <c r="O230" s="342"/>
      <c r="Z230"/>
    </row>
    <row r="231" spans="1:26" s="341" customFormat="1" ht="31.5" customHeight="1" x14ac:dyDescent="0.2">
      <c r="A231" s="383">
        <v>228</v>
      </c>
      <c r="B231" s="331" t="s">
        <v>589</v>
      </c>
      <c r="C231" s="332"/>
      <c r="D231" s="333"/>
      <c r="E231" s="334"/>
      <c r="F231" s="335"/>
      <c r="G231" s="336"/>
      <c r="H231" s="337" t="s">
        <v>590</v>
      </c>
      <c r="I231" s="338"/>
      <c r="J231" s="338"/>
      <c r="K231" s="339"/>
      <c r="L231" s="339"/>
      <c r="M231" s="340"/>
      <c r="O231" s="342"/>
      <c r="Z231"/>
    </row>
    <row r="232" spans="1:26" s="341" customFormat="1" ht="31.5" customHeight="1" x14ac:dyDescent="0.2">
      <c r="A232" s="383">
        <v>229</v>
      </c>
      <c r="B232" s="331" t="s">
        <v>589</v>
      </c>
      <c r="C232" s="332"/>
      <c r="D232" s="333"/>
      <c r="E232" s="334"/>
      <c r="F232" s="335"/>
      <c r="G232" s="336"/>
      <c r="H232" s="337" t="s">
        <v>590</v>
      </c>
      <c r="I232" s="338"/>
      <c r="J232" s="338"/>
      <c r="K232" s="339"/>
      <c r="L232" s="339"/>
      <c r="M232" s="340"/>
      <c r="O232" s="342"/>
      <c r="Z232"/>
    </row>
    <row r="233" spans="1:26" s="341" customFormat="1" ht="31.5" customHeight="1" x14ac:dyDescent="0.2">
      <c r="A233" s="383">
        <v>230</v>
      </c>
      <c r="B233" s="331" t="s">
        <v>589</v>
      </c>
      <c r="C233" s="332"/>
      <c r="D233" s="333"/>
      <c r="E233" s="334"/>
      <c r="F233" s="335"/>
      <c r="G233" s="336"/>
      <c r="H233" s="337" t="s">
        <v>590</v>
      </c>
      <c r="I233" s="338"/>
      <c r="J233" s="338"/>
      <c r="K233" s="339"/>
      <c r="L233" s="339"/>
      <c r="M233" s="340"/>
      <c r="O233" s="342"/>
      <c r="Z233"/>
    </row>
    <row r="234" spans="1:26" s="341" customFormat="1" ht="93.75" customHeight="1" x14ac:dyDescent="0.2">
      <c r="A234" s="383">
        <v>231</v>
      </c>
      <c r="B234" s="331" t="str">
        <f t="shared" si="12"/>
        <v>İSVEÇ--</v>
      </c>
      <c r="C234" s="332"/>
      <c r="D234" s="333"/>
      <c r="E234" s="334"/>
      <c r="F234" s="335"/>
      <c r="G234" s="336"/>
      <c r="H234" s="337" t="s">
        <v>590</v>
      </c>
      <c r="I234" s="338"/>
      <c r="J234" s="338"/>
      <c r="K234" s="339"/>
      <c r="L234" s="339"/>
      <c r="M234" s="340"/>
      <c r="O234" s="342"/>
      <c r="Z234"/>
    </row>
    <row r="235" spans="1:26" s="353" customFormat="1" ht="31.5" customHeight="1" x14ac:dyDescent="0.2">
      <c r="A235" s="383">
        <v>232</v>
      </c>
      <c r="B235" s="343" t="str">
        <f t="shared" si="12"/>
        <v>100M--</v>
      </c>
      <c r="C235" s="344"/>
      <c r="D235" s="345"/>
      <c r="E235" s="346"/>
      <c r="F235" s="347"/>
      <c r="G235" s="348"/>
      <c r="H235" s="349" t="s">
        <v>327</v>
      </c>
      <c r="I235" s="350"/>
      <c r="J235" s="350"/>
      <c r="K235" s="351"/>
      <c r="L235" s="351"/>
      <c r="M235" s="352"/>
      <c r="O235" s="354"/>
      <c r="Z235"/>
    </row>
    <row r="236" spans="1:26" s="353" customFormat="1" ht="31.5" customHeight="1" x14ac:dyDescent="0.2">
      <c r="A236" s="383">
        <v>233</v>
      </c>
      <c r="B236" s="343" t="str">
        <f t="shared" si="12"/>
        <v>200M--</v>
      </c>
      <c r="C236" s="344"/>
      <c r="D236" s="345"/>
      <c r="E236" s="346"/>
      <c r="F236" s="347"/>
      <c r="G236" s="348"/>
      <c r="H236" s="349" t="s">
        <v>187</v>
      </c>
      <c r="I236" s="350"/>
      <c r="J236" s="350"/>
      <c r="K236" s="351"/>
      <c r="L236" s="351"/>
      <c r="M236" s="352"/>
      <c r="O236" s="354"/>
      <c r="Z236"/>
    </row>
    <row r="237" spans="1:26" s="353" customFormat="1" ht="31.5" customHeight="1" x14ac:dyDescent="0.2">
      <c r="A237" s="383">
        <v>234</v>
      </c>
      <c r="B237" s="343" t="str">
        <f t="shared" si="12"/>
        <v>400M--</v>
      </c>
      <c r="C237" s="344"/>
      <c r="D237" s="345"/>
      <c r="E237" s="346"/>
      <c r="F237" s="347"/>
      <c r="G237" s="348"/>
      <c r="H237" s="349" t="s">
        <v>188</v>
      </c>
      <c r="I237" s="350"/>
      <c r="J237" s="350"/>
      <c r="K237" s="351"/>
      <c r="L237" s="351"/>
      <c r="M237" s="352"/>
      <c r="O237" s="354"/>
      <c r="Z237"/>
    </row>
    <row r="238" spans="1:26" s="353" customFormat="1" ht="31.5" customHeight="1" x14ac:dyDescent="0.2">
      <c r="A238" s="383">
        <v>235</v>
      </c>
      <c r="B238" s="343" t="str">
        <f t="shared" si="12"/>
        <v>800M--</v>
      </c>
      <c r="C238" s="344"/>
      <c r="D238" s="345"/>
      <c r="E238" s="346"/>
      <c r="F238" s="347"/>
      <c r="G238" s="348"/>
      <c r="H238" s="349" t="s">
        <v>106</v>
      </c>
      <c r="I238" s="350"/>
      <c r="J238" s="350"/>
      <c r="K238" s="351"/>
      <c r="L238" s="351"/>
      <c r="M238" s="352"/>
      <c r="O238" s="354"/>
      <c r="Z238"/>
    </row>
    <row r="239" spans="1:26" s="353" customFormat="1" ht="31.5" customHeight="1" x14ac:dyDescent="0.2">
      <c r="A239" s="383">
        <v>236</v>
      </c>
      <c r="B239" s="343" t="str">
        <f t="shared" si="12"/>
        <v>1500M--</v>
      </c>
      <c r="C239" s="344"/>
      <c r="D239" s="345"/>
      <c r="E239" s="346"/>
      <c r="F239" s="347"/>
      <c r="G239" s="348"/>
      <c r="H239" s="349" t="s">
        <v>158</v>
      </c>
      <c r="I239" s="350"/>
      <c r="J239" s="350"/>
      <c r="K239" s="351"/>
      <c r="L239" s="351"/>
      <c r="M239" s="352"/>
      <c r="O239" s="354"/>
      <c r="Z239"/>
    </row>
    <row r="240" spans="1:26" s="353" customFormat="1" ht="31.5" customHeight="1" x14ac:dyDescent="0.2">
      <c r="A240" s="383">
        <v>237</v>
      </c>
      <c r="B240" s="343" t="str">
        <f t="shared" si="12"/>
        <v>100M.ENG--</v>
      </c>
      <c r="C240" s="344"/>
      <c r="D240" s="345"/>
      <c r="E240" s="346"/>
      <c r="F240" s="347"/>
      <c r="G240" s="348"/>
      <c r="H240" s="349" t="s">
        <v>157</v>
      </c>
      <c r="I240" s="350"/>
      <c r="J240" s="350"/>
      <c r="K240" s="351"/>
      <c r="L240" s="351"/>
      <c r="M240" s="352"/>
      <c r="O240" s="354"/>
      <c r="Z240"/>
    </row>
    <row r="241" spans="1:26" s="353" customFormat="1" ht="31.5" customHeight="1" x14ac:dyDescent="0.2">
      <c r="A241" s="383">
        <v>238</v>
      </c>
      <c r="B241" s="343" t="str">
        <f t="shared" si="12"/>
        <v>300M.ENG--</v>
      </c>
      <c r="C241" s="344"/>
      <c r="D241" s="345"/>
      <c r="E241" s="346"/>
      <c r="F241" s="347"/>
      <c r="G241" s="348"/>
      <c r="H241" s="349" t="s">
        <v>583</v>
      </c>
      <c r="I241" s="350"/>
      <c r="J241" s="350"/>
      <c r="K241" s="351"/>
      <c r="L241" s="351"/>
      <c r="M241" s="352"/>
      <c r="O241" s="354"/>
      <c r="Z241"/>
    </row>
    <row r="242" spans="1:26" s="353" customFormat="1" ht="31.5" customHeight="1" x14ac:dyDescent="0.2">
      <c r="A242" s="383">
        <v>239</v>
      </c>
      <c r="B242" s="343" t="str">
        <f t="shared" ref="B242:B248" si="15">CONCATENATE(H242,"-",M242)</f>
        <v>YÜKSEK-</v>
      </c>
      <c r="C242" s="344"/>
      <c r="D242" s="345"/>
      <c r="E242" s="346"/>
      <c r="F242" s="347"/>
      <c r="G242" s="348"/>
      <c r="H242" s="349" t="s">
        <v>45</v>
      </c>
      <c r="I242" s="350"/>
      <c r="J242" s="350"/>
      <c r="K242" s="351"/>
      <c r="L242" s="351"/>
      <c r="M242" s="352"/>
      <c r="O242" s="354"/>
      <c r="Z242"/>
    </row>
    <row r="243" spans="1:26" s="353" customFormat="1" ht="31.5" customHeight="1" x14ac:dyDescent="0.2">
      <c r="A243" s="383">
        <v>240</v>
      </c>
      <c r="B243" s="343" t="str">
        <f t="shared" si="15"/>
        <v>SIRIK-</v>
      </c>
      <c r="C243" s="344"/>
      <c r="D243" s="345"/>
      <c r="E243" s="346"/>
      <c r="F243" s="347"/>
      <c r="G243" s="348"/>
      <c r="H243" s="349" t="s">
        <v>189</v>
      </c>
      <c r="I243" s="350"/>
      <c r="J243" s="350"/>
      <c r="K243" s="351"/>
      <c r="L243" s="351"/>
      <c r="M243" s="352"/>
      <c r="O243" s="354"/>
      <c r="Z243"/>
    </row>
    <row r="244" spans="1:26" s="353" customFormat="1" ht="31.5" customHeight="1" x14ac:dyDescent="0.2">
      <c r="A244" s="383">
        <v>241</v>
      </c>
      <c r="B244" s="343" t="str">
        <f t="shared" si="15"/>
        <v>UZUN-</v>
      </c>
      <c r="C244" s="344"/>
      <c r="D244" s="345"/>
      <c r="E244" s="346"/>
      <c r="F244" s="347"/>
      <c r="G244" s="348"/>
      <c r="H244" s="349" t="s">
        <v>44</v>
      </c>
      <c r="I244" s="350"/>
      <c r="J244" s="350"/>
      <c r="K244" s="351"/>
      <c r="L244" s="351"/>
      <c r="M244" s="352"/>
      <c r="O244" s="354"/>
      <c r="Z244"/>
    </row>
    <row r="245" spans="1:26" s="353" customFormat="1" ht="31.5" customHeight="1" x14ac:dyDescent="0.2">
      <c r="A245" s="383">
        <v>242</v>
      </c>
      <c r="B245" s="343" t="str">
        <f t="shared" si="15"/>
        <v>ÜÇADIM-</v>
      </c>
      <c r="C245" s="344"/>
      <c r="D245" s="345"/>
      <c r="E245" s="346"/>
      <c r="F245" s="347"/>
      <c r="G245" s="348"/>
      <c r="H245" s="349" t="s">
        <v>584</v>
      </c>
      <c r="I245" s="350"/>
      <c r="J245" s="350"/>
      <c r="K245" s="351"/>
      <c r="L245" s="351"/>
      <c r="M245" s="352"/>
      <c r="O245" s="354"/>
      <c r="Z245"/>
    </row>
    <row r="246" spans="1:26" s="353" customFormat="1" ht="31.5" customHeight="1" x14ac:dyDescent="0.2">
      <c r="A246" s="383">
        <v>243</v>
      </c>
      <c r="B246" s="343" t="str">
        <f t="shared" si="15"/>
        <v>DİSK-</v>
      </c>
      <c r="C246" s="344"/>
      <c r="D246" s="345"/>
      <c r="E246" s="346"/>
      <c r="F246" s="347"/>
      <c r="G246" s="348"/>
      <c r="H246" s="349" t="s">
        <v>160</v>
      </c>
      <c r="I246" s="350"/>
      <c r="J246" s="350"/>
      <c r="K246" s="351"/>
      <c r="L246" s="351"/>
      <c r="M246" s="352"/>
      <c r="O246" s="354"/>
      <c r="Z246"/>
    </row>
    <row r="247" spans="1:26" s="353" customFormat="1" ht="31.5" customHeight="1" x14ac:dyDescent="0.2">
      <c r="A247" s="383">
        <v>244</v>
      </c>
      <c r="B247" s="343" t="str">
        <f t="shared" si="15"/>
        <v>CİRİT-</v>
      </c>
      <c r="C247" s="344"/>
      <c r="D247" s="345"/>
      <c r="E247" s="346"/>
      <c r="F247" s="347"/>
      <c r="G247" s="348"/>
      <c r="H247" s="349" t="s">
        <v>161</v>
      </c>
      <c r="I247" s="350"/>
      <c r="J247" s="350"/>
      <c r="K247" s="351"/>
      <c r="L247" s="351"/>
      <c r="M247" s="352"/>
      <c r="O247" s="354"/>
      <c r="Z247"/>
    </row>
    <row r="248" spans="1:26" s="353" customFormat="1" ht="31.5" customHeight="1" x14ac:dyDescent="0.2">
      <c r="A248" s="383">
        <v>245</v>
      </c>
      <c r="B248" s="343" t="str">
        <f t="shared" si="15"/>
        <v>GÜLLE-</v>
      </c>
      <c r="C248" s="344"/>
      <c r="D248" s="345"/>
      <c r="E248" s="346"/>
      <c r="F248" s="347"/>
      <c r="G248" s="348"/>
      <c r="H248" s="349" t="s">
        <v>159</v>
      </c>
      <c r="I248" s="350"/>
      <c r="J248" s="350"/>
      <c r="K248" s="351"/>
      <c r="L248" s="351"/>
      <c r="M248" s="352"/>
      <c r="O248" s="354"/>
      <c r="Z248"/>
    </row>
    <row r="249" spans="1:26" s="353" customFormat="1" ht="31.5" customHeight="1" x14ac:dyDescent="0.2">
      <c r="A249" s="383">
        <v>246</v>
      </c>
      <c r="B249" s="343" t="s">
        <v>589</v>
      </c>
      <c r="C249" s="344"/>
      <c r="D249" s="345"/>
      <c r="E249" s="346"/>
      <c r="F249" s="347"/>
      <c r="G249" s="348"/>
      <c r="H249" s="349" t="s">
        <v>590</v>
      </c>
      <c r="I249" s="350"/>
      <c r="J249" s="350"/>
      <c r="K249" s="351"/>
      <c r="L249" s="351"/>
      <c r="M249" s="352"/>
      <c r="O249" s="354"/>
      <c r="Z249"/>
    </row>
    <row r="250" spans="1:26" s="353" customFormat="1" ht="31.5" customHeight="1" x14ac:dyDescent="0.2">
      <c r="A250" s="383">
        <v>247</v>
      </c>
      <c r="B250" s="343" t="s">
        <v>589</v>
      </c>
      <c r="C250" s="344"/>
      <c r="D250" s="345"/>
      <c r="E250" s="346"/>
      <c r="F250" s="347"/>
      <c r="G250" s="348"/>
      <c r="H250" s="349" t="s">
        <v>590</v>
      </c>
      <c r="I250" s="350"/>
      <c r="J250" s="350"/>
      <c r="K250" s="351"/>
      <c r="L250" s="351"/>
      <c r="M250" s="352"/>
      <c r="O250" s="354"/>
      <c r="Z250"/>
    </row>
    <row r="251" spans="1:26" s="353" customFormat="1" ht="31.5" customHeight="1" x14ac:dyDescent="0.2">
      <c r="A251" s="383">
        <v>248</v>
      </c>
      <c r="B251" s="343" t="s">
        <v>589</v>
      </c>
      <c r="C251" s="344"/>
      <c r="D251" s="345"/>
      <c r="E251" s="346"/>
      <c r="F251" s="347"/>
      <c r="G251" s="348"/>
      <c r="H251" s="349" t="s">
        <v>590</v>
      </c>
      <c r="I251" s="350"/>
      <c r="J251" s="350"/>
      <c r="K251" s="351"/>
      <c r="L251" s="351"/>
      <c r="M251" s="352"/>
      <c r="O251" s="354"/>
      <c r="Z251"/>
    </row>
    <row r="252" spans="1:26" s="353" customFormat="1" ht="31.5" customHeight="1" x14ac:dyDescent="0.2">
      <c r="A252" s="383">
        <v>249</v>
      </c>
      <c r="B252" s="343" t="s">
        <v>589</v>
      </c>
      <c r="C252" s="344"/>
      <c r="D252" s="345"/>
      <c r="E252" s="346"/>
      <c r="F252" s="347"/>
      <c r="G252" s="348"/>
      <c r="H252" s="349" t="s">
        <v>590</v>
      </c>
      <c r="I252" s="350"/>
      <c r="J252" s="350"/>
      <c r="K252" s="351"/>
      <c r="L252" s="351"/>
      <c r="M252" s="352"/>
      <c r="O252" s="354"/>
      <c r="Z252"/>
    </row>
    <row r="253" spans="1:26" s="353" customFormat="1" ht="31.5" customHeight="1" x14ac:dyDescent="0.2">
      <c r="A253" s="383">
        <v>250</v>
      </c>
      <c r="B253" s="343" t="s">
        <v>589</v>
      </c>
      <c r="C253" s="344"/>
      <c r="D253" s="345"/>
      <c r="E253" s="346"/>
      <c r="F253" s="347"/>
      <c r="G253" s="348"/>
      <c r="H253" s="349" t="s">
        <v>590</v>
      </c>
      <c r="I253" s="350"/>
      <c r="J253" s="350"/>
      <c r="K253" s="351"/>
      <c r="L253" s="351"/>
      <c r="M253" s="352"/>
      <c r="O253" s="354"/>
      <c r="Z253"/>
    </row>
    <row r="254" spans="1:26" s="353" customFormat="1" ht="31.5" customHeight="1" x14ac:dyDescent="0.2">
      <c r="A254" s="383">
        <v>251</v>
      </c>
      <c r="B254" s="343" t="s">
        <v>589</v>
      </c>
      <c r="C254" s="344"/>
      <c r="D254" s="345"/>
      <c r="E254" s="346"/>
      <c r="F254" s="347"/>
      <c r="G254" s="348"/>
      <c r="H254" s="349" t="s">
        <v>590</v>
      </c>
      <c r="I254" s="350"/>
      <c r="J254" s="350"/>
      <c r="K254" s="351"/>
      <c r="L254" s="351"/>
      <c r="M254" s="352"/>
      <c r="O254" s="354"/>
      <c r="Z254"/>
    </row>
    <row r="255" spans="1:26" s="353" customFormat="1" ht="93.75" customHeight="1" x14ac:dyDescent="0.2">
      <c r="A255" s="383">
        <v>252</v>
      </c>
      <c r="B255" s="343" t="str">
        <f t="shared" si="12"/>
        <v>İSVEÇ--</v>
      </c>
      <c r="C255" s="344"/>
      <c r="D255" s="345"/>
      <c r="E255" s="346"/>
      <c r="F255" s="347"/>
      <c r="G255" s="348"/>
      <c r="H255" s="349" t="s">
        <v>590</v>
      </c>
      <c r="I255" s="350"/>
      <c r="J255" s="350"/>
      <c r="K255" s="351"/>
      <c r="L255" s="351"/>
      <c r="M255" s="352"/>
      <c r="O255" s="354"/>
      <c r="Z255"/>
    </row>
    <row r="256" spans="1:26" s="341" customFormat="1" ht="31.5" customHeight="1" x14ac:dyDescent="0.2">
      <c r="A256" s="383">
        <v>253</v>
      </c>
      <c r="B256" s="331" t="str">
        <f t="shared" si="12"/>
        <v>100M--</v>
      </c>
      <c r="C256" s="332"/>
      <c r="D256" s="333"/>
      <c r="E256" s="334"/>
      <c r="F256" s="335"/>
      <c r="G256" s="336"/>
      <c r="H256" s="337" t="s">
        <v>327</v>
      </c>
      <c r="I256" s="338"/>
      <c r="J256" s="338"/>
      <c r="K256" s="339"/>
      <c r="L256" s="339"/>
      <c r="M256" s="340"/>
      <c r="O256" s="342"/>
      <c r="Z256"/>
    </row>
    <row r="257" spans="1:26" s="341" customFormat="1" ht="31.5" customHeight="1" x14ac:dyDescent="0.2">
      <c r="A257" s="383">
        <v>254</v>
      </c>
      <c r="B257" s="331" t="str">
        <f t="shared" si="12"/>
        <v>200M--</v>
      </c>
      <c r="C257" s="332"/>
      <c r="D257" s="333"/>
      <c r="E257" s="334"/>
      <c r="F257" s="335"/>
      <c r="G257" s="336"/>
      <c r="H257" s="337" t="s">
        <v>187</v>
      </c>
      <c r="I257" s="338"/>
      <c r="J257" s="338"/>
      <c r="K257" s="339"/>
      <c r="L257" s="339"/>
      <c r="M257" s="340"/>
      <c r="O257" s="342"/>
      <c r="Z257"/>
    </row>
    <row r="258" spans="1:26" s="341" customFormat="1" ht="31.5" customHeight="1" x14ac:dyDescent="0.2">
      <c r="A258" s="383">
        <v>255</v>
      </c>
      <c r="B258" s="331" t="str">
        <f t="shared" si="12"/>
        <v>400M--</v>
      </c>
      <c r="C258" s="332"/>
      <c r="D258" s="333"/>
      <c r="E258" s="334"/>
      <c r="F258" s="335"/>
      <c r="G258" s="336"/>
      <c r="H258" s="337" t="s">
        <v>188</v>
      </c>
      <c r="I258" s="338"/>
      <c r="J258" s="338"/>
      <c r="K258" s="339"/>
      <c r="L258" s="339"/>
      <c r="M258" s="340"/>
      <c r="O258" s="342"/>
      <c r="Z258"/>
    </row>
    <row r="259" spans="1:26" s="341" customFormat="1" ht="31.5" customHeight="1" x14ac:dyDescent="0.2">
      <c r="A259" s="383">
        <v>256</v>
      </c>
      <c r="B259" s="331" t="str">
        <f t="shared" si="12"/>
        <v>800M--</v>
      </c>
      <c r="C259" s="332"/>
      <c r="D259" s="333"/>
      <c r="E259" s="334"/>
      <c r="F259" s="335"/>
      <c r="G259" s="336"/>
      <c r="H259" s="337" t="s">
        <v>106</v>
      </c>
      <c r="I259" s="338"/>
      <c r="J259" s="338"/>
      <c r="K259" s="339"/>
      <c r="L259" s="339"/>
      <c r="M259" s="340"/>
      <c r="O259" s="342"/>
      <c r="Z259"/>
    </row>
    <row r="260" spans="1:26" s="341" customFormat="1" ht="31.5" customHeight="1" x14ac:dyDescent="0.2">
      <c r="A260" s="383">
        <v>257</v>
      </c>
      <c r="B260" s="331" t="str">
        <f t="shared" ref="B260:B323" si="16">CONCATENATE(H260,"-",K260,"-",L260)</f>
        <v>1500M--</v>
      </c>
      <c r="C260" s="332"/>
      <c r="D260" s="333"/>
      <c r="E260" s="334"/>
      <c r="F260" s="335"/>
      <c r="G260" s="336"/>
      <c r="H260" s="337" t="s">
        <v>158</v>
      </c>
      <c r="I260" s="338"/>
      <c r="J260" s="338"/>
      <c r="K260" s="339"/>
      <c r="L260" s="339"/>
      <c r="M260" s="340"/>
      <c r="O260" s="342"/>
      <c r="Z260"/>
    </row>
    <row r="261" spans="1:26" s="341" customFormat="1" ht="31.5" customHeight="1" x14ac:dyDescent="0.2">
      <c r="A261" s="383">
        <v>258</v>
      </c>
      <c r="B261" s="331" t="str">
        <f t="shared" si="16"/>
        <v>100M.ENG--</v>
      </c>
      <c r="C261" s="332"/>
      <c r="D261" s="333"/>
      <c r="E261" s="334"/>
      <c r="F261" s="335"/>
      <c r="G261" s="336"/>
      <c r="H261" s="337" t="s">
        <v>157</v>
      </c>
      <c r="I261" s="338"/>
      <c r="J261" s="338"/>
      <c r="K261" s="339"/>
      <c r="L261" s="339"/>
      <c r="M261" s="340"/>
      <c r="O261" s="342"/>
      <c r="Z261"/>
    </row>
    <row r="262" spans="1:26" s="341" customFormat="1" ht="31.5" customHeight="1" x14ac:dyDescent="0.2">
      <c r="A262" s="383">
        <v>259</v>
      </c>
      <c r="B262" s="331" t="str">
        <f t="shared" si="16"/>
        <v>300M.ENG--</v>
      </c>
      <c r="C262" s="332"/>
      <c r="D262" s="333"/>
      <c r="E262" s="334"/>
      <c r="F262" s="335"/>
      <c r="G262" s="336"/>
      <c r="H262" s="337" t="s">
        <v>583</v>
      </c>
      <c r="I262" s="338"/>
      <c r="J262" s="338"/>
      <c r="K262" s="339"/>
      <c r="L262" s="339"/>
      <c r="M262" s="340"/>
      <c r="O262" s="342"/>
      <c r="Z262"/>
    </row>
    <row r="263" spans="1:26" s="341" customFormat="1" ht="31.5" customHeight="1" x14ac:dyDescent="0.2">
      <c r="A263" s="383">
        <v>260</v>
      </c>
      <c r="B263" s="331" t="str">
        <f t="shared" ref="B263:B269" si="17">CONCATENATE(H263,"-",M263)</f>
        <v>YÜKSEK-</v>
      </c>
      <c r="C263" s="332"/>
      <c r="D263" s="333"/>
      <c r="E263" s="334"/>
      <c r="F263" s="335"/>
      <c r="G263" s="336"/>
      <c r="H263" s="337" t="s">
        <v>45</v>
      </c>
      <c r="I263" s="338"/>
      <c r="J263" s="338"/>
      <c r="K263" s="339"/>
      <c r="L263" s="339"/>
      <c r="M263" s="340"/>
      <c r="O263" s="342"/>
      <c r="Z263"/>
    </row>
    <row r="264" spans="1:26" s="341" customFormat="1" ht="31.5" customHeight="1" x14ac:dyDescent="0.2">
      <c r="A264" s="383">
        <v>261</v>
      </c>
      <c r="B264" s="331" t="str">
        <f t="shared" si="17"/>
        <v>SIRIK-</v>
      </c>
      <c r="C264" s="332"/>
      <c r="D264" s="333"/>
      <c r="E264" s="334"/>
      <c r="F264" s="335"/>
      <c r="G264" s="336"/>
      <c r="H264" s="337" t="s">
        <v>189</v>
      </c>
      <c r="I264" s="338"/>
      <c r="J264" s="338"/>
      <c r="K264" s="339"/>
      <c r="L264" s="339"/>
      <c r="M264" s="340"/>
      <c r="O264" s="342"/>
      <c r="Z264"/>
    </row>
    <row r="265" spans="1:26" s="341" customFormat="1" ht="31.5" customHeight="1" x14ac:dyDescent="0.2">
      <c r="A265" s="383">
        <v>262</v>
      </c>
      <c r="B265" s="331" t="str">
        <f t="shared" si="17"/>
        <v>UZUN-</v>
      </c>
      <c r="C265" s="332"/>
      <c r="D265" s="333"/>
      <c r="E265" s="334"/>
      <c r="F265" s="335"/>
      <c r="G265" s="336"/>
      <c r="H265" s="337" t="s">
        <v>44</v>
      </c>
      <c r="I265" s="338"/>
      <c r="J265" s="338"/>
      <c r="K265" s="339"/>
      <c r="L265" s="339"/>
      <c r="M265" s="340"/>
      <c r="O265" s="342"/>
      <c r="Z265"/>
    </row>
    <row r="266" spans="1:26" s="341" customFormat="1" ht="31.5" customHeight="1" x14ac:dyDescent="0.2">
      <c r="A266" s="383">
        <v>263</v>
      </c>
      <c r="B266" s="331" t="str">
        <f t="shared" si="17"/>
        <v>ÜÇADIM-</v>
      </c>
      <c r="C266" s="332"/>
      <c r="D266" s="333"/>
      <c r="E266" s="334"/>
      <c r="F266" s="335"/>
      <c r="G266" s="336"/>
      <c r="H266" s="337" t="s">
        <v>584</v>
      </c>
      <c r="I266" s="338"/>
      <c r="J266" s="338"/>
      <c r="K266" s="339"/>
      <c r="L266" s="339"/>
      <c r="M266" s="340"/>
      <c r="O266" s="342"/>
      <c r="Z266"/>
    </row>
    <row r="267" spans="1:26" s="341" customFormat="1" ht="31.5" customHeight="1" x14ac:dyDescent="0.2">
      <c r="A267" s="383">
        <v>264</v>
      </c>
      <c r="B267" s="331" t="str">
        <f t="shared" si="17"/>
        <v>DİSK-</v>
      </c>
      <c r="C267" s="332"/>
      <c r="D267" s="333"/>
      <c r="E267" s="334"/>
      <c r="F267" s="335"/>
      <c r="G267" s="336"/>
      <c r="H267" s="337" t="s">
        <v>160</v>
      </c>
      <c r="I267" s="338"/>
      <c r="J267" s="338"/>
      <c r="K267" s="339"/>
      <c r="L267" s="339"/>
      <c r="M267" s="340"/>
      <c r="O267" s="342"/>
      <c r="Z267"/>
    </row>
    <row r="268" spans="1:26" s="341" customFormat="1" ht="31.5" customHeight="1" x14ac:dyDescent="0.2">
      <c r="A268" s="383">
        <v>265</v>
      </c>
      <c r="B268" s="331" t="str">
        <f t="shared" si="17"/>
        <v>CİRİT-</v>
      </c>
      <c r="C268" s="332"/>
      <c r="D268" s="333"/>
      <c r="E268" s="334"/>
      <c r="F268" s="335"/>
      <c r="G268" s="336"/>
      <c r="H268" s="337" t="s">
        <v>161</v>
      </c>
      <c r="I268" s="338"/>
      <c r="J268" s="338"/>
      <c r="K268" s="339"/>
      <c r="L268" s="339"/>
      <c r="M268" s="340"/>
      <c r="O268" s="342"/>
      <c r="Z268"/>
    </row>
    <row r="269" spans="1:26" s="341" customFormat="1" ht="31.5" customHeight="1" x14ac:dyDescent="0.2">
      <c r="A269" s="383">
        <v>266</v>
      </c>
      <c r="B269" s="331" t="str">
        <f t="shared" si="17"/>
        <v>GÜLLE-</v>
      </c>
      <c r="C269" s="332"/>
      <c r="D269" s="333"/>
      <c r="E269" s="334"/>
      <c r="F269" s="335"/>
      <c r="G269" s="336"/>
      <c r="H269" s="337" t="s">
        <v>159</v>
      </c>
      <c r="I269" s="338"/>
      <c r="J269" s="338"/>
      <c r="K269" s="339"/>
      <c r="L269" s="339"/>
      <c r="M269" s="340"/>
      <c r="O269" s="342"/>
      <c r="Z269"/>
    </row>
    <row r="270" spans="1:26" s="341" customFormat="1" ht="31.5" customHeight="1" x14ac:dyDescent="0.2">
      <c r="A270" s="383">
        <v>267</v>
      </c>
      <c r="B270" s="331" t="s">
        <v>589</v>
      </c>
      <c r="C270" s="332"/>
      <c r="D270" s="333"/>
      <c r="E270" s="334"/>
      <c r="F270" s="335"/>
      <c r="G270" s="336"/>
      <c r="H270" s="337" t="s">
        <v>590</v>
      </c>
      <c r="I270" s="338"/>
      <c r="J270" s="338"/>
      <c r="K270" s="339"/>
      <c r="L270" s="339"/>
      <c r="M270" s="340"/>
      <c r="O270" s="342"/>
      <c r="Z270"/>
    </row>
    <row r="271" spans="1:26" s="341" customFormat="1" ht="31.5" customHeight="1" x14ac:dyDescent="0.2">
      <c r="A271" s="383">
        <v>268</v>
      </c>
      <c r="B271" s="331" t="s">
        <v>589</v>
      </c>
      <c r="C271" s="332"/>
      <c r="D271" s="333"/>
      <c r="E271" s="334"/>
      <c r="F271" s="335"/>
      <c r="G271" s="336"/>
      <c r="H271" s="337" t="s">
        <v>590</v>
      </c>
      <c r="I271" s="338"/>
      <c r="J271" s="338"/>
      <c r="K271" s="339"/>
      <c r="L271" s="339"/>
      <c r="M271" s="340"/>
      <c r="O271" s="342"/>
      <c r="Z271"/>
    </row>
    <row r="272" spans="1:26" s="341" customFormat="1" ht="31.5" customHeight="1" x14ac:dyDescent="0.2">
      <c r="A272" s="383">
        <v>269</v>
      </c>
      <c r="B272" s="331" t="s">
        <v>589</v>
      </c>
      <c r="C272" s="332"/>
      <c r="D272" s="333"/>
      <c r="E272" s="334"/>
      <c r="F272" s="335"/>
      <c r="G272" s="336"/>
      <c r="H272" s="337" t="s">
        <v>590</v>
      </c>
      <c r="I272" s="338"/>
      <c r="J272" s="338"/>
      <c r="K272" s="339"/>
      <c r="L272" s="339"/>
      <c r="M272" s="340"/>
      <c r="O272" s="342"/>
      <c r="Z272"/>
    </row>
    <row r="273" spans="1:26" s="341" customFormat="1" ht="31.5" customHeight="1" x14ac:dyDescent="0.2">
      <c r="A273" s="383">
        <v>270</v>
      </c>
      <c r="B273" s="331" t="s">
        <v>589</v>
      </c>
      <c r="C273" s="332"/>
      <c r="D273" s="333"/>
      <c r="E273" s="334"/>
      <c r="F273" s="335"/>
      <c r="G273" s="336"/>
      <c r="H273" s="337" t="s">
        <v>590</v>
      </c>
      <c r="I273" s="338"/>
      <c r="J273" s="338"/>
      <c r="K273" s="339"/>
      <c r="L273" s="339"/>
      <c r="M273" s="340"/>
      <c r="O273" s="342"/>
      <c r="Z273"/>
    </row>
    <row r="274" spans="1:26" s="341" customFormat="1" ht="31.5" customHeight="1" x14ac:dyDescent="0.2">
      <c r="A274" s="383">
        <v>271</v>
      </c>
      <c r="B274" s="331" t="s">
        <v>589</v>
      </c>
      <c r="C274" s="332"/>
      <c r="D274" s="333"/>
      <c r="E274" s="334"/>
      <c r="F274" s="335"/>
      <c r="G274" s="336"/>
      <c r="H274" s="337" t="s">
        <v>590</v>
      </c>
      <c r="I274" s="338"/>
      <c r="J274" s="338"/>
      <c r="K274" s="339"/>
      <c r="L274" s="339"/>
      <c r="M274" s="340"/>
      <c r="O274" s="342"/>
      <c r="Z274"/>
    </row>
    <row r="275" spans="1:26" s="341" customFormat="1" ht="31.5" customHeight="1" x14ac:dyDescent="0.2">
      <c r="A275" s="383">
        <v>272</v>
      </c>
      <c r="B275" s="331" t="s">
        <v>589</v>
      </c>
      <c r="C275" s="332"/>
      <c r="D275" s="333"/>
      <c r="E275" s="334"/>
      <c r="F275" s="335"/>
      <c r="G275" s="336"/>
      <c r="H275" s="337" t="s">
        <v>590</v>
      </c>
      <c r="I275" s="338"/>
      <c r="J275" s="338"/>
      <c r="K275" s="339"/>
      <c r="L275" s="339"/>
      <c r="M275" s="340"/>
      <c r="O275" s="342"/>
      <c r="Z275"/>
    </row>
    <row r="276" spans="1:26" s="341" customFormat="1" ht="93.75" customHeight="1" x14ac:dyDescent="0.2">
      <c r="A276" s="383">
        <v>273</v>
      </c>
      <c r="B276" s="331" t="str">
        <f t="shared" si="16"/>
        <v>İSVEÇ--</v>
      </c>
      <c r="C276" s="332"/>
      <c r="D276" s="333"/>
      <c r="E276" s="334"/>
      <c r="F276" s="335"/>
      <c r="G276" s="336"/>
      <c r="H276" s="337" t="s">
        <v>590</v>
      </c>
      <c r="I276" s="338"/>
      <c r="J276" s="338"/>
      <c r="K276" s="339"/>
      <c r="L276" s="339"/>
      <c r="M276" s="340"/>
      <c r="O276" s="342"/>
      <c r="Z276"/>
    </row>
    <row r="277" spans="1:26" s="353" customFormat="1" ht="31.5" customHeight="1" x14ac:dyDescent="0.2">
      <c r="A277" s="383">
        <v>274</v>
      </c>
      <c r="B277" s="343" t="str">
        <f t="shared" si="16"/>
        <v>100M--</v>
      </c>
      <c r="C277" s="344"/>
      <c r="D277" s="345"/>
      <c r="E277" s="346"/>
      <c r="F277" s="347"/>
      <c r="G277" s="348"/>
      <c r="H277" s="349" t="s">
        <v>327</v>
      </c>
      <c r="I277" s="350"/>
      <c r="J277" s="350"/>
      <c r="K277" s="351"/>
      <c r="L277" s="351"/>
      <c r="M277" s="352"/>
      <c r="O277" s="354"/>
      <c r="Z277"/>
    </row>
    <row r="278" spans="1:26" s="353" customFormat="1" ht="31.5" customHeight="1" x14ac:dyDescent="0.2">
      <c r="A278" s="383">
        <v>275</v>
      </c>
      <c r="B278" s="343" t="str">
        <f t="shared" si="16"/>
        <v>200M--</v>
      </c>
      <c r="C278" s="344"/>
      <c r="D278" s="345"/>
      <c r="E278" s="346"/>
      <c r="F278" s="347"/>
      <c r="G278" s="348"/>
      <c r="H278" s="349" t="s">
        <v>187</v>
      </c>
      <c r="I278" s="350"/>
      <c r="J278" s="350"/>
      <c r="K278" s="351"/>
      <c r="L278" s="351"/>
      <c r="M278" s="352"/>
      <c r="O278" s="354"/>
      <c r="Z278"/>
    </row>
    <row r="279" spans="1:26" s="353" customFormat="1" ht="31.5" customHeight="1" x14ac:dyDescent="0.2">
      <c r="A279" s="383">
        <v>276</v>
      </c>
      <c r="B279" s="343" t="str">
        <f t="shared" si="16"/>
        <v>400M--</v>
      </c>
      <c r="C279" s="344"/>
      <c r="D279" s="345"/>
      <c r="E279" s="346"/>
      <c r="F279" s="347"/>
      <c r="G279" s="348"/>
      <c r="H279" s="349" t="s">
        <v>188</v>
      </c>
      <c r="I279" s="350"/>
      <c r="J279" s="350"/>
      <c r="K279" s="351"/>
      <c r="L279" s="351"/>
      <c r="M279" s="352"/>
      <c r="O279" s="354"/>
      <c r="Z279"/>
    </row>
    <row r="280" spans="1:26" s="353" customFormat="1" ht="31.5" customHeight="1" x14ac:dyDescent="0.2">
      <c r="A280" s="383">
        <v>277</v>
      </c>
      <c r="B280" s="343" t="str">
        <f t="shared" si="16"/>
        <v>800M--</v>
      </c>
      <c r="C280" s="344"/>
      <c r="D280" s="345"/>
      <c r="E280" s="346"/>
      <c r="F280" s="347"/>
      <c r="G280" s="348"/>
      <c r="H280" s="349" t="s">
        <v>106</v>
      </c>
      <c r="I280" s="350"/>
      <c r="J280" s="350"/>
      <c r="K280" s="351"/>
      <c r="L280" s="351"/>
      <c r="M280" s="352"/>
      <c r="O280" s="354"/>
      <c r="Z280"/>
    </row>
    <row r="281" spans="1:26" s="353" customFormat="1" ht="31.5" customHeight="1" x14ac:dyDescent="0.2">
      <c r="A281" s="383">
        <v>278</v>
      </c>
      <c r="B281" s="343" t="str">
        <f t="shared" si="16"/>
        <v>1500M--</v>
      </c>
      <c r="C281" s="344"/>
      <c r="D281" s="345"/>
      <c r="E281" s="346"/>
      <c r="F281" s="347"/>
      <c r="G281" s="348"/>
      <c r="H281" s="349" t="s">
        <v>158</v>
      </c>
      <c r="I281" s="350"/>
      <c r="J281" s="350"/>
      <c r="K281" s="351"/>
      <c r="L281" s="351"/>
      <c r="M281" s="352"/>
      <c r="O281" s="354"/>
      <c r="Z281"/>
    </row>
    <row r="282" spans="1:26" s="353" customFormat="1" ht="31.5" customHeight="1" x14ac:dyDescent="0.2">
      <c r="A282" s="383">
        <v>279</v>
      </c>
      <c r="B282" s="343" t="str">
        <f t="shared" si="16"/>
        <v>100M.ENG--</v>
      </c>
      <c r="C282" s="344"/>
      <c r="D282" s="345"/>
      <c r="E282" s="346"/>
      <c r="F282" s="347"/>
      <c r="G282" s="348"/>
      <c r="H282" s="349" t="s">
        <v>157</v>
      </c>
      <c r="I282" s="350"/>
      <c r="J282" s="350"/>
      <c r="K282" s="351"/>
      <c r="L282" s="351"/>
      <c r="M282" s="352"/>
      <c r="O282" s="354"/>
      <c r="Z282"/>
    </row>
    <row r="283" spans="1:26" s="353" customFormat="1" ht="31.5" customHeight="1" x14ac:dyDescent="0.2">
      <c r="A283" s="383">
        <v>280</v>
      </c>
      <c r="B283" s="343" t="str">
        <f t="shared" si="16"/>
        <v>300M.ENG--</v>
      </c>
      <c r="C283" s="344"/>
      <c r="D283" s="345"/>
      <c r="E283" s="346"/>
      <c r="F283" s="347"/>
      <c r="G283" s="348"/>
      <c r="H283" s="349" t="s">
        <v>583</v>
      </c>
      <c r="I283" s="350"/>
      <c r="J283" s="350"/>
      <c r="K283" s="351"/>
      <c r="L283" s="351"/>
      <c r="M283" s="352"/>
      <c r="O283" s="354"/>
      <c r="Z283"/>
    </row>
    <row r="284" spans="1:26" s="353" customFormat="1" ht="31.5" customHeight="1" x14ac:dyDescent="0.2">
      <c r="A284" s="383">
        <v>281</v>
      </c>
      <c r="B284" s="343" t="str">
        <f t="shared" ref="B284:B290" si="18">CONCATENATE(H284,"-",M284)</f>
        <v>YÜKSEK-</v>
      </c>
      <c r="C284" s="344"/>
      <c r="D284" s="345"/>
      <c r="E284" s="346"/>
      <c r="F284" s="347"/>
      <c r="G284" s="348"/>
      <c r="H284" s="349" t="s">
        <v>45</v>
      </c>
      <c r="I284" s="350"/>
      <c r="J284" s="350"/>
      <c r="K284" s="351"/>
      <c r="L284" s="351"/>
      <c r="M284" s="352"/>
      <c r="O284" s="354"/>
      <c r="Z284"/>
    </row>
    <row r="285" spans="1:26" s="353" customFormat="1" ht="31.5" customHeight="1" x14ac:dyDescent="0.2">
      <c r="A285" s="383">
        <v>282</v>
      </c>
      <c r="B285" s="343" t="str">
        <f t="shared" si="18"/>
        <v>SIRIK-</v>
      </c>
      <c r="C285" s="344"/>
      <c r="D285" s="345"/>
      <c r="E285" s="346"/>
      <c r="F285" s="347"/>
      <c r="G285" s="348"/>
      <c r="H285" s="349" t="s">
        <v>189</v>
      </c>
      <c r="I285" s="350"/>
      <c r="J285" s="350"/>
      <c r="K285" s="351"/>
      <c r="L285" s="351"/>
      <c r="M285" s="352"/>
      <c r="O285" s="354"/>
      <c r="Z285"/>
    </row>
    <row r="286" spans="1:26" s="353" customFormat="1" ht="31.5" customHeight="1" x14ac:dyDescent="0.2">
      <c r="A286" s="383">
        <v>283</v>
      </c>
      <c r="B286" s="343" t="str">
        <f t="shared" si="18"/>
        <v>UZUN-</v>
      </c>
      <c r="C286" s="344"/>
      <c r="D286" s="345"/>
      <c r="E286" s="346"/>
      <c r="F286" s="347"/>
      <c r="G286" s="348"/>
      <c r="H286" s="349" t="s">
        <v>44</v>
      </c>
      <c r="I286" s="350"/>
      <c r="J286" s="350"/>
      <c r="K286" s="351"/>
      <c r="L286" s="351"/>
      <c r="M286" s="352"/>
      <c r="O286" s="354"/>
      <c r="Z286"/>
    </row>
    <row r="287" spans="1:26" s="353" customFormat="1" ht="31.5" customHeight="1" x14ac:dyDescent="0.2">
      <c r="A287" s="383">
        <v>284</v>
      </c>
      <c r="B287" s="343" t="str">
        <f t="shared" si="18"/>
        <v>ÜÇADIM-</v>
      </c>
      <c r="C287" s="344"/>
      <c r="D287" s="345"/>
      <c r="E287" s="346"/>
      <c r="F287" s="347"/>
      <c r="G287" s="348"/>
      <c r="H287" s="349" t="s">
        <v>584</v>
      </c>
      <c r="I287" s="350"/>
      <c r="J287" s="350"/>
      <c r="K287" s="351"/>
      <c r="L287" s="351"/>
      <c r="M287" s="352"/>
      <c r="O287" s="354"/>
      <c r="Z287"/>
    </row>
    <row r="288" spans="1:26" s="353" customFormat="1" ht="31.5" customHeight="1" x14ac:dyDescent="0.2">
      <c r="A288" s="383">
        <v>285</v>
      </c>
      <c r="B288" s="343" t="str">
        <f t="shared" si="18"/>
        <v>DİSK-</v>
      </c>
      <c r="C288" s="344"/>
      <c r="D288" s="345"/>
      <c r="E288" s="346"/>
      <c r="F288" s="347"/>
      <c r="G288" s="348"/>
      <c r="H288" s="349" t="s">
        <v>160</v>
      </c>
      <c r="I288" s="350"/>
      <c r="J288" s="350"/>
      <c r="K288" s="351"/>
      <c r="L288" s="351"/>
      <c r="M288" s="352"/>
      <c r="O288" s="354"/>
      <c r="Z288"/>
    </row>
    <row r="289" spans="1:26" s="353" customFormat="1" ht="31.5" customHeight="1" x14ac:dyDescent="0.2">
      <c r="A289" s="383">
        <v>286</v>
      </c>
      <c r="B289" s="343" t="str">
        <f t="shared" si="18"/>
        <v>CİRİT-</v>
      </c>
      <c r="C289" s="344"/>
      <c r="D289" s="345"/>
      <c r="E289" s="346"/>
      <c r="F289" s="347"/>
      <c r="G289" s="348"/>
      <c r="H289" s="349" t="s">
        <v>161</v>
      </c>
      <c r="I289" s="350"/>
      <c r="J289" s="350"/>
      <c r="K289" s="351"/>
      <c r="L289" s="351"/>
      <c r="M289" s="352"/>
      <c r="O289" s="354"/>
      <c r="Z289"/>
    </row>
    <row r="290" spans="1:26" s="353" customFormat="1" ht="31.5" customHeight="1" x14ac:dyDescent="0.2">
      <c r="A290" s="383">
        <v>287</v>
      </c>
      <c r="B290" s="343" t="str">
        <f t="shared" si="18"/>
        <v>GÜLLE-</v>
      </c>
      <c r="C290" s="344"/>
      <c r="D290" s="345"/>
      <c r="E290" s="346"/>
      <c r="F290" s="347"/>
      <c r="G290" s="348"/>
      <c r="H290" s="349" t="s">
        <v>159</v>
      </c>
      <c r="I290" s="350"/>
      <c r="J290" s="350"/>
      <c r="K290" s="351"/>
      <c r="L290" s="351"/>
      <c r="M290" s="352"/>
      <c r="O290" s="354"/>
      <c r="Z290"/>
    </row>
    <row r="291" spans="1:26" s="353" customFormat="1" ht="31.5" customHeight="1" x14ac:dyDescent="0.2">
      <c r="A291" s="383">
        <v>288</v>
      </c>
      <c r="B291" s="343" t="s">
        <v>589</v>
      </c>
      <c r="C291" s="344"/>
      <c r="D291" s="345"/>
      <c r="E291" s="346"/>
      <c r="F291" s="347"/>
      <c r="G291" s="348"/>
      <c r="H291" s="349" t="s">
        <v>590</v>
      </c>
      <c r="I291" s="350"/>
      <c r="J291" s="350"/>
      <c r="K291" s="351"/>
      <c r="L291" s="351"/>
      <c r="M291" s="352"/>
      <c r="O291" s="354"/>
      <c r="Z291"/>
    </row>
    <row r="292" spans="1:26" s="353" customFormat="1" ht="31.5" customHeight="1" x14ac:dyDescent="0.2">
      <c r="A292" s="383">
        <v>289</v>
      </c>
      <c r="B292" s="343" t="s">
        <v>589</v>
      </c>
      <c r="C292" s="344"/>
      <c r="D292" s="345"/>
      <c r="E292" s="346"/>
      <c r="F292" s="347"/>
      <c r="G292" s="348"/>
      <c r="H292" s="349" t="s">
        <v>590</v>
      </c>
      <c r="I292" s="350"/>
      <c r="J292" s="350"/>
      <c r="K292" s="351"/>
      <c r="L292" s="351"/>
      <c r="M292" s="352"/>
      <c r="O292" s="354"/>
      <c r="Z292"/>
    </row>
    <row r="293" spans="1:26" s="353" customFormat="1" ht="31.5" customHeight="1" x14ac:dyDescent="0.2">
      <c r="A293" s="383">
        <v>290</v>
      </c>
      <c r="B293" s="343" t="s">
        <v>589</v>
      </c>
      <c r="C293" s="344"/>
      <c r="D293" s="345"/>
      <c r="E293" s="346"/>
      <c r="F293" s="347"/>
      <c r="G293" s="348"/>
      <c r="H293" s="349" t="s">
        <v>590</v>
      </c>
      <c r="I293" s="350"/>
      <c r="J293" s="350"/>
      <c r="K293" s="351"/>
      <c r="L293" s="351"/>
      <c r="M293" s="352"/>
      <c r="O293" s="354"/>
      <c r="Z293"/>
    </row>
    <row r="294" spans="1:26" s="353" customFormat="1" ht="31.5" customHeight="1" x14ac:dyDescent="0.2">
      <c r="A294" s="383">
        <v>291</v>
      </c>
      <c r="B294" s="343" t="s">
        <v>589</v>
      </c>
      <c r="C294" s="344"/>
      <c r="D294" s="345"/>
      <c r="E294" s="346"/>
      <c r="F294" s="347"/>
      <c r="G294" s="348"/>
      <c r="H294" s="349" t="s">
        <v>590</v>
      </c>
      <c r="I294" s="350"/>
      <c r="J294" s="350"/>
      <c r="K294" s="351"/>
      <c r="L294" s="351"/>
      <c r="M294" s="352"/>
      <c r="O294" s="354"/>
      <c r="Z294"/>
    </row>
    <row r="295" spans="1:26" s="353" customFormat="1" ht="31.5" customHeight="1" x14ac:dyDescent="0.2">
      <c r="A295" s="383">
        <v>292</v>
      </c>
      <c r="B295" s="343" t="s">
        <v>589</v>
      </c>
      <c r="C295" s="344"/>
      <c r="D295" s="345"/>
      <c r="E295" s="346"/>
      <c r="F295" s="347"/>
      <c r="G295" s="348"/>
      <c r="H295" s="349" t="s">
        <v>590</v>
      </c>
      <c r="I295" s="350"/>
      <c r="J295" s="350"/>
      <c r="K295" s="351"/>
      <c r="L295" s="351"/>
      <c r="M295" s="352"/>
      <c r="O295" s="354"/>
      <c r="Z295"/>
    </row>
    <row r="296" spans="1:26" s="353" customFormat="1" ht="31.5" customHeight="1" x14ac:dyDescent="0.2">
      <c r="A296" s="383">
        <v>293</v>
      </c>
      <c r="B296" s="343" t="s">
        <v>589</v>
      </c>
      <c r="C296" s="344"/>
      <c r="D296" s="345"/>
      <c r="E296" s="346"/>
      <c r="F296" s="347"/>
      <c r="G296" s="348"/>
      <c r="H296" s="349" t="s">
        <v>590</v>
      </c>
      <c r="I296" s="350"/>
      <c r="J296" s="350"/>
      <c r="K296" s="351"/>
      <c r="L296" s="351"/>
      <c r="M296" s="352"/>
      <c r="O296" s="354"/>
      <c r="Z296"/>
    </row>
    <row r="297" spans="1:26" s="353" customFormat="1" ht="93.75" customHeight="1" x14ac:dyDescent="0.2">
      <c r="A297" s="383">
        <v>294</v>
      </c>
      <c r="B297" s="343" t="str">
        <f t="shared" si="16"/>
        <v>İSVEÇ--</v>
      </c>
      <c r="C297" s="344"/>
      <c r="D297" s="345"/>
      <c r="E297" s="346"/>
      <c r="F297" s="347"/>
      <c r="G297" s="348"/>
      <c r="H297" s="349" t="s">
        <v>590</v>
      </c>
      <c r="I297" s="350"/>
      <c r="J297" s="350"/>
      <c r="K297" s="351"/>
      <c r="L297" s="351"/>
      <c r="M297" s="352"/>
      <c r="O297" s="354"/>
      <c r="Z297"/>
    </row>
    <row r="298" spans="1:26" s="341" customFormat="1" ht="31.5" customHeight="1" x14ac:dyDescent="0.2">
      <c r="A298" s="383">
        <v>295</v>
      </c>
      <c r="B298" s="331" t="str">
        <f t="shared" si="16"/>
        <v>100M--</v>
      </c>
      <c r="C298" s="332"/>
      <c r="D298" s="333"/>
      <c r="E298" s="334"/>
      <c r="F298" s="335"/>
      <c r="G298" s="336"/>
      <c r="H298" s="337" t="s">
        <v>327</v>
      </c>
      <c r="I298" s="338"/>
      <c r="J298" s="338"/>
      <c r="K298" s="339"/>
      <c r="L298" s="339"/>
      <c r="M298" s="340"/>
      <c r="O298" s="342"/>
      <c r="Z298"/>
    </row>
    <row r="299" spans="1:26" s="341" customFormat="1" ht="31.5" customHeight="1" x14ac:dyDescent="0.2">
      <c r="A299" s="383">
        <v>296</v>
      </c>
      <c r="B299" s="331" t="str">
        <f t="shared" si="16"/>
        <v>200M--</v>
      </c>
      <c r="C299" s="332"/>
      <c r="D299" s="333"/>
      <c r="E299" s="334"/>
      <c r="F299" s="335"/>
      <c r="G299" s="336"/>
      <c r="H299" s="337" t="s">
        <v>187</v>
      </c>
      <c r="I299" s="338"/>
      <c r="J299" s="338"/>
      <c r="K299" s="339"/>
      <c r="L299" s="339"/>
      <c r="M299" s="340"/>
      <c r="O299" s="342"/>
      <c r="Z299"/>
    </row>
    <row r="300" spans="1:26" s="341" customFormat="1" ht="31.5" customHeight="1" x14ac:dyDescent="0.2">
      <c r="A300" s="383">
        <v>297</v>
      </c>
      <c r="B300" s="331" t="str">
        <f t="shared" si="16"/>
        <v>400M--</v>
      </c>
      <c r="C300" s="332"/>
      <c r="D300" s="333"/>
      <c r="E300" s="334"/>
      <c r="F300" s="335"/>
      <c r="G300" s="336"/>
      <c r="H300" s="337" t="s">
        <v>188</v>
      </c>
      <c r="I300" s="338"/>
      <c r="J300" s="338"/>
      <c r="K300" s="339"/>
      <c r="L300" s="339"/>
      <c r="M300" s="340"/>
      <c r="O300" s="342"/>
      <c r="Z300"/>
    </row>
    <row r="301" spans="1:26" s="341" customFormat="1" ht="31.5" customHeight="1" x14ac:dyDescent="0.2">
      <c r="A301" s="383">
        <v>298</v>
      </c>
      <c r="B301" s="331" t="str">
        <f t="shared" si="16"/>
        <v>800M--</v>
      </c>
      <c r="C301" s="332"/>
      <c r="D301" s="333"/>
      <c r="E301" s="334"/>
      <c r="F301" s="335"/>
      <c r="G301" s="336"/>
      <c r="H301" s="337" t="s">
        <v>106</v>
      </c>
      <c r="I301" s="338"/>
      <c r="J301" s="338"/>
      <c r="K301" s="339"/>
      <c r="L301" s="339"/>
      <c r="M301" s="340"/>
      <c r="O301" s="342"/>
      <c r="Z301"/>
    </row>
    <row r="302" spans="1:26" s="341" customFormat="1" ht="31.5" customHeight="1" x14ac:dyDescent="0.2">
      <c r="A302" s="383">
        <v>299</v>
      </c>
      <c r="B302" s="331" t="str">
        <f t="shared" si="16"/>
        <v>1500M--</v>
      </c>
      <c r="C302" s="332"/>
      <c r="D302" s="333"/>
      <c r="E302" s="334"/>
      <c r="F302" s="335"/>
      <c r="G302" s="336"/>
      <c r="H302" s="337" t="s">
        <v>158</v>
      </c>
      <c r="I302" s="338"/>
      <c r="J302" s="338"/>
      <c r="K302" s="339"/>
      <c r="L302" s="339"/>
      <c r="M302" s="340"/>
      <c r="O302" s="342"/>
      <c r="Z302"/>
    </row>
    <row r="303" spans="1:26" s="341" customFormat="1" ht="31.5" customHeight="1" x14ac:dyDescent="0.2">
      <c r="A303" s="383">
        <v>300</v>
      </c>
      <c r="B303" s="331" t="str">
        <f t="shared" si="16"/>
        <v>100M.ENG--</v>
      </c>
      <c r="C303" s="332"/>
      <c r="D303" s="333"/>
      <c r="E303" s="334"/>
      <c r="F303" s="335"/>
      <c r="G303" s="336"/>
      <c r="H303" s="337" t="s">
        <v>157</v>
      </c>
      <c r="I303" s="338"/>
      <c r="J303" s="338"/>
      <c r="K303" s="339"/>
      <c r="L303" s="339"/>
      <c r="M303" s="340"/>
      <c r="O303" s="342"/>
      <c r="Z303"/>
    </row>
    <row r="304" spans="1:26" s="341" customFormat="1" ht="31.5" customHeight="1" x14ac:dyDescent="0.2">
      <c r="A304" s="383">
        <v>301</v>
      </c>
      <c r="B304" s="331" t="str">
        <f t="shared" si="16"/>
        <v>300M.ENG--</v>
      </c>
      <c r="C304" s="332"/>
      <c r="D304" s="333"/>
      <c r="E304" s="334"/>
      <c r="F304" s="335"/>
      <c r="G304" s="336"/>
      <c r="H304" s="337" t="s">
        <v>583</v>
      </c>
      <c r="I304" s="338"/>
      <c r="J304" s="338"/>
      <c r="K304" s="339"/>
      <c r="L304" s="339"/>
      <c r="M304" s="340"/>
      <c r="O304" s="342"/>
      <c r="Z304"/>
    </row>
    <row r="305" spans="1:26" s="341" customFormat="1" ht="31.5" customHeight="1" x14ac:dyDescent="0.2">
      <c r="A305" s="383">
        <v>302</v>
      </c>
      <c r="B305" s="331" t="str">
        <f t="shared" ref="B305:B311" si="19">CONCATENATE(H305,"-",M305)</f>
        <v>YÜKSEK-</v>
      </c>
      <c r="C305" s="332"/>
      <c r="D305" s="333"/>
      <c r="E305" s="334"/>
      <c r="F305" s="335"/>
      <c r="G305" s="336"/>
      <c r="H305" s="337" t="s">
        <v>45</v>
      </c>
      <c r="I305" s="338"/>
      <c r="J305" s="338"/>
      <c r="K305" s="339"/>
      <c r="L305" s="339"/>
      <c r="M305" s="340"/>
      <c r="O305" s="342"/>
      <c r="Z305"/>
    </row>
    <row r="306" spans="1:26" s="341" customFormat="1" ht="31.5" customHeight="1" x14ac:dyDescent="0.2">
      <c r="A306" s="383">
        <v>303</v>
      </c>
      <c r="B306" s="331" t="str">
        <f t="shared" si="19"/>
        <v>SIRIK-</v>
      </c>
      <c r="C306" s="332"/>
      <c r="D306" s="333"/>
      <c r="E306" s="334"/>
      <c r="F306" s="335"/>
      <c r="G306" s="336"/>
      <c r="H306" s="337" t="s">
        <v>189</v>
      </c>
      <c r="I306" s="338"/>
      <c r="J306" s="338"/>
      <c r="K306" s="339"/>
      <c r="L306" s="339"/>
      <c r="M306" s="340"/>
      <c r="O306" s="342"/>
      <c r="Z306"/>
    </row>
    <row r="307" spans="1:26" s="341" customFormat="1" ht="31.5" customHeight="1" x14ac:dyDescent="0.2">
      <c r="A307" s="383">
        <v>304</v>
      </c>
      <c r="B307" s="331" t="str">
        <f t="shared" si="19"/>
        <v>UZUN-</v>
      </c>
      <c r="C307" s="332"/>
      <c r="D307" s="333"/>
      <c r="E307" s="334"/>
      <c r="F307" s="335"/>
      <c r="G307" s="336"/>
      <c r="H307" s="337" t="s">
        <v>44</v>
      </c>
      <c r="I307" s="338"/>
      <c r="J307" s="338"/>
      <c r="K307" s="339"/>
      <c r="L307" s="339"/>
      <c r="M307" s="340"/>
      <c r="O307" s="342"/>
      <c r="Z307"/>
    </row>
    <row r="308" spans="1:26" s="341" customFormat="1" ht="31.5" customHeight="1" x14ac:dyDescent="0.2">
      <c r="A308" s="383">
        <v>305</v>
      </c>
      <c r="B308" s="331" t="str">
        <f t="shared" si="19"/>
        <v>ÜÇADIM-</v>
      </c>
      <c r="C308" s="332"/>
      <c r="D308" s="333"/>
      <c r="E308" s="334"/>
      <c r="F308" s="335"/>
      <c r="G308" s="336"/>
      <c r="H308" s="337" t="s">
        <v>584</v>
      </c>
      <c r="I308" s="338"/>
      <c r="J308" s="338"/>
      <c r="K308" s="339"/>
      <c r="L308" s="339"/>
      <c r="M308" s="340"/>
      <c r="O308" s="342"/>
      <c r="Z308"/>
    </row>
    <row r="309" spans="1:26" s="341" customFormat="1" ht="31.5" customHeight="1" x14ac:dyDescent="0.2">
      <c r="A309" s="383">
        <v>306</v>
      </c>
      <c r="B309" s="331" t="str">
        <f t="shared" si="19"/>
        <v>DİSK-</v>
      </c>
      <c r="C309" s="332"/>
      <c r="D309" s="333"/>
      <c r="E309" s="334"/>
      <c r="F309" s="335"/>
      <c r="G309" s="336"/>
      <c r="H309" s="337" t="s">
        <v>160</v>
      </c>
      <c r="I309" s="338"/>
      <c r="J309" s="338"/>
      <c r="K309" s="339"/>
      <c r="L309" s="339"/>
      <c r="M309" s="340"/>
      <c r="O309" s="342"/>
      <c r="Z309"/>
    </row>
    <row r="310" spans="1:26" s="341" customFormat="1" ht="31.5" customHeight="1" x14ac:dyDescent="0.2">
      <c r="A310" s="383">
        <v>307</v>
      </c>
      <c r="B310" s="331" t="str">
        <f t="shared" si="19"/>
        <v>CİRİT-</v>
      </c>
      <c r="C310" s="332"/>
      <c r="D310" s="333"/>
      <c r="E310" s="334"/>
      <c r="F310" s="335"/>
      <c r="G310" s="336"/>
      <c r="H310" s="337" t="s">
        <v>161</v>
      </c>
      <c r="I310" s="338"/>
      <c r="J310" s="338"/>
      <c r="K310" s="339"/>
      <c r="L310" s="339"/>
      <c r="M310" s="340"/>
      <c r="O310" s="342"/>
      <c r="Z310"/>
    </row>
    <row r="311" spans="1:26" s="341" customFormat="1" ht="31.5" customHeight="1" x14ac:dyDescent="0.2">
      <c r="A311" s="383">
        <v>308</v>
      </c>
      <c r="B311" s="331" t="str">
        <f t="shared" si="19"/>
        <v>GÜLLE-</v>
      </c>
      <c r="C311" s="332"/>
      <c r="D311" s="333"/>
      <c r="E311" s="334"/>
      <c r="F311" s="335"/>
      <c r="G311" s="336"/>
      <c r="H311" s="337" t="s">
        <v>159</v>
      </c>
      <c r="I311" s="338"/>
      <c r="J311" s="338"/>
      <c r="K311" s="339"/>
      <c r="L311" s="339"/>
      <c r="M311" s="340"/>
      <c r="O311" s="342"/>
      <c r="Z311"/>
    </row>
    <row r="312" spans="1:26" s="341" customFormat="1" ht="31.5" customHeight="1" x14ac:dyDescent="0.2">
      <c r="A312" s="383">
        <v>309</v>
      </c>
      <c r="B312" s="331" t="s">
        <v>589</v>
      </c>
      <c r="C312" s="332"/>
      <c r="D312" s="333"/>
      <c r="E312" s="334"/>
      <c r="F312" s="335"/>
      <c r="G312" s="336"/>
      <c r="H312" s="337" t="s">
        <v>590</v>
      </c>
      <c r="I312" s="338"/>
      <c r="J312" s="338"/>
      <c r="K312" s="339"/>
      <c r="L312" s="339"/>
      <c r="M312" s="340"/>
      <c r="O312" s="342"/>
      <c r="Z312"/>
    </row>
    <row r="313" spans="1:26" s="341" customFormat="1" ht="31.5" customHeight="1" x14ac:dyDescent="0.2">
      <c r="A313" s="383">
        <v>310</v>
      </c>
      <c r="B313" s="331" t="s">
        <v>589</v>
      </c>
      <c r="C313" s="332"/>
      <c r="D313" s="333"/>
      <c r="E313" s="334"/>
      <c r="F313" s="335"/>
      <c r="G313" s="336"/>
      <c r="H313" s="337" t="s">
        <v>590</v>
      </c>
      <c r="I313" s="338"/>
      <c r="J313" s="338"/>
      <c r="K313" s="339"/>
      <c r="L313" s="339"/>
      <c r="M313" s="340"/>
      <c r="O313" s="342"/>
      <c r="Z313"/>
    </row>
    <row r="314" spans="1:26" s="341" customFormat="1" ht="31.5" customHeight="1" x14ac:dyDescent="0.2">
      <c r="A314" s="383">
        <v>311</v>
      </c>
      <c r="B314" s="331" t="s">
        <v>589</v>
      </c>
      <c r="C314" s="332"/>
      <c r="D314" s="333"/>
      <c r="E314" s="334"/>
      <c r="F314" s="335"/>
      <c r="G314" s="336"/>
      <c r="H314" s="337" t="s">
        <v>590</v>
      </c>
      <c r="I314" s="338"/>
      <c r="J314" s="338"/>
      <c r="K314" s="339"/>
      <c r="L314" s="339"/>
      <c r="M314" s="340"/>
      <c r="O314" s="342"/>
      <c r="Z314"/>
    </row>
    <row r="315" spans="1:26" s="341" customFormat="1" ht="31.5" customHeight="1" x14ac:dyDescent="0.2">
      <c r="A315" s="383">
        <v>312</v>
      </c>
      <c r="B315" s="331" t="s">
        <v>589</v>
      </c>
      <c r="C315" s="332"/>
      <c r="D315" s="333"/>
      <c r="E315" s="334"/>
      <c r="F315" s="335"/>
      <c r="G315" s="336"/>
      <c r="H315" s="337" t="s">
        <v>590</v>
      </c>
      <c r="I315" s="338"/>
      <c r="J315" s="338"/>
      <c r="K315" s="339"/>
      <c r="L315" s="339"/>
      <c r="M315" s="340"/>
      <c r="O315" s="342"/>
      <c r="Z315"/>
    </row>
    <row r="316" spans="1:26" s="341" customFormat="1" ht="31.5" customHeight="1" x14ac:dyDescent="0.2">
      <c r="A316" s="383">
        <v>313</v>
      </c>
      <c r="B316" s="331" t="s">
        <v>589</v>
      </c>
      <c r="C316" s="332"/>
      <c r="D316" s="333"/>
      <c r="E316" s="334"/>
      <c r="F316" s="335"/>
      <c r="G316" s="336"/>
      <c r="H316" s="337" t="s">
        <v>590</v>
      </c>
      <c r="I316" s="338"/>
      <c r="J316" s="338"/>
      <c r="K316" s="339"/>
      <c r="L316" s="339"/>
      <c r="M316" s="340"/>
      <c r="O316" s="342"/>
      <c r="Z316"/>
    </row>
    <row r="317" spans="1:26" s="341" customFormat="1" ht="31.5" customHeight="1" x14ac:dyDescent="0.2">
      <c r="A317" s="383">
        <v>314</v>
      </c>
      <c r="B317" s="331" t="s">
        <v>589</v>
      </c>
      <c r="C317" s="332"/>
      <c r="D317" s="333"/>
      <c r="E317" s="334"/>
      <c r="F317" s="335"/>
      <c r="G317" s="336"/>
      <c r="H317" s="337" t="s">
        <v>590</v>
      </c>
      <c r="I317" s="338"/>
      <c r="J317" s="338"/>
      <c r="K317" s="339"/>
      <c r="L317" s="339"/>
      <c r="M317" s="340"/>
      <c r="O317" s="342"/>
      <c r="Z317"/>
    </row>
    <row r="318" spans="1:26" s="341" customFormat="1" ht="93.75" customHeight="1" x14ac:dyDescent="0.2">
      <c r="A318" s="383">
        <v>315</v>
      </c>
      <c r="B318" s="331" t="str">
        <f t="shared" si="16"/>
        <v>İSVEÇ--</v>
      </c>
      <c r="C318" s="332"/>
      <c r="D318" s="333"/>
      <c r="E318" s="334"/>
      <c r="F318" s="335"/>
      <c r="G318" s="336"/>
      <c r="H318" s="337" t="s">
        <v>590</v>
      </c>
      <c r="I318" s="338"/>
      <c r="J318" s="338"/>
      <c r="K318" s="339"/>
      <c r="L318" s="339"/>
      <c r="M318" s="340"/>
      <c r="O318" s="342"/>
      <c r="Z318"/>
    </row>
    <row r="319" spans="1:26" s="353" customFormat="1" ht="31.5" customHeight="1" x14ac:dyDescent="0.2">
      <c r="A319" s="383">
        <v>316</v>
      </c>
      <c r="B319" s="343" t="str">
        <f t="shared" si="16"/>
        <v>100M--</v>
      </c>
      <c r="C319" s="344"/>
      <c r="D319" s="345"/>
      <c r="E319" s="346"/>
      <c r="F319" s="347"/>
      <c r="G319" s="348"/>
      <c r="H319" s="349" t="s">
        <v>327</v>
      </c>
      <c r="I319" s="350"/>
      <c r="J319" s="350"/>
      <c r="K319" s="351"/>
      <c r="L319" s="351"/>
      <c r="M319" s="352"/>
      <c r="O319" s="354"/>
      <c r="Z319"/>
    </row>
    <row r="320" spans="1:26" s="353" customFormat="1" ht="31.5" customHeight="1" x14ac:dyDescent="0.2">
      <c r="A320" s="383">
        <v>317</v>
      </c>
      <c r="B320" s="343" t="str">
        <f t="shared" si="16"/>
        <v>200M--</v>
      </c>
      <c r="C320" s="344"/>
      <c r="D320" s="345"/>
      <c r="E320" s="346"/>
      <c r="F320" s="347"/>
      <c r="G320" s="348"/>
      <c r="H320" s="349" t="s">
        <v>187</v>
      </c>
      <c r="I320" s="350"/>
      <c r="J320" s="350"/>
      <c r="K320" s="351"/>
      <c r="L320" s="351"/>
      <c r="M320" s="352"/>
      <c r="O320" s="354"/>
      <c r="Z320"/>
    </row>
    <row r="321" spans="1:26" s="353" customFormat="1" ht="31.5" customHeight="1" x14ac:dyDescent="0.2">
      <c r="A321" s="383">
        <v>318</v>
      </c>
      <c r="B321" s="343" t="str">
        <f t="shared" si="16"/>
        <v>400M--</v>
      </c>
      <c r="C321" s="344"/>
      <c r="D321" s="345"/>
      <c r="E321" s="346"/>
      <c r="F321" s="347"/>
      <c r="G321" s="348"/>
      <c r="H321" s="349" t="s">
        <v>188</v>
      </c>
      <c r="I321" s="350"/>
      <c r="J321" s="350"/>
      <c r="K321" s="351"/>
      <c r="L321" s="351"/>
      <c r="M321" s="352"/>
      <c r="O321" s="354"/>
      <c r="Z321"/>
    </row>
    <row r="322" spans="1:26" s="353" customFormat="1" ht="31.5" customHeight="1" x14ac:dyDescent="0.2">
      <c r="A322" s="383">
        <v>319</v>
      </c>
      <c r="B322" s="343" t="str">
        <f t="shared" si="16"/>
        <v>800M--</v>
      </c>
      <c r="C322" s="344"/>
      <c r="D322" s="345"/>
      <c r="E322" s="346"/>
      <c r="F322" s="347"/>
      <c r="G322" s="348"/>
      <c r="H322" s="349" t="s">
        <v>106</v>
      </c>
      <c r="I322" s="350"/>
      <c r="J322" s="350"/>
      <c r="K322" s="351"/>
      <c r="L322" s="351"/>
      <c r="M322" s="352"/>
      <c r="O322" s="354"/>
      <c r="Z322"/>
    </row>
    <row r="323" spans="1:26" s="353" customFormat="1" ht="31.5" customHeight="1" x14ac:dyDescent="0.2">
      <c r="A323" s="383">
        <v>320</v>
      </c>
      <c r="B323" s="343" t="str">
        <f t="shared" si="16"/>
        <v>1500M--</v>
      </c>
      <c r="C323" s="344"/>
      <c r="D323" s="345"/>
      <c r="E323" s="346"/>
      <c r="F323" s="347"/>
      <c r="G323" s="348"/>
      <c r="H323" s="349" t="s">
        <v>158</v>
      </c>
      <c r="I323" s="350"/>
      <c r="J323" s="350"/>
      <c r="K323" s="351"/>
      <c r="L323" s="351"/>
      <c r="M323" s="352"/>
      <c r="O323" s="354"/>
      <c r="Z323"/>
    </row>
    <row r="324" spans="1:26" s="353" customFormat="1" ht="31.5" customHeight="1" x14ac:dyDescent="0.2">
      <c r="A324" s="383">
        <v>321</v>
      </c>
      <c r="B324" s="343" t="str">
        <f t="shared" ref="B324:B387" si="20">CONCATENATE(H324,"-",K324,"-",L324)</f>
        <v>100M.ENG--</v>
      </c>
      <c r="C324" s="344"/>
      <c r="D324" s="345"/>
      <c r="E324" s="346"/>
      <c r="F324" s="347"/>
      <c r="G324" s="348"/>
      <c r="H324" s="349" t="s">
        <v>157</v>
      </c>
      <c r="I324" s="350"/>
      <c r="J324" s="350"/>
      <c r="K324" s="351"/>
      <c r="L324" s="351"/>
      <c r="M324" s="352"/>
      <c r="O324" s="354"/>
      <c r="Z324"/>
    </row>
    <row r="325" spans="1:26" s="353" customFormat="1" ht="31.5" customHeight="1" x14ac:dyDescent="0.2">
      <c r="A325" s="383">
        <v>322</v>
      </c>
      <c r="B325" s="343" t="str">
        <f t="shared" si="20"/>
        <v>300M.ENG--</v>
      </c>
      <c r="C325" s="344"/>
      <c r="D325" s="345"/>
      <c r="E325" s="346"/>
      <c r="F325" s="347"/>
      <c r="G325" s="348"/>
      <c r="H325" s="349" t="s">
        <v>583</v>
      </c>
      <c r="I325" s="350"/>
      <c r="J325" s="350"/>
      <c r="K325" s="351"/>
      <c r="L325" s="351"/>
      <c r="M325" s="352"/>
      <c r="O325" s="354"/>
      <c r="Z325"/>
    </row>
    <row r="326" spans="1:26" s="353" customFormat="1" ht="31.5" customHeight="1" x14ac:dyDescent="0.2">
      <c r="A326" s="383">
        <v>323</v>
      </c>
      <c r="B326" s="343" t="str">
        <f t="shared" ref="B326:B332" si="21">CONCATENATE(H326,"-",M326)</f>
        <v>YÜKSEK-</v>
      </c>
      <c r="C326" s="344"/>
      <c r="D326" s="345"/>
      <c r="E326" s="346"/>
      <c r="F326" s="347"/>
      <c r="G326" s="348"/>
      <c r="H326" s="349" t="s">
        <v>45</v>
      </c>
      <c r="I326" s="350"/>
      <c r="J326" s="350"/>
      <c r="K326" s="351"/>
      <c r="L326" s="351"/>
      <c r="M326" s="352"/>
      <c r="O326" s="354"/>
      <c r="Z326"/>
    </row>
    <row r="327" spans="1:26" s="353" customFormat="1" ht="31.5" customHeight="1" x14ac:dyDescent="0.2">
      <c r="A327" s="383">
        <v>324</v>
      </c>
      <c r="B327" s="343" t="str">
        <f t="shared" si="21"/>
        <v>SIRIK-</v>
      </c>
      <c r="C327" s="344"/>
      <c r="D327" s="345"/>
      <c r="E327" s="346"/>
      <c r="F327" s="347"/>
      <c r="G327" s="348"/>
      <c r="H327" s="349" t="s">
        <v>189</v>
      </c>
      <c r="I327" s="350"/>
      <c r="J327" s="350"/>
      <c r="K327" s="351"/>
      <c r="L327" s="351"/>
      <c r="M327" s="352"/>
      <c r="O327" s="354"/>
      <c r="Z327"/>
    </row>
    <row r="328" spans="1:26" s="353" customFormat="1" ht="31.5" customHeight="1" x14ac:dyDescent="0.2">
      <c r="A328" s="383">
        <v>325</v>
      </c>
      <c r="B328" s="343" t="str">
        <f t="shared" si="21"/>
        <v>UZUN-</v>
      </c>
      <c r="C328" s="344"/>
      <c r="D328" s="345"/>
      <c r="E328" s="346"/>
      <c r="F328" s="347"/>
      <c r="G328" s="348"/>
      <c r="H328" s="349" t="s">
        <v>44</v>
      </c>
      <c r="I328" s="350"/>
      <c r="J328" s="350"/>
      <c r="K328" s="351"/>
      <c r="L328" s="351"/>
      <c r="M328" s="352"/>
      <c r="O328" s="354"/>
      <c r="Z328"/>
    </row>
    <row r="329" spans="1:26" s="353" customFormat="1" ht="31.5" customHeight="1" x14ac:dyDescent="0.2">
      <c r="A329" s="383">
        <v>326</v>
      </c>
      <c r="B329" s="343" t="str">
        <f t="shared" si="21"/>
        <v>ÜÇADIM-</v>
      </c>
      <c r="C329" s="344"/>
      <c r="D329" s="345"/>
      <c r="E329" s="346"/>
      <c r="F329" s="347"/>
      <c r="G329" s="348"/>
      <c r="H329" s="349" t="s">
        <v>584</v>
      </c>
      <c r="I329" s="350"/>
      <c r="J329" s="350"/>
      <c r="K329" s="351"/>
      <c r="L329" s="351"/>
      <c r="M329" s="352"/>
      <c r="O329" s="354"/>
      <c r="Z329"/>
    </row>
    <row r="330" spans="1:26" s="353" customFormat="1" ht="31.5" customHeight="1" x14ac:dyDescent="0.2">
      <c r="A330" s="383">
        <v>327</v>
      </c>
      <c r="B330" s="343" t="str">
        <f t="shared" si="21"/>
        <v>DİSK-</v>
      </c>
      <c r="C330" s="344"/>
      <c r="D330" s="345"/>
      <c r="E330" s="346"/>
      <c r="F330" s="347"/>
      <c r="G330" s="348"/>
      <c r="H330" s="349" t="s">
        <v>160</v>
      </c>
      <c r="I330" s="350"/>
      <c r="J330" s="350"/>
      <c r="K330" s="351"/>
      <c r="L330" s="351"/>
      <c r="M330" s="352"/>
      <c r="O330" s="354"/>
      <c r="Z330"/>
    </row>
    <row r="331" spans="1:26" s="353" customFormat="1" ht="31.5" customHeight="1" x14ac:dyDescent="0.2">
      <c r="A331" s="383">
        <v>328</v>
      </c>
      <c r="B331" s="343" t="str">
        <f t="shared" si="21"/>
        <v>CİRİT-</v>
      </c>
      <c r="C331" s="344"/>
      <c r="D331" s="345"/>
      <c r="E331" s="346"/>
      <c r="F331" s="347"/>
      <c r="G331" s="348"/>
      <c r="H331" s="349" t="s">
        <v>161</v>
      </c>
      <c r="I331" s="350"/>
      <c r="J331" s="350"/>
      <c r="K331" s="351"/>
      <c r="L331" s="351"/>
      <c r="M331" s="352"/>
      <c r="O331" s="354"/>
      <c r="Z331"/>
    </row>
    <row r="332" spans="1:26" s="353" customFormat="1" ht="31.5" customHeight="1" x14ac:dyDescent="0.2">
      <c r="A332" s="383">
        <v>329</v>
      </c>
      <c r="B332" s="343" t="str">
        <f t="shared" si="21"/>
        <v>GÜLLE-</v>
      </c>
      <c r="C332" s="344"/>
      <c r="D332" s="345"/>
      <c r="E332" s="346"/>
      <c r="F332" s="347"/>
      <c r="G332" s="348"/>
      <c r="H332" s="349" t="s">
        <v>159</v>
      </c>
      <c r="I332" s="350"/>
      <c r="J332" s="350"/>
      <c r="K332" s="351"/>
      <c r="L332" s="351"/>
      <c r="M332" s="352"/>
      <c r="O332" s="354"/>
      <c r="Z332"/>
    </row>
    <row r="333" spans="1:26" s="353" customFormat="1" ht="31.5" customHeight="1" x14ac:dyDescent="0.2">
      <c r="A333" s="383">
        <v>330</v>
      </c>
      <c r="B333" s="343" t="s">
        <v>589</v>
      </c>
      <c r="C333" s="344"/>
      <c r="D333" s="345"/>
      <c r="E333" s="346"/>
      <c r="F333" s="347"/>
      <c r="G333" s="348"/>
      <c r="H333" s="349" t="s">
        <v>590</v>
      </c>
      <c r="I333" s="350"/>
      <c r="J333" s="350"/>
      <c r="K333" s="351"/>
      <c r="L333" s="351"/>
      <c r="M333" s="352"/>
      <c r="O333" s="354"/>
      <c r="Z333"/>
    </row>
    <row r="334" spans="1:26" s="353" customFormat="1" ht="31.5" customHeight="1" x14ac:dyDescent="0.2">
      <c r="A334" s="383">
        <v>331</v>
      </c>
      <c r="B334" s="343" t="s">
        <v>589</v>
      </c>
      <c r="C334" s="344"/>
      <c r="D334" s="345"/>
      <c r="E334" s="346"/>
      <c r="F334" s="347"/>
      <c r="G334" s="348"/>
      <c r="H334" s="349" t="s">
        <v>590</v>
      </c>
      <c r="I334" s="350"/>
      <c r="J334" s="350"/>
      <c r="K334" s="351"/>
      <c r="L334" s="351"/>
      <c r="M334" s="352"/>
      <c r="O334" s="354"/>
      <c r="Z334"/>
    </row>
    <row r="335" spans="1:26" s="353" customFormat="1" ht="31.5" customHeight="1" x14ac:dyDescent="0.2">
      <c r="A335" s="383">
        <v>332</v>
      </c>
      <c r="B335" s="343" t="s">
        <v>589</v>
      </c>
      <c r="C335" s="344"/>
      <c r="D335" s="345"/>
      <c r="E335" s="346"/>
      <c r="F335" s="347"/>
      <c r="G335" s="348"/>
      <c r="H335" s="349" t="s">
        <v>590</v>
      </c>
      <c r="I335" s="350"/>
      <c r="J335" s="350"/>
      <c r="K335" s="351"/>
      <c r="L335" s="351"/>
      <c r="M335" s="352"/>
      <c r="O335" s="354"/>
      <c r="Z335"/>
    </row>
    <row r="336" spans="1:26" s="353" customFormat="1" ht="31.5" customHeight="1" x14ac:dyDescent="0.2">
      <c r="A336" s="383">
        <v>333</v>
      </c>
      <c r="B336" s="343" t="s">
        <v>589</v>
      </c>
      <c r="C336" s="344"/>
      <c r="D336" s="345"/>
      <c r="E336" s="346"/>
      <c r="F336" s="347"/>
      <c r="G336" s="348"/>
      <c r="H336" s="349" t="s">
        <v>590</v>
      </c>
      <c r="I336" s="350"/>
      <c r="J336" s="350"/>
      <c r="K336" s="351"/>
      <c r="L336" s="351"/>
      <c r="M336" s="352"/>
      <c r="O336" s="354"/>
      <c r="Z336"/>
    </row>
    <row r="337" spans="1:26" s="353" customFormat="1" ht="31.5" customHeight="1" x14ac:dyDescent="0.2">
      <c r="A337" s="383">
        <v>334</v>
      </c>
      <c r="B337" s="343" t="s">
        <v>589</v>
      </c>
      <c r="C337" s="344"/>
      <c r="D337" s="345"/>
      <c r="E337" s="346"/>
      <c r="F337" s="347"/>
      <c r="G337" s="348"/>
      <c r="H337" s="349" t="s">
        <v>590</v>
      </c>
      <c r="I337" s="350"/>
      <c r="J337" s="350"/>
      <c r="K337" s="351"/>
      <c r="L337" s="351"/>
      <c r="M337" s="352"/>
      <c r="O337" s="354"/>
      <c r="Z337"/>
    </row>
    <row r="338" spans="1:26" s="353" customFormat="1" ht="31.5" customHeight="1" x14ac:dyDescent="0.2">
      <c r="A338" s="383">
        <v>335</v>
      </c>
      <c r="B338" s="343" t="s">
        <v>589</v>
      </c>
      <c r="C338" s="344"/>
      <c r="D338" s="345"/>
      <c r="E338" s="346"/>
      <c r="F338" s="347"/>
      <c r="G338" s="348"/>
      <c r="H338" s="349" t="s">
        <v>590</v>
      </c>
      <c r="I338" s="350"/>
      <c r="J338" s="350"/>
      <c r="K338" s="351"/>
      <c r="L338" s="351"/>
      <c r="M338" s="352"/>
      <c r="O338" s="354"/>
      <c r="Z338"/>
    </row>
    <row r="339" spans="1:26" s="353" customFormat="1" ht="93.75" customHeight="1" x14ac:dyDescent="0.2">
      <c r="A339" s="383">
        <v>336</v>
      </c>
      <c r="B339" s="343" t="str">
        <f t="shared" si="20"/>
        <v>İSVEÇ--</v>
      </c>
      <c r="C339" s="344"/>
      <c r="D339" s="345"/>
      <c r="E339" s="346"/>
      <c r="F339" s="347"/>
      <c r="G339" s="348"/>
      <c r="H339" s="349" t="s">
        <v>590</v>
      </c>
      <c r="I339" s="350"/>
      <c r="J339" s="350"/>
      <c r="K339" s="351"/>
      <c r="L339" s="351"/>
      <c r="M339" s="352"/>
      <c r="O339" s="354"/>
      <c r="Z339"/>
    </row>
    <row r="340" spans="1:26" s="341" customFormat="1" ht="31.5" customHeight="1" x14ac:dyDescent="0.2">
      <c r="A340" s="383">
        <v>337</v>
      </c>
      <c r="B340" s="331" t="str">
        <f t="shared" si="20"/>
        <v>100M--</v>
      </c>
      <c r="C340" s="332"/>
      <c r="D340" s="333"/>
      <c r="E340" s="334"/>
      <c r="F340" s="335"/>
      <c r="G340" s="336"/>
      <c r="H340" s="337" t="s">
        <v>327</v>
      </c>
      <c r="I340" s="338"/>
      <c r="J340" s="338"/>
      <c r="K340" s="339"/>
      <c r="L340" s="339"/>
      <c r="M340" s="340"/>
      <c r="O340" s="342"/>
      <c r="Z340"/>
    </row>
    <row r="341" spans="1:26" s="341" customFormat="1" ht="31.5" customHeight="1" x14ac:dyDescent="0.2">
      <c r="A341" s="383">
        <v>338</v>
      </c>
      <c r="B341" s="331" t="str">
        <f t="shared" si="20"/>
        <v>200M--</v>
      </c>
      <c r="C341" s="332"/>
      <c r="D341" s="333"/>
      <c r="E341" s="334"/>
      <c r="F341" s="335"/>
      <c r="G341" s="336"/>
      <c r="H341" s="337" t="s">
        <v>187</v>
      </c>
      <c r="I341" s="338"/>
      <c r="J341" s="338"/>
      <c r="K341" s="339"/>
      <c r="L341" s="339"/>
      <c r="M341" s="340"/>
      <c r="O341" s="342"/>
      <c r="Z341"/>
    </row>
    <row r="342" spans="1:26" s="341" customFormat="1" ht="31.5" customHeight="1" x14ac:dyDescent="0.2">
      <c r="A342" s="383">
        <v>339</v>
      </c>
      <c r="B342" s="331" t="str">
        <f t="shared" si="20"/>
        <v>400M--</v>
      </c>
      <c r="C342" s="332"/>
      <c r="D342" s="333"/>
      <c r="E342" s="334"/>
      <c r="F342" s="335"/>
      <c r="G342" s="336"/>
      <c r="H342" s="337" t="s">
        <v>188</v>
      </c>
      <c r="I342" s="338"/>
      <c r="J342" s="338"/>
      <c r="K342" s="339"/>
      <c r="L342" s="339"/>
      <c r="M342" s="340"/>
      <c r="O342" s="342"/>
      <c r="Z342"/>
    </row>
    <row r="343" spans="1:26" s="341" customFormat="1" ht="31.5" customHeight="1" x14ac:dyDescent="0.2">
      <c r="A343" s="383">
        <v>340</v>
      </c>
      <c r="B343" s="331" t="str">
        <f t="shared" si="20"/>
        <v>800M--</v>
      </c>
      <c r="C343" s="332"/>
      <c r="D343" s="333"/>
      <c r="E343" s="334"/>
      <c r="F343" s="335"/>
      <c r="G343" s="336"/>
      <c r="H343" s="337" t="s">
        <v>106</v>
      </c>
      <c r="I343" s="338"/>
      <c r="J343" s="338"/>
      <c r="K343" s="339"/>
      <c r="L343" s="339"/>
      <c r="M343" s="340"/>
      <c r="O343" s="342"/>
      <c r="Z343"/>
    </row>
    <row r="344" spans="1:26" s="341" customFormat="1" ht="31.5" customHeight="1" x14ac:dyDescent="0.2">
      <c r="A344" s="383">
        <v>341</v>
      </c>
      <c r="B344" s="331" t="str">
        <f t="shared" si="20"/>
        <v>1500M--</v>
      </c>
      <c r="C344" s="332"/>
      <c r="D344" s="333"/>
      <c r="E344" s="334"/>
      <c r="F344" s="335"/>
      <c r="G344" s="336"/>
      <c r="H344" s="337" t="s">
        <v>158</v>
      </c>
      <c r="I344" s="338"/>
      <c r="J344" s="338"/>
      <c r="K344" s="339"/>
      <c r="L344" s="339"/>
      <c r="M344" s="340"/>
      <c r="O344" s="342"/>
      <c r="Z344"/>
    </row>
    <row r="345" spans="1:26" s="341" customFormat="1" ht="31.5" customHeight="1" x14ac:dyDescent="0.2">
      <c r="A345" s="383">
        <v>342</v>
      </c>
      <c r="B345" s="331" t="str">
        <f t="shared" si="20"/>
        <v>100M.ENG--</v>
      </c>
      <c r="C345" s="332"/>
      <c r="D345" s="333"/>
      <c r="E345" s="334"/>
      <c r="F345" s="335"/>
      <c r="G345" s="336"/>
      <c r="H345" s="337" t="s">
        <v>157</v>
      </c>
      <c r="I345" s="338"/>
      <c r="J345" s="338"/>
      <c r="K345" s="339"/>
      <c r="L345" s="339"/>
      <c r="M345" s="340"/>
      <c r="O345" s="342"/>
      <c r="Z345"/>
    </row>
    <row r="346" spans="1:26" s="341" customFormat="1" ht="31.5" customHeight="1" x14ac:dyDescent="0.2">
      <c r="A346" s="383">
        <v>343</v>
      </c>
      <c r="B346" s="331" t="str">
        <f t="shared" si="20"/>
        <v>300M.ENG--</v>
      </c>
      <c r="C346" s="332"/>
      <c r="D346" s="333"/>
      <c r="E346" s="334"/>
      <c r="F346" s="335"/>
      <c r="G346" s="336"/>
      <c r="H346" s="337" t="s">
        <v>583</v>
      </c>
      <c r="I346" s="338"/>
      <c r="J346" s="338"/>
      <c r="K346" s="339"/>
      <c r="L346" s="339"/>
      <c r="M346" s="340"/>
      <c r="O346" s="342"/>
      <c r="Z346"/>
    </row>
    <row r="347" spans="1:26" s="341" customFormat="1" ht="31.5" customHeight="1" x14ac:dyDescent="0.2">
      <c r="A347" s="383">
        <v>344</v>
      </c>
      <c r="B347" s="331" t="str">
        <f t="shared" ref="B347:B353" si="22">CONCATENATE(H347,"-",M347)</f>
        <v>YÜKSEK-</v>
      </c>
      <c r="C347" s="332"/>
      <c r="D347" s="333"/>
      <c r="E347" s="334"/>
      <c r="F347" s="335"/>
      <c r="G347" s="336"/>
      <c r="H347" s="337" t="s">
        <v>45</v>
      </c>
      <c r="I347" s="338"/>
      <c r="J347" s="338"/>
      <c r="K347" s="339"/>
      <c r="L347" s="339"/>
      <c r="M347" s="340"/>
      <c r="O347" s="342"/>
      <c r="Z347"/>
    </row>
    <row r="348" spans="1:26" s="341" customFormat="1" ht="31.5" customHeight="1" x14ac:dyDescent="0.2">
      <c r="A348" s="383">
        <v>345</v>
      </c>
      <c r="B348" s="331" t="str">
        <f t="shared" si="22"/>
        <v>SIRIK-</v>
      </c>
      <c r="C348" s="332"/>
      <c r="D348" s="333"/>
      <c r="E348" s="334"/>
      <c r="F348" s="335"/>
      <c r="G348" s="336"/>
      <c r="H348" s="337" t="s">
        <v>189</v>
      </c>
      <c r="I348" s="338"/>
      <c r="J348" s="338"/>
      <c r="K348" s="339"/>
      <c r="L348" s="339"/>
      <c r="M348" s="340"/>
      <c r="O348" s="342"/>
      <c r="Z348"/>
    </row>
    <row r="349" spans="1:26" s="341" customFormat="1" ht="31.5" customHeight="1" x14ac:dyDescent="0.2">
      <c r="A349" s="383">
        <v>346</v>
      </c>
      <c r="B349" s="331" t="str">
        <f t="shared" si="22"/>
        <v>UZUN-</v>
      </c>
      <c r="C349" s="332"/>
      <c r="D349" s="333"/>
      <c r="E349" s="334"/>
      <c r="F349" s="335"/>
      <c r="G349" s="336"/>
      <c r="H349" s="337" t="s">
        <v>44</v>
      </c>
      <c r="I349" s="338"/>
      <c r="J349" s="338"/>
      <c r="K349" s="339"/>
      <c r="L349" s="339"/>
      <c r="M349" s="340"/>
      <c r="O349" s="342"/>
      <c r="Z349"/>
    </row>
    <row r="350" spans="1:26" s="341" customFormat="1" ht="31.5" customHeight="1" x14ac:dyDescent="0.2">
      <c r="A350" s="383">
        <v>347</v>
      </c>
      <c r="B350" s="331" t="str">
        <f t="shared" si="22"/>
        <v>ÜÇADIM-</v>
      </c>
      <c r="C350" s="332"/>
      <c r="D350" s="333"/>
      <c r="E350" s="334"/>
      <c r="F350" s="335"/>
      <c r="G350" s="336"/>
      <c r="H350" s="337" t="s">
        <v>584</v>
      </c>
      <c r="I350" s="338"/>
      <c r="J350" s="338"/>
      <c r="K350" s="339"/>
      <c r="L350" s="339"/>
      <c r="M350" s="340"/>
      <c r="O350" s="342"/>
      <c r="Z350"/>
    </row>
    <row r="351" spans="1:26" s="341" customFormat="1" ht="31.5" customHeight="1" x14ac:dyDescent="0.2">
      <c r="A351" s="383">
        <v>348</v>
      </c>
      <c r="B351" s="331" t="str">
        <f t="shared" si="22"/>
        <v>DİSK-</v>
      </c>
      <c r="C351" s="332"/>
      <c r="D351" s="333"/>
      <c r="E351" s="334"/>
      <c r="F351" s="335"/>
      <c r="G351" s="336"/>
      <c r="H351" s="337" t="s">
        <v>160</v>
      </c>
      <c r="I351" s="338"/>
      <c r="J351" s="338"/>
      <c r="K351" s="339"/>
      <c r="L351" s="339"/>
      <c r="M351" s="340"/>
      <c r="O351" s="342"/>
      <c r="Z351"/>
    </row>
    <row r="352" spans="1:26" s="341" customFormat="1" ht="31.5" customHeight="1" x14ac:dyDescent="0.2">
      <c r="A352" s="383">
        <v>349</v>
      </c>
      <c r="B352" s="331" t="str">
        <f t="shared" si="22"/>
        <v>CİRİT-</v>
      </c>
      <c r="C352" s="332"/>
      <c r="D352" s="333"/>
      <c r="E352" s="334"/>
      <c r="F352" s="335"/>
      <c r="G352" s="336"/>
      <c r="H352" s="337" t="s">
        <v>161</v>
      </c>
      <c r="I352" s="338"/>
      <c r="J352" s="338"/>
      <c r="K352" s="339"/>
      <c r="L352" s="339"/>
      <c r="M352" s="340"/>
      <c r="O352" s="342"/>
      <c r="Z352"/>
    </row>
    <row r="353" spans="1:26" s="341" customFormat="1" ht="31.5" customHeight="1" x14ac:dyDescent="0.2">
      <c r="A353" s="383">
        <v>350</v>
      </c>
      <c r="B353" s="331" t="str">
        <f t="shared" si="22"/>
        <v>GÜLLE-</v>
      </c>
      <c r="C353" s="332"/>
      <c r="D353" s="333"/>
      <c r="E353" s="334"/>
      <c r="F353" s="335"/>
      <c r="G353" s="336"/>
      <c r="H353" s="337" t="s">
        <v>159</v>
      </c>
      <c r="I353" s="338"/>
      <c r="J353" s="338"/>
      <c r="K353" s="339"/>
      <c r="L353" s="339"/>
      <c r="M353" s="340"/>
      <c r="O353" s="342"/>
      <c r="Z353"/>
    </row>
    <row r="354" spans="1:26" s="341" customFormat="1" ht="31.5" customHeight="1" x14ac:dyDescent="0.2">
      <c r="A354" s="383">
        <v>351</v>
      </c>
      <c r="B354" s="331" t="s">
        <v>589</v>
      </c>
      <c r="C354" s="332"/>
      <c r="D354" s="333"/>
      <c r="E354" s="334"/>
      <c r="F354" s="335"/>
      <c r="G354" s="336"/>
      <c r="H354" s="337" t="s">
        <v>590</v>
      </c>
      <c r="I354" s="338"/>
      <c r="J354" s="338"/>
      <c r="K354" s="339"/>
      <c r="L354" s="339"/>
      <c r="M354" s="340"/>
      <c r="O354" s="342"/>
      <c r="Z354"/>
    </row>
    <row r="355" spans="1:26" s="341" customFormat="1" ht="31.5" customHeight="1" x14ac:dyDescent="0.2">
      <c r="A355" s="383">
        <v>352</v>
      </c>
      <c r="B355" s="331" t="s">
        <v>589</v>
      </c>
      <c r="C355" s="332"/>
      <c r="D355" s="333"/>
      <c r="E355" s="334"/>
      <c r="F355" s="335"/>
      <c r="G355" s="336"/>
      <c r="H355" s="337" t="s">
        <v>590</v>
      </c>
      <c r="I355" s="338"/>
      <c r="J355" s="338"/>
      <c r="K355" s="339"/>
      <c r="L355" s="339"/>
      <c r="M355" s="340"/>
      <c r="O355" s="342"/>
      <c r="Z355"/>
    </row>
    <row r="356" spans="1:26" s="341" customFormat="1" ht="31.5" customHeight="1" x14ac:dyDescent="0.2">
      <c r="A356" s="383">
        <v>353</v>
      </c>
      <c r="B356" s="331" t="s">
        <v>589</v>
      </c>
      <c r="C356" s="332"/>
      <c r="D356" s="333"/>
      <c r="E356" s="334"/>
      <c r="F356" s="335"/>
      <c r="G356" s="336"/>
      <c r="H356" s="337" t="s">
        <v>590</v>
      </c>
      <c r="I356" s="338"/>
      <c r="J356" s="338"/>
      <c r="K356" s="339"/>
      <c r="L356" s="339"/>
      <c r="M356" s="340"/>
      <c r="O356" s="342"/>
      <c r="Z356"/>
    </row>
    <row r="357" spans="1:26" s="341" customFormat="1" ht="31.5" customHeight="1" x14ac:dyDescent="0.2">
      <c r="A357" s="383">
        <v>354</v>
      </c>
      <c r="B357" s="331" t="s">
        <v>589</v>
      </c>
      <c r="C357" s="332"/>
      <c r="D357" s="333"/>
      <c r="E357" s="334"/>
      <c r="F357" s="335"/>
      <c r="G357" s="336"/>
      <c r="H357" s="337" t="s">
        <v>590</v>
      </c>
      <c r="I357" s="338"/>
      <c r="J357" s="338"/>
      <c r="K357" s="339"/>
      <c r="L357" s="339"/>
      <c r="M357" s="340"/>
      <c r="O357" s="342"/>
      <c r="Z357"/>
    </row>
    <row r="358" spans="1:26" s="341" customFormat="1" ht="31.5" customHeight="1" x14ac:dyDescent="0.2">
      <c r="A358" s="383">
        <v>355</v>
      </c>
      <c r="B358" s="331" t="s">
        <v>589</v>
      </c>
      <c r="C358" s="332"/>
      <c r="D358" s="333"/>
      <c r="E358" s="334"/>
      <c r="F358" s="335"/>
      <c r="G358" s="336"/>
      <c r="H358" s="337" t="s">
        <v>590</v>
      </c>
      <c r="I358" s="338"/>
      <c r="J358" s="338"/>
      <c r="K358" s="339"/>
      <c r="L358" s="339"/>
      <c r="M358" s="340"/>
      <c r="O358" s="342"/>
      <c r="Z358"/>
    </row>
    <row r="359" spans="1:26" s="341" customFormat="1" ht="31.5" customHeight="1" x14ac:dyDescent="0.2">
      <c r="A359" s="383">
        <v>356</v>
      </c>
      <c r="B359" s="331" t="s">
        <v>589</v>
      </c>
      <c r="C359" s="332"/>
      <c r="D359" s="333"/>
      <c r="E359" s="334"/>
      <c r="F359" s="335"/>
      <c r="G359" s="336"/>
      <c r="H359" s="337" t="s">
        <v>590</v>
      </c>
      <c r="I359" s="338"/>
      <c r="J359" s="338"/>
      <c r="K359" s="339"/>
      <c r="L359" s="339"/>
      <c r="M359" s="340"/>
      <c r="O359" s="342"/>
      <c r="Z359"/>
    </row>
    <row r="360" spans="1:26" s="341" customFormat="1" ht="93.75" customHeight="1" x14ac:dyDescent="0.2">
      <c r="A360" s="383">
        <v>357</v>
      </c>
      <c r="B360" s="331" t="str">
        <f t="shared" si="20"/>
        <v>İSVEÇ--</v>
      </c>
      <c r="C360" s="332"/>
      <c r="D360" s="333"/>
      <c r="E360" s="334"/>
      <c r="F360" s="335"/>
      <c r="G360" s="336"/>
      <c r="H360" s="337" t="s">
        <v>590</v>
      </c>
      <c r="I360" s="338"/>
      <c r="J360" s="338"/>
      <c r="K360" s="339"/>
      <c r="L360" s="339"/>
      <c r="M360" s="340"/>
      <c r="O360" s="342"/>
      <c r="Z360"/>
    </row>
    <row r="361" spans="1:26" s="353" customFormat="1" ht="31.5" customHeight="1" x14ac:dyDescent="0.2">
      <c r="A361" s="383">
        <v>358</v>
      </c>
      <c r="B361" s="343" t="str">
        <f t="shared" si="20"/>
        <v>100M--</v>
      </c>
      <c r="C361" s="344"/>
      <c r="D361" s="345"/>
      <c r="E361" s="346"/>
      <c r="F361" s="347"/>
      <c r="G361" s="348"/>
      <c r="H361" s="349" t="s">
        <v>327</v>
      </c>
      <c r="I361" s="350"/>
      <c r="J361" s="350"/>
      <c r="K361" s="351"/>
      <c r="L361" s="351"/>
      <c r="M361" s="352"/>
      <c r="O361" s="354"/>
      <c r="Z361"/>
    </row>
    <row r="362" spans="1:26" s="353" customFormat="1" ht="31.5" customHeight="1" x14ac:dyDescent="0.2">
      <c r="A362" s="383">
        <v>359</v>
      </c>
      <c r="B362" s="343" t="str">
        <f t="shared" si="20"/>
        <v>200M--</v>
      </c>
      <c r="C362" s="344"/>
      <c r="D362" s="345"/>
      <c r="E362" s="346"/>
      <c r="F362" s="347"/>
      <c r="G362" s="348"/>
      <c r="H362" s="349" t="s">
        <v>187</v>
      </c>
      <c r="I362" s="350"/>
      <c r="J362" s="350"/>
      <c r="K362" s="351"/>
      <c r="L362" s="351"/>
      <c r="M362" s="352"/>
      <c r="O362" s="354"/>
      <c r="Z362"/>
    </row>
    <row r="363" spans="1:26" s="353" customFormat="1" ht="31.5" customHeight="1" x14ac:dyDescent="0.2">
      <c r="A363" s="383">
        <v>360</v>
      </c>
      <c r="B363" s="343" t="str">
        <f t="shared" si="20"/>
        <v>400M--</v>
      </c>
      <c r="C363" s="344"/>
      <c r="D363" s="345"/>
      <c r="E363" s="346"/>
      <c r="F363" s="347"/>
      <c r="G363" s="348"/>
      <c r="H363" s="349" t="s">
        <v>188</v>
      </c>
      <c r="I363" s="350"/>
      <c r="J363" s="350"/>
      <c r="K363" s="351"/>
      <c r="L363" s="351"/>
      <c r="M363" s="352"/>
      <c r="O363" s="354"/>
      <c r="Z363"/>
    </row>
    <row r="364" spans="1:26" s="353" customFormat="1" ht="31.5" customHeight="1" x14ac:dyDescent="0.2">
      <c r="A364" s="383">
        <v>361</v>
      </c>
      <c r="B364" s="343" t="str">
        <f t="shared" si="20"/>
        <v>800M--</v>
      </c>
      <c r="C364" s="344"/>
      <c r="D364" s="345"/>
      <c r="E364" s="346"/>
      <c r="F364" s="347"/>
      <c r="G364" s="348"/>
      <c r="H364" s="349" t="s">
        <v>106</v>
      </c>
      <c r="I364" s="350"/>
      <c r="J364" s="350"/>
      <c r="K364" s="351"/>
      <c r="L364" s="351"/>
      <c r="M364" s="352"/>
      <c r="O364" s="354"/>
      <c r="Z364"/>
    </row>
    <row r="365" spans="1:26" s="353" customFormat="1" ht="31.5" customHeight="1" x14ac:dyDescent="0.2">
      <c r="A365" s="383">
        <v>362</v>
      </c>
      <c r="B365" s="343" t="str">
        <f t="shared" si="20"/>
        <v>1500M--</v>
      </c>
      <c r="C365" s="344"/>
      <c r="D365" s="345"/>
      <c r="E365" s="346"/>
      <c r="F365" s="347"/>
      <c r="G365" s="348"/>
      <c r="H365" s="349" t="s">
        <v>158</v>
      </c>
      <c r="I365" s="350"/>
      <c r="J365" s="350"/>
      <c r="K365" s="351"/>
      <c r="L365" s="351"/>
      <c r="M365" s="352"/>
      <c r="O365" s="354"/>
      <c r="Z365"/>
    </row>
    <row r="366" spans="1:26" s="353" customFormat="1" ht="31.5" customHeight="1" x14ac:dyDescent="0.2">
      <c r="A366" s="383">
        <v>363</v>
      </c>
      <c r="B366" s="343" t="str">
        <f t="shared" si="20"/>
        <v>100M.ENG--</v>
      </c>
      <c r="C366" s="344"/>
      <c r="D366" s="345"/>
      <c r="E366" s="346"/>
      <c r="F366" s="347"/>
      <c r="G366" s="348"/>
      <c r="H366" s="349" t="s">
        <v>157</v>
      </c>
      <c r="I366" s="350"/>
      <c r="J366" s="350"/>
      <c r="K366" s="351"/>
      <c r="L366" s="351"/>
      <c r="M366" s="352"/>
      <c r="O366" s="354"/>
      <c r="Z366"/>
    </row>
    <row r="367" spans="1:26" s="353" customFormat="1" ht="31.5" customHeight="1" x14ac:dyDescent="0.2">
      <c r="A367" s="383">
        <v>364</v>
      </c>
      <c r="B367" s="343" t="str">
        <f t="shared" si="20"/>
        <v>300M.ENG--</v>
      </c>
      <c r="C367" s="344"/>
      <c r="D367" s="345"/>
      <c r="E367" s="346"/>
      <c r="F367" s="347"/>
      <c r="G367" s="348"/>
      <c r="H367" s="349" t="s">
        <v>583</v>
      </c>
      <c r="I367" s="350"/>
      <c r="J367" s="350"/>
      <c r="K367" s="351"/>
      <c r="L367" s="351"/>
      <c r="M367" s="352"/>
      <c r="O367" s="354"/>
      <c r="Z367"/>
    </row>
    <row r="368" spans="1:26" s="353" customFormat="1" ht="31.5" customHeight="1" x14ac:dyDescent="0.2">
      <c r="A368" s="383">
        <v>365</v>
      </c>
      <c r="B368" s="343" t="str">
        <f t="shared" ref="B368:B374" si="23">CONCATENATE(H368,"-",M368)</f>
        <v>YÜKSEK-</v>
      </c>
      <c r="C368" s="344"/>
      <c r="D368" s="345"/>
      <c r="E368" s="346"/>
      <c r="F368" s="347"/>
      <c r="G368" s="348"/>
      <c r="H368" s="349" t="s">
        <v>45</v>
      </c>
      <c r="I368" s="350"/>
      <c r="J368" s="350"/>
      <c r="K368" s="351"/>
      <c r="L368" s="351"/>
      <c r="M368" s="352"/>
      <c r="O368" s="354"/>
      <c r="Z368"/>
    </row>
    <row r="369" spans="1:26" s="353" customFormat="1" ht="31.5" customHeight="1" x14ac:dyDescent="0.2">
      <c r="A369" s="383">
        <v>366</v>
      </c>
      <c r="B369" s="343" t="str">
        <f t="shared" si="23"/>
        <v>SIRIK-</v>
      </c>
      <c r="C369" s="344"/>
      <c r="D369" s="345"/>
      <c r="E369" s="346"/>
      <c r="F369" s="347"/>
      <c r="G369" s="348"/>
      <c r="H369" s="349" t="s">
        <v>189</v>
      </c>
      <c r="I369" s="350"/>
      <c r="J369" s="350"/>
      <c r="K369" s="351"/>
      <c r="L369" s="351"/>
      <c r="M369" s="352"/>
      <c r="O369" s="354"/>
      <c r="Z369"/>
    </row>
    <row r="370" spans="1:26" s="353" customFormat="1" ht="31.5" customHeight="1" x14ac:dyDescent="0.2">
      <c r="A370" s="383">
        <v>367</v>
      </c>
      <c r="B370" s="343" t="str">
        <f t="shared" si="23"/>
        <v>UZUN-</v>
      </c>
      <c r="C370" s="344"/>
      <c r="D370" s="345"/>
      <c r="E370" s="346"/>
      <c r="F370" s="347"/>
      <c r="G370" s="348"/>
      <c r="H370" s="349" t="s">
        <v>44</v>
      </c>
      <c r="I370" s="350"/>
      <c r="J370" s="350"/>
      <c r="K370" s="351"/>
      <c r="L370" s="351"/>
      <c r="M370" s="352"/>
      <c r="O370" s="354"/>
      <c r="Z370"/>
    </row>
    <row r="371" spans="1:26" s="353" customFormat="1" ht="31.5" customHeight="1" x14ac:dyDescent="0.2">
      <c r="A371" s="383">
        <v>368</v>
      </c>
      <c r="B371" s="343" t="str">
        <f t="shared" si="23"/>
        <v>ÜÇADIM-</v>
      </c>
      <c r="C371" s="344"/>
      <c r="D371" s="345"/>
      <c r="E371" s="346"/>
      <c r="F371" s="347"/>
      <c r="G371" s="348"/>
      <c r="H371" s="349" t="s">
        <v>584</v>
      </c>
      <c r="I371" s="350"/>
      <c r="J371" s="350"/>
      <c r="K371" s="351"/>
      <c r="L371" s="351"/>
      <c r="M371" s="352"/>
      <c r="O371" s="354"/>
      <c r="Z371"/>
    </row>
    <row r="372" spans="1:26" s="353" customFormat="1" ht="31.5" customHeight="1" x14ac:dyDescent="0.2">
      <c r="A372" s="383">
        <v>369</v>
      </c>
      <c r="B372" s="343" t="str">
        <f t="shared" si="23"/>
        <v>DİSK-</v>
      </c>
      <c r="C372" s="344"/>
      <c r="D372" s="345"/>
      <c r="E372" s="346"/>
      <c r="F372" s="347"/>
      <c r="G372" s="348"/>
      <c r="H372" s="349" t="s">
        <v>160</v>
      </c>
      <c r="I372" s="350"/>
      <c r="J372" s="350"/>
      <c r="K372" s="351"/>
      <c r="L372" s="351"/>
      <c r="M372" s="352"/>
      <c r="O372" s="354"/>
      <c r="Z372"/>
    </row>
    <row r="373" spans="1:26" s="353" customFormat="1" ht="31.5" customHeight="1" x14ac:dyDescent="0.2">
      <c r="A373" s="383">
        <v>370</v>
      </c>
      <c r="B373" s="343" t="str">
        <f t="shared" si="23"/>
        <v>CİRİT-</v>
      </c>
      <c r="C373" s="344"/>
      <c r="D373" s="345"/>
      <c r="E373" s="346"/>
      <c r="F373" s="347"/>
      <c r="G373" s="348"/>
      <c r="H373" s="349" t="s">
        <v>161</v>
      </c>
      <c r="I373" s="350"/>
      <c r="J373" s="350"/>
      <c r="K373" s="351"/>
      <c r="L373" s="351"/>
      <c r="M373" s="352"/>
      <c r="O373" s="354"/>
      <c r="Z373"/>
    </row>
    <row r="374" spans="1:26" s="353" customFormat="1" ht="31.5" customHeight="1" x14ac:dyDescent="0.2">
      <c r="A374" s="383">
        <v>371</v>
      </c>
      <c r="B374" s="343" t="str">
        <f t="shared" si="23"/>
        <v>GÜLLE-</v>
      </c>
      <c r="C374" s="344"/>
      <c r="D374" s="345"/>
      <c r="E374" s="346"/>
      <c r="F374" s="347"/>
      <c r="G374" s="348"/>
      <c r="H374" s="349" t="s">
        <v>159</v>
      </c>
      <c r="I374" s="350"/>
      <c r="J374" s="350"/>
      <c r="K374" s="351"/>
      <c r="L374" s="351"/>
      <c r="M374" s="352"/>
      <c r="O374" s="354"/>
      <c r="Z374"/>
    </row>
    <row r="375" spans="1:26" s="353" customFormat="1" ht="31.5" customHeight="1" x14ac:dyDescent="0.2">
      <c r="A375" s="383">
        <v>372</v>
      </c>
      <c r="B375" s="343" t="s">
        <v>589</v>
      </c>
      <c r="C375" s="344"/>
      <c r="D375" s="345"/>
      <c r="E375" s="346"/>
      <c r="F375" s="347"/>
      <c r="G375" s="348"/>
      <c r="H375" s="349" t="s">
        <v>590</v>
      </c>
      <c r="I375" s="350"/>
      <c r="J375" s="350"/>
      <c r="K375" s="351"/>
      <c r="L375" s="351"/>
      <c r="M375" s="352"/>
      <c r="O375" s="354"/>
      <c r="Z375"/>
    </row>
    <row r="376" spans="1:26" s="353" customFormat="1" ht="31.5" customHeight="1" x14ac:dyDescent="0.2">
      <c r="A376" s="383">
        <v>373</v>
      </c>
      <c r="B376" s="343" t="s">
        <v>589</v>
      </c>
      <c r="C376" s="344"/>
      <c r="D376" s="345"/>
      <c r="E376" s="346"/>
      <c r="F376" s="347"/>
      <c r="G376" s="348"/>
      <c r="H376" s="349" t="s">
        <v>590</v>
      </c>
      <c r="I376" s="350"/>
      <c r="J376" s="350"/>
      <c r="K376" s="351"/>
      <c r="L376" s="351"/>
      <c r="M376" s="352"/>
      <c r="O376" s="354"/>
      <c r="Z376"/>
    </row>
    <row r="377" spans="1:26" s="353" customFormat="1" ht="31.5" customHeight="1" x14ac:dyDescent="0.2">
      <c r="A377" s="383">
        <v>374</v>
      </c>
      <c r="B377" s="343" t="s">
        <v>589</v>
      </c>
      <c r="C377" s="344"/>
      <c r="D377" s="345"/>
      <c r="E377" s="346"/>
      <c r="F377" s="347"/>
      <c r="G377" s="348"/>
      <c r="H377" s="349" t="s">
        <v>590</v>
      </c>
      <c r="I377" s="350"/>
      <c r="J377" s="350"/>
      <c r="K377" s="351"/>
      <c r="L377" s="351"/>
      <c r="M377" s="352"/>
      <c r="O377" s="354"/>
      <c r="Z377"/>
    </row>
    <row r="378" spans="1:26" s="353" customFormat="1" ht="31.5" customHeight="1" x14ac:dyDescent="0.2">
      <c r="A378" s="383">
        <v>375</v>
      </c>
      <c r="B378" s="343" t="s">
        <v>589</v>
      </c>
      <c r="C378" s="344"/>
      <c r="D378" s="345"/>
      <c r="E378" s="346"/>
      <c r="F378" s="347"/>
      <c r="G378" s="348"/>
      <c r="H378" s="349" t="s">
        <v>590</v>
      </c>
      <c r="I378" s="350"/>
      <c r="J378" s="350"/>
      <c r="K378" s="351"/>
      <c r="L378" s="351"/>
      <c r="M378" s="352"/>
      <c r="O378" s="354"/>
      <c r="Z378"/>
    </row>
    <row r="379" spans="1:26" s="353" customFormat="1" ht="31.5" customHeight="1" x14ac:dyDescent="0.2">
      <c r="A379" s="383">
        <v>376</v>
      </c>
      <c r="B379" s="343" t="s">
        <v>589</v>
      </c>
      <c r="C379" s="344"/>
      <c r="D379" s="345"/>
      <c r="E379" s="346"/>
      <c r="F379" s="347"/>
      <c r="G379" s="348"/>
      <c r="H379" s="349" t="s">
        <v>590</v>
      </c>
      <c r="I379" s="350"/>
      <c r="J379" s="350"/>
      <c r="K379" s="351"/>
      <c r="L379" s="351"/>
      <c r="M379" s="352"/>
      <c r="O379" s="354"/>
      <c r="Z379"/>
    </row>
    <row r="380" spans="1:26" s="353" customFormat="1" ht="31.5" customHeight="1" x14ac:dyDescent="0.2">
      <c r="A380" s="383">
        <v>377</v>
      </c>
      <c r="B380" s="343" t="s">
        <v>589</v>
      </c>
      <c r="C380" s="344"/>
      <c r="D380" s="345"/>
      <c r="E380" s="346"/>
      <c r="F380" s="347"/>
      <c r="G380" s="348"/>
      <c r="H380" s="349" t="s">
        <v>590</v>
      </c>
      <c r="I380" s="350"/>
      <c r="J380" s="350"/>
      <c r="K380" s="351"/>
      <c r="L380" s="351"/>
      <c r="M380" s="352"/>
      <c r="O380" s="354"/>
      <c r="Z380"/>
    </row>
    <row r="381" spans="1:26" s="353" customFormat="1" ht="93.75" customHeight="1" x14ac:dyDescent="0.2">
      <c r="A381" s="383">
        <v>378</v>
      </c>
      <c r="B381" s="343" t="str">
        <f t="shared" si="20"/>
        <v>İSVEÇ--</v>
      </c>
      <c r="C381" s="344"/>
      <c r="D381" s="345"/>
      <c r="E381" s="346"/>
      <c r="F381" s="347"/>
      <c r="G381" s="348"/>
      <c r="H381" s="349" t="s">
        <v>590</v>
      </c>
      <c r="I381" s="350"/>
      <c r="J381" s="350"/>
      <c r="K381" s="351"/>
      <c r="L381" s="351"/>
      <c r="M381" s="352"/>
      <c r="O381" s="354"/>
      <c r="Z381"/>
    </row>
    <row r="382" spans="1:26" s="341" customFormat="1" ht="31.5" customHeight="1" x14ac:dyDescent="0.2">
      <c r="A382" s="383">
        <v>379</v>
      </c>
      <c r="B382" s="331" t="str">
        <f t="shared" si="20"/>
        <v>100M--</v>
      </c>
      <c r="C382" s="332"/>
      <c r="D382" s="333"/>
      <c r="E382" s="334"/>
      <c r="F382" s="335"/>
      <c r="G382" s="336"/>
      <c r="H382" s="337" t="s">
        <v>327</v>
      </c>
      <c r="I382" s="338"/>
      <c r="J382" s="338"/>
      <c r="K382" s="339"/>
      <c r="L382" s="339"/>
      <c r="M382" s="340"/>
      <c r="O382" s="342"/>
      <c r="Z382"/>
    </row>
    <row r="383" spans="1:26" s="341" customFormat="1" ht="31.5" customHeight="1" x14ac:dyDescent="0.2">
      <c r="A383" s="383">
        <v>380</v>
      </c>
      <c r="B383" s="331" t="str">
        <f t="shared" si="20"/>
        <v>200M--</v>
      </c>
      <c r="C383" s="332"/>
      <c r="D383" s="333"/>
      <c r="E383" s="334"/>
      <c r="F383" s="335"/>
      <c r="G383" s="336"/>
      <c r="H383" s="337" t="s">
        <v>187</v>
      </c>
      <c r="I383" s="338"/>
      <c r="J383" s="338"/>
      <c r="K383" s="339"/>
      <c r="L383" s="339"/>
      <c r="M383" s="340"/>
      <c r="O383" s="342"/>
      <c r="Z383"/>
    </row>
    <row r="384" spans="1:26" s="341" customFormat="1" ht="31.5" customHeight="1" x14ac:dyDescent="0.2">
      <c r="A384" s="383">
        <v>381</v>
      </c>
      <c r="B384" s="331" t="str">
        <f t="shared" si="20"/>
        <v>400M--</v>
      </c>
      <c r="C384" s="332"/>
      <c r="D384" s="333"/>
      <c r="E384" s="334"/>
      <c r="F384" s="335"/>
      <c r="G384" s="336"/>
      <c r="H384" s="337" t="s">
        <v>188</v>
      </c>
      <c r="I384" s="338"/>
      <c r="J384" s="338"/>
      <c r="K384" s="339"/>
      <c r="L384" s="339"/>
      <c r="M384" s="340"/>
      <c r="O384" s="342"/>
      <c r="Z384"/>
    </row>
    <row r="385" spans="1:26" s="341" customFormat="1" ht="31.5" customHeight="1" x14ac:dyDescent="0.2">
      <c r="A385" s="383">
        <v>382</v>
      </c>
      <c r="B385" s="331" t="str">
        <f t="shared" si="20"/>
        <v>800M--</v>
      </c>
      <c r="C385" s="332"/>
      <c r="D385" s="333"/>
      <c r="E385" s="334"/>
      <c r="F385" s="335"/>
      <c r="G385" s="336"/>
      <c r="H385" s="337" t="s">
        <v>106</v>
      </c>
      <c r="I385" s="338"/>
      <c r="J385" s="338"/>
      <c r="K385" s="339"/>
      <c r="L385" s="339"/>
      <c r="M385" s="340"/>
      <c r="O385" s="342"/>
      <c r="Z385"/>
    </row>
    <row r="386" spans="1:26" s="341" customFormat="1" ht="31.5" customHeight="1" x14ac:dyDescent="0.2">
      <c r="A386" s="383">
        <v>383</v>
      </c>
      <c r="B386" s="331" t="str">
        <f t="shared" si="20"/>
        <v>1500M--</v>
      </c>
      <c r="C386" s="332"/>
      <c r="D386" s="333"/>
      <c r="E386" s="334"/>
      <c r="F386" s="335"/>
      <c r="G386" s="336"/>
      <c r="H386" s="337" t="s">
        <v>158</v>
      </c>
      <c r="I386" s="338"/>
      <c r="J386" s="338"/>
      <c r="K386" s="339"/>
      <c r="L386" s="339"/>
      <c r="M386" s="340"/>
      <c r="O386" s="342"/>
      <c r="Z386"/>
    </row>
    <row r="387" spans="1:26" s="341" customFormat="1" ht="31.5" customHeight="1" x14ac:dyDescent="0.2">
      <c r="A387" s="383">
        <v>384</v>
      </c>
      <c r="B387" s="331" t="str">
        <f t="shared" si="20"/>
        <v>100M.ENG--</v>
      </c>
      <c r="C387" s="332"/>
      <c r="D387" s="333"/>
      <c r="E387" s="334"/>
      <c r="F387" s="335"/>
      <c r="G387" s="336"/>
      <c r="H387" s="337" t="s">
        <v>157</v>
      </c>
      <c r="I387" s="338"/>
      <c r="J387" s="338"/>
      <c r="K387" s="339"/>
      <c r="L387" s="339"/>
      <c r="M387" s="340"/>
      <c r="O387" s="342"/>
      <c r="Z387"/>
    </row>
    <row r="388" spans="1:26" s="341" customFormat="1" ht="31.5" customHeight="1" x14ac:dyDescent="0.2">
      <c r="A388" s="383">
        <v>385</v>
      </c>
      <c r="B388" s="331" t="str">
        <f t="shared" ref="B388:B451" si="24">CONCATENATE(H388,"-",K388,"-",L388)</f>
        <v>300M.ENG--</v>
      </c>
      <c r="C388" s="332"/>
      <c r="D388" s="333"/>
      <c r="E388" s="334"/>
      <c r="F388" s="335"/>
      <c r="G388" s="336"/>
      <c r="H388" s="337" t="s">
        <v>583</v>
      </c>
      <c r="I388" s="338"/>
      <c r="J388" s="338"/>
      <c r="K388" s="339"/>
      <c r="L388" s="339"/>
      <c r="M388" s="340"/>
      <c r="O388" s="342"/>
      <c r="Z388"/>
    </row>
    <row r="389" spans="1:26" s="341" customFormat="1" ht="31.5" customHeight="1" x14ac:dyDescent="0.2">
      <c r="A389" s="383">
        <v>386</v>
      </c>
      <c r="B389" s="331" t="str">
        <f t="shared" ref="B389:B395" si="25">CONCATENATE(H389,"-",M389)</f>
        <v>YÜKSEK-</v>
      </c>
      <c r="C389" s="332"/>
      <c r="D389" s="333"/>
      <c r="E389" s="334"/>
      <c r="F389" s="335"/>
      <c r="G389" s="336"/>
      <c r="H389" s="337" t="s">
        <v>45</v>
      </c>
      <c r="I389" s="338"/>
      <c r="J389" s="338"/>
      <c r="K389" s="339"/>
      <c r="L389" s="339"/>
      <c r="M389" s="340"/>
      <c r="O389" s="342"/>
      <c r="Z389"/>
    </row>
    <row r="390" spans="1:26" s="341" customFormat="1" ht="31.5" customHeight="1" x14ac:dyDescent="0.2">
      <c r="A390" s="383">
        <v>387</v>
      </c>
      <c r="B390" s="331" t="str">
        <f t="shared" si="25"/>
        <v>SIRIK-</v>
      </c>
      <c r="C390" s="332"/>
      <c r="D390" s="333"/>
      <c r="E390" s="334"/>
      <c r="F390" s="335"/>
      <c r="G390" s="336"/>
      <c r="H390" s="337" t="s">
        <v>189</v>
      </c>
      <c r="I390" s="338"/>
      <c r="J390" s="338"/>
      <c r="K390" s="339"/>
      <c r="L390" s="339"/>
      <c r="M390" s="340"/>
      <c r="O390" s="342"/>
      <c r="Z390"/>
    </row>
    <row r="391" spans="1:26" s="341" customFormat="1" ht="31.5" customHeight="1" x14ac:dyDescent="0.2">
      <c r="A391" s="383">
        <v>388</v>
      </c>
      <c r="B391" s="331" t="str">
        <f t="shared" si="25"/>
        <v>UZUN-</v>
      </c>
      <c r="C391" s="332"/>
      <c r="D391" s="333"/>
      <c r="E391" s="334"/>
      <c r="F391" s="335"/>
      <c r="G391" s="336"/>
      <c r="H391" s="337" t="s">
        <v>44</v>
      </c>
      <c r="I391" s="338"/>
      <c r="J391" s="338"/>
      <c r="K391" s="339"/>
      <c r="L391" s="339"/>
      <c r="M391" s="340"/>
      <c r="O391" s="342"/>
      <c r="Z391"/>
    </row>
    <row r="392" spans="1:26" s="341" customFormat="1" ht="31.5" customHeight="1" x14ac:dyDescent="0.2">
      <c r="A392" s="383">
        <v>389</v>
      </c>
      <c r="B392" s="331" t="str">
        <f t="shared" si="25"/>
        <v>ÜÇADIM-</v>
      </c>
      <c r="C392" s="332"/>
      <c r="D392" s="333"/>
      <c r="E392" s="334"/>
      <c r="F392" s="335"/>
      <c r="G392" s="336"/>
      <c r="H392" s="337" t="s">
        <v>584</v>
      </c>
      <c r="I392" s="338"/>
      <c r="J392" s="338"/>
      <c r="K392" s="339"/>
      <c r="L392" s="339"/>
      <c r="M392" s="340"/>
      <c r="O392" s="342"/>
      <c r="Z392"/>
    </row>
    <row r="393" spans="1:26" s="341" customFormat="1" ht="31.5" customHeight="1" x14ac:dyDescent="0.2">
      <c r="A393" s="383">
        <v>390</v>
      </c>
      <c r="B393" s="331" t="str">
        <f t="shared" si="25"/>
        <v>DİSK-</v>
      </c>
      <c r="C393" s="332"/>
      <c r="D393" s="333"/>
      <c r="E393" s="334"/>
      <c r="F393" s="335"/>
      <c r="G393" s="336"/>
      <c r="H393" s="337" t="s">
        <v>160</v>
      </c>
      <c r="I393" s="338"/>
      <c r="J393" s="338"/>
      <c r="K393" s="339"/>
      <c r="L393" s="339"/>
      <c r="M393" s="340"/>
      <c r="O393" s="342"/>
      <c r="Z393"/>
    </row>
    <row r="394" spans="1:26" s="341" customFormat="1" ht="31.5" customHeight="1" x14ac:dyDescent="0.2">
      <c r="A394" s="383">
        <v>391</v>
      </c>
      <c r="B394" s="331" t="str">
        <f t="shared" si="25"/>
        <v>CİRİT-</v>
      </c>
      <c r="C394" s="332"/>
      <c r="D394" s="333"/>
      <c r="E394" s="334"/>
      <c r="F394" s="335"/>
      <c r="G394" s="336"/>
      <c r="H394" s="337" t="s">
        <v>161</v>
      </c>
      <c r="I394" s="338"/>
      <c r="J394" s="338"/>
      <c r="K394" s="339"/>
      <c r="L394" s="339"/>
      <c r="M394" s="340"/>
      <c r="O394" s="342"/>
      <c r="Z394"/>
    </row>
    <row r="395" spans="1:26" s="341" customFormat="1" ht="31.5" customHeight="1" x14ac:dyDescent="0.2">
      <c r="A395" s="383">
        <v>392</v>
      </c>
      <c r="B395" s="331" t="str">
        <f t="shared" si="25"/>
        <v>GÜLLE-</v>
      </c>
      <c r="C395" s="332"/>
      <c r="D395" s="333"/>
      <c r="E395" s="334"/>
      <c r="F395" s="335"/>
      <c r="G395" s="336"/>
      <c r="H395" s="337" t="s">
        <v>159</v>
      </c>
      <c r="I395" s="338"/>
      <c r="J395" s="338"/>
      <c r="K395" s="339"/>
      <c r="L395" s="339"/>
      <c r="M395" s="340"/>
      <c r="O395" s="342"/>
      <c r="Z395"/>
    </row>
    <row r="396" spans="1:26" s="341" customFormat="1" ht="31.5" customHeight="1" x14ac:dyDescent="0.2">
      <c r="A396" s="383">
        <v>393</v>
      </c>
      <c r="B396" s="331" t="s">
        <v>589</v>
      </c>
      <c r="C396" s="332"/>
      <c r="D396" s="333"/>
      <c r="E396" s="334"/>
      <c r="F396" s="335"/>
      <c r="G396" s="336"/>
      <c r="H396" s="337" t="s">
        <v>590</v>
      </c>
      <c r="I396" s="338"/>
      <c r="J396" s="338"/>
      <c r="K396" s="339"/>
      <c r="L396" s="339"/>
      <c r="M396" s="340"/>
      <c r="O396" s="342"/>
      <c r="Z396"/>
    </row>
    <row r="397" spans="1:26" s="341" customFormat="1" ht="31.5" customHeight="1" x14ac:dyDescent="0.2">
      <c r="A397" s="383">
        <v>394</v>
      </c>
      <c r="B397" s="331" t="s">
        <v>589</v>
      </c>
      <c r="C397" s="332"/>
      <c r="D397" s="333"/>
      <c r="E397" s="334"/>
      <c r="F397" s="335"/>
      <c r="G397" s="336"/>
      <c r="H397" s="337" t="s">
        <v>590</v>
      </c>
      <c r="I397" s="338"/>
      <c r="J397" s="338"/>
      <c r="K397" s="339"/>
      <c r="L397" s="339"/>
      <c r="M397" s="340"/>
      <c r="O397" s="342"/>
      <c r="Z397"/>
    </row>
    <row r="398" spans="1:26" s="341" customFormat="1" ht="31.5" customHeight="1" x14ac:dyDescent="0.2">
      <c r="A398" s="383">
        <v>395</v>
      </c>
      <c r="B398" s="331" t="s">
        <v>589</v>
      </c>
      <c r="C398" s="332"/>
      <c r="D398" s="333"/>
      <c r="E398" s="334"/>
      <c r="F398" s="335"/>
      <c r="G398" s="336"/>
      <c r="H398" s="337" t="s">
        <v>590</v>
      </c>
      <c r="I398" s="338"/>
      <c r="J398" s="338"/>
      <c r="K398" s="339"/>
      <c r="L398" s="339"/>
      <c r="M398" s="340"/>
      <c r="O398" s="342"/>
      <c r="Z398"/>
    </row>
    <row r="399" spans="1:26" s="341" customFormat="1" ht="31.5" customHeight="1" x14ac:dyDescent="0.2">
      <c r="A399" s="383">
        <v>396</v>
      </c>
      <c r="B399" s="331" t="s">
        <v>589</v>
      </c>
      <c r="C399" s="332"/>
      <c r="D399" s="333"/>
      <c r="E399" s="334"/>
      <c r="F399" s="335"/>
      <c r="G399" s="336"/>
      <c r="H399" s="337" t="s">
        <v>590</v>
      </c>
      <c r="I399" s="338"/>
      <c r="J399" s="338"/>
      <c r="K399" s="339"/>
      <c r="L399" s="339"/>
      <c r="M399" s="340"/>
      <c r="O399" s="342"/>
      <c r="Z399"/>
    </row>
    <row r="400" spans="1:26" s="341" customFormat="1" ht="31.5" customHeight="1" x14ac:dyDescent="0.2">
      <c r="A400" s="383">
        <v>397</v>
      </c>
      <c r="B400" s="331" t="s">
        <v>589</v>
      </c>
      <c r="C400" s="332"/>
      <c r="D400" s="333"/>
      <c r="E400" s="334"/>
      <c r="F400" s="335"/>
      <c r="G400" s="336"/>
      <c r="H400" s="337" t="s">
        <v>590</v>
      </c>
      <c r="I400" s="338"/>
      <c r="J400" s="338"/>
      <c r="K400" s="339"/>
      <c r="L400" s="339"/>
      <c r="M400" s="340"/>
      <c r="O400" s="342"/>
      <c r="Z400"/>
    </row>
    <row r="401" spans="1:26" s="341" customFormat="1" ht="31.5" customHeight="1" x14ac:dyDescent="0.2">
      <c r="A401" s="383">
        <v>398</v>
      </c>
      <c r="B401" s="331" t="s">
        <v>589</v>
      </c>
      <c r="C401" s="332"/>
      <c r="D401" s="333"/>
      <c r="E401" s="334"/>
      <c r="F401" s="335"/>
      <c r="G401" s="336"/>
      <c r="H401" s="337" t="s">
        <v>590</v>
      </c>
      <c r="I401" s="338"/>
      <c r="J401" s="338"/>
      <c r="K401" s="339"/>
      <c r="L401" s="339"/>
      <c r="M401" s="340"/>
      <c r="O401" s="342"/>
      <c r="Z401"/>
    </row>
    <row r="402" spans="1:26" s="341" customFormat="1" ht="93.75" customHeight="1" x14ac:dyDescent="0.2">
      <c r="A402" s="383">
        <v>399</v>
      </c>
      <c r="B402" s="331" t="str">
        <f t="shared" si="24"/>
        <v>İSVEÇ--</v>
      </c>
      <c r="C402" s="332"/>
      <c r="D402" s="333"/>
      <c r="E402" s="334"/>
      <c r="F402" s="335"/>
      <c r="G402" s="336"/>
      <c r="H402" s="337" t="s">
        <v>590</v>
      </c>
      <c r="I402" s="338"/>
      <c r="J402" s="338"/>
      <c r="K402" s="339"/>
      <c r="L402" s="339"/>
      <c r="M402" s="340"/>
      <c r="O402" s="342"/>
      <c r="Z402"/>
    </row>
    <row r="403" spans="1:26" s="353" customFormat="1" ht="31.5" customHeight="1" x14ac:dyDescent="0.2">
      <c r="A403" s="383">
        <v>400</v>
      </c>
      <c r="B403" s="343" t="str">
        <f t="shared" si="24"/>
        <v>100M--</v>
      </c>
      <c r="C403" s="344"/>
      <c r="D403" s="345"/>
      <c r="E403" s="346"/>
      <c r="F403" s="347"/>
      <c r="G403" s="348"/>
      <c r="H403" s="349" t="s">
        <v>327</v>
      </c>
      <c r="I403" s="350"/>
      <c r="J403" s="350"/>
      <c r="K403" s="351"/>
      <c r="L403" s="351"/>
      <c r="M403" s="352"/>
      <c r="O403" s="354"/>
      <c r="Z403"/>
    </row>
    <row r="404" spans="1:26" s="353" customFormat="1" ht="31.5" customHeight="1" x14ac:dyDescent="0.2">
      <c r="A404" s="383">
        <v>401</v>
      </c>
      <c r="B404" s="343" t="str">
        <f t="shared" si="24"/>
        <v>200M--</v>
      </c>
      <c r="C404" s="344"/>
      <c r="D404" s="345"/>
      <c r="E404" s="346"/>
      <c r="F404" s="347"/>
      <c r="G404" s="348"/>
      <c r="H404" s="349" t="s">
        <v>187</v>
      </c>
      <c r="I404" s="350"/>
      <c r="J404" s="350"/>
      <c r="K404" s="351"/>
      <c r="L404" s="351"/>
      <c r="M404" s="352"/>
      <c r="O404" s="354"/>
      <c r="Z404"/>
    </row>
    <row r="405" spans="1:26" s="353" customFormat="1" ht="31.5" customHeight="1" x14ac:dyDescent="0.2">
      <c r="A405" s="383">
        <v>402</v>
      </c>
      <c r="B405" s="343" t="str">
        <f t="shared" si="24"/>
        <v>400M--</v>
      </c>
      <c r="C405" s="344"/>
      <c r="D405" s="345"/>
      <c r="E405" s="346"/>
      <c r="F405" s="347"/>
      <c r="G405" s="348"/>
      <c r="H405" s="349" t="s">
        <v>188</v>
      </c>
      <c r="I405" s="350"/>
      <c r="J405" s="350"/>
      <c r="K405" s="351"/>
      <c r="L405" s="351"/>
      <c r="M405" s="352"/>
      <c r="O405" s="354"/>
      <c r="Z405"/>
    </row>
    <row r="406" spans="1:26" s="353" customFormat="1" ht="31.5" customHeight="1" x14ac:dyDescent="0.2">
      <c r="A406" s="383">
        <v>403</v>
      </c>
      <c r="B406" s="343" t="str">
        <f t="shared" si="24"/>
        <v>800M--</v>
      </c>
      <c r="C406" s="344"/>
      <c r="D406" s="345"/>
      <c r="E406" s="346"/>
      <c r="F406" s="347"/>
      <c r="G406" s="348"/>
      <c r="H406" s="349" t="s">
        <v>106</v>
      </c>
      <c r="I406" s="350"/>
      <c r="J406" s="350"/>
      <c r="K406" s="351"/>
      <c r="L406" s="351"/>
      <c r="M406" s="352"/>
      <c r="O406" s="354"/>
      <c r="Z406"/>
    </row>
    <row r="407" spans="1:26" s="353" customFormat="1" ht="31.5" customHeight="1" x14ac:dyDescent="0.2">
      <c r="A407" s="383">
        <v>404</v>
      </c>
      <c r="B407" s="343" t="str">
        <f t="shared" si="24"/>
        <v>1500M--</v>
      </c>
      <c r="C407" s="344"/>
      <c r="D407" s="345"/>
      <c r="E407" s="346"/>
      <c r="F407" s="347"/>
      <c r="G407" s="348"/>
      <c r="H407" s="349" t="s">
        <v>158</v>
      </c>
      <c r="I407" s="350"/>
      <c r="J407" s="350"/>
      <c r="K407" s="351"/>
      <c r="L407" s="351"/>
      <c r="M407" s="352"/>
      <c r="O407" s="354"/>
      <c r="Z407"/>
    </row>
    <row r="408" spans="1:26" s="353" customFormat="1" ht="31.5" customHeight="1" x14ac:dyDescent="0.2">
      <c r="A408" s="383">
        <v>405</v>
      </c>
      <c r="B408" s="343" t="str">
        <f t="shared" si="24"/>
        <v>100M.ENG--</v>
      </c>
      <c r="C408" s="344"/>
      <c r="D408" s="345"/>
      <c r="E408" s="346"/>
      <c r="F408" s="347"/>
      <c r="G408" s="348"/>
      <c r="H408" s="349" t="s">
        <v>157</v>
      </c>
      <c r="I408" s="350"/>
      <c r="J408" s="350"/>
      <c r="K408" s="351"/>
      <c r="L408" s="351"/>
      <c r="M408" s="352"/>
      <c r="O408" s="354"/>
      <c r="Z408"/>
    </row>
    <row r="409" spans="1:26" s="353" customFormat="1" ht="31.5" customHeight="1" x14ac:dyDescent="0.2">
      <c r="A409" s="383">
        <v>406</v>
      </c>
      <c r="B409" s="343" t="str">
        <f t="shared" si="24"/>
        <v>300M.ENG--</v>
      </c>
      <c r="C409" s="344"/>
      <c r="D409" s="345"/>
      <c r="E409" s="346"/>
      <c r="F409" s="347"/>
      <c r="G409" s="348"/>
      <c r="H409" s="349" t="s">
        <v>583</v>
      </c>
      <c r="I409" s="350"/>
      <c r="J409" s="350"/>
      <c r="K409" s="351"/>
      <c r="L409" s="351"/>
      <c r="M409" s="352"/>
      <c r="O409" s="354"/>
      <c r="Z409"/>
    </row>
    <row r="410" spans="1:26" s="353" customFormat="1" ht="31.5" customHeight="1" x14ac:dyDescent="0.2">
      <c r="A410" s="383">
        <v>407</v>
      </c>
      <c r="B410" s="343" t="str">
        <f t="shared" ref="B410:B416" si="26">CONCATENATE(H410,"-",M410)</f>
        <v>YÜKSEK-</v>
      </c>
      <c r="C410" s="344"/>
      <c r="D410" s="345"/>
      <c r="E410" s="346"/>
      <c r="F410" s="347"/>
      <c r="G410" s="348"/>
      <c r="H410" s="349" t="s">
        <v>45</v>
      </c>
      <c r="I410" s="350"/>
      <c r="J410" s="350"/>
      <c r="K410" s="351"/>
      <c r="L410" s="351"/>
      <c r="M410" s="352"/>
      <c r="O410" s="354"/>
      <c r="Z410"/>
    </row>
    <row r="411" spans="1:26" s="353" customFormat="1" ht="31.5" customHeight="1" x14ac:dyDescent="0.2">
      <c r="A411" s="383">
        <v>408</v>
      </c>
      <c r="B411" s="343" t="str">
        <f t="shared" si="26"/>
        <v>SIRIK-</v>
      </c>
      <c r="C411" s="344"/>
      <c r="D411" s="345"/>
      <c r="E411" s="346"/>
      <c r="F411" s="347"/>
      <c r="G411" s="348"/>
      <c r="H411" s="349" t="s">
        <v>189</v>
      </c>
      <c r="I411" s="350"/>
      <c r="J411" s="350"/>
      <c r="K411" s="351"/>
      <c r="L411" s="351"/>
      <c r="M411" s="352"/>
      <c r="O411" s="354"/>
      <c r="Z411"/>
    </row>
    <row r="412" spans="1:26" s="353" customFormat="1" ht="31.5" customHeight="1" x14ac:dyDescent="0.2">
      <c r="A412" s="383">
        <v>409</v>
      </c>
      <c r="B412" s="343" t="str">
        <f t="shared" si="26"/>
        <v>UZUN-</v>
      </c>
      <c r="C412" s="344"/>
      <c r="D412" s="345"/>
      <c r="E412" s="346"/>
      <c r="F412" s="347"/>
      <c r="G412" s="348"/>
      <c r="H412" s="349" t="s">
        <v>44</v>
      </c>
      <c r="I412" s="350"/>
      <c r="J412" s="350"/>
      <c r="K412" s="351"/>
      <c r="L412" s="351"/>
      <c r="M412" s="352"/>
      <c r="O412" s="354"/>
      <c r="Z412"/>
    </row>
    <row r="413" spans="1:26" s="353" customFormat="1" ht="31.5" customHeight="1" x14ac:dyDescent="0.2">
      <c r="A413" s="383">
        <v>410</v>
      </c>
      <c r="B413" s="343" t="str">
        <f t="shared" si="26"/>
        <v>ÜÇADIM-</v>
      </c>
      <c r="C413" s="344"/>
      <c r="D413" s="345"/>
      <c r="E413" s="346"/>
      <c r="F413" s="347"/>
      <c r="G413" s="348"/>
      <c r="H413" s="349" t="s">
        <v>584</v>
      </c>
      <c r="I413" s="350"/>
      <c r="J413" s="350"/>
      <c r="K413" s="351"/>
      <c r="L413" s="351"/>
      <c r="M413" s="352"/>
      <c r="O413" s="354"/>
      <c r="Z413"/>
    </row>
    <row r="414" spans="1:26" s="353" customFormat="1" ht="31.5" customHeight="1" x14ac:dyDescent="0.2">
      <c r="A414" s="383">
        <v>411</v>
      </c>
      <c r="B414" s="343" t="str">
        <f t="shared" si="26"/>
        <v>DİSK-</v>
      </c>
      <c r="C414" s="344"/>
      <c r="D414" s="345"/>
      <c r="E414" s="346"/>
      <c r="F414" s="347"/>
      <c r="G414" s="348"/>
      <c r="H414" s="349" t="s">
        <v>160</v>
      </c>
      <c r="I414" s="350"/>
      <c r="J414" s="350"/>
      <c r="K414" s="351"/>
      <c r="L414" s="351"/>
      <c r="M414" s="352"/>
      <c r="O414" s="354"/>
      <c r="Z414"/>
    </row>
    <row r="415" spans="1:26" s="353" customFormat="1" ht="31.5" customHeight="1" x14ac:dyDescent="0.2">
      <c r="A415" s="383">
        <v>412</v>
      </c>
      <c r="B415" s="343" t="str">
        <f t="shared" si="26"/>
        <v>CİRİT-</v>
      </c>
      <c r="C415" s="344"/>
      <c r="D415" s="345"/>
      <c r="E415" s="346"/>
      <c r="F415" s="347"/>
      <c r="G415" s="348"/>
      <c r="H415" s="349" t="s">
        <v>161</v>
      </c>
      <c r="I415" s="350"/>
      <c r="J415" s="350"/>
      <c r="K415" s="351"/>
      <c r="L415" s="351"/>
      <c r="M415" s="352"/>
      <c r="O415" s="354"/>
      <c r="Z415"/>
    </row>
    <row r="416" spans="1:26" s="353" customFormat="1" ht="31.5" customHeight="1" x14ac:dyDescent="0.2">
      <c r="A416" s="383">
        <v>413</v>
      </c>
      <c r="B416" s="343" t="str">
        <f t="shared" si="26"/>
        <v>GÜLLE-</v>
      </c>
      <c r="C416" s="344"/>
      <c r="D416" s="345"/>
      <c r="E416" s="346"/>
      <c r="F416" s="347"/>
      <c r="G416" s="348"/>
      <c r="H416" s="349" t="s">
        <v>159</v>
      </c>
      <c r="I416" s="350"/>
      <c r="J416" s="350"/>
      <c r="K416" s="351"/>
      <c r="L416" s="351"/>
      <c r="M416" s="352"/>
      <c r="O416" s="354"/>
      <c r="Z416"/>
    </row>
    <row r="417" spans="1:26" s="353" customFormat="1" ht="31.5" customHeight="1" x14ac:dyDescent="0.2">
      <c r="A417" s="383">
        <v>414</v>
      </c>
      <c r="B417" s="343" t="s">
        <v>589</v>
      </c>
      <c r="C417" s="344"/>
      <c r="D417" s="345"/>
      <c r="E417" s="346"/>
      <c r="F417" s="347"/>
      <c r="G417" s="348"/>
      <c r="H417" s="349" t="s">
        <v>590</v>
      </c>
      <c r="I417" s="350"/>
      <c r="J417" s="350"/>
      <c r="K417" s="351"/>
      <c r="L417" s="351"/>
      <c r="M417" s="352"/>
      <c r="O417" s="354"/>
      <c r="Z417"/>
    </row>
    <row r="418" spans="1:26" s="353" customFormat="1" ht="31.5" customHeight="1" x14ac:dyDescent="0.2">
      <c r="A418" s="383">
        <v>415</v>
      </c>
      <c r="B418" s="343" t="s">
        <v>589</v>
      </c>
      <c r="C418" s="344"/>
      <c r="D418" s="345"/>
      <c r="E418" s="346"/>
      <c r="F418" s="347"/>
      <c r="G418" s="348"/>
      <c r="H418" s="349" t="s">
        <v>590</v>
      </c>
      <c r="I418" s="350"/>
      <c r="J418" s="350"/>
      <c r="K418" s="351"/>
      <c r="L418" s="351"/>
      <c r="M418" s="352"/>
      <c r="O418" s="354"/>
      <c r="Z418"/>
    </row>
    <row r="419" spans="1:26" s="353" customFormat="1" ht="31.5" customHeight="1" x14ac:dyDescent="0.2">
      <c r="A419" s="383">
        <v>416</v>
      </c>
      <c r="B419" s="343" t="s">
        <v>589</v>
      </c>
      <c r="C419" s="344"/>
      <c r="D419" s="345"/>
      <c r="E419" s="346"/>
      <c r="F419" s="347"/>
      <c r="G419" s="348"/>
      <c r="H419" s="349" t="s">
        <v>590</v>
      </c>
      <c r="I419" s="350"/>
      <c r="J419" s="350"/>
      <c r="K419" s="351"/>
      <c r="L419" s="351"/>
      <c r="M419" s="352"/>
      <c r="O419" s="354"/>
      <c r="Z419"/>
    </row>
    <row r="420" spans="1:26" s="353" customFormat="1" ht="31.5" customHeight="1" x14ac:dyDescent="0.2">
      <c r="A420" s="383">
        <v>417</v>
      </c>
      <c r="B420" s="343" t="s">
        <v>589</v>
      </c>
      <c r="C420" s="344"/>
      <c r="D420" s="345"/>
      <c r="E420" s="346"/>
      <c r="F420" s="347"/>
      <c r="G420" s="348"/>
      <c r="H420" s="349" t="s">
        <v>590</v>
      </c>
      <c r="I420" s="350"/>
      <c r="J420" s="350"/>
      <c r="K420" s="351"/>
      <c r="L420" s="351"/>
      <c r="M420" s="352"/>
      <c r="O420" s="354"/>
      <c r="Z420"/>
    </row>
    <row r="421" spans="1:26" s="353" customFormat="1" ht="31.5" customHeight="1" x14ac:dyDescent="0.2">
      <c r="A421" s="383">
        <v>418</v>
      </c>
      <c r="B421" s="343" t="s">
        <v>589</v>
      </c>
      <c r="C421" s="344"/>
      <c r="D421" s="345"/>
      <c r="E421" s="346"/>
      <c r="F421" s="347"/>
      <c r="G421" s="348"/>
      <c r="H421" s="349" t="s">
        <v>590</v>
      </c>
      <c r="I421" s="350"/>
      <c r="J421" s="350"/>
      <c r="K421" s="351"/>
      <c r="L421" s="351"/>
      <c r="M421" s="352"/>
      <c r="O421" s="354"/>
      <c r="Z421"/>
    </row>
    <row r="422" spans="1:26" s="353" customFormat="1" ht="31.5" customHeight="1" x14ac:dyDescent="0.2">
      <c r="A422" s="383">
        <v>419</v>
      </c>
      <c r="B422" s="343" t="s">
        <v>589</v>
      </c>
      <c r="C422" s="344"/>
      <c r="D422" s="345"/>
      <c r="E422" s="346"/>
      <c r="F422" s="347"/>
      <c r="G422" s="348"/>
      <c r="H422" s="349" t="s">
        <v>590</v>
      </c>
      <c r="I422" s="350"/>
      <c r="J422" s="350"/>
      <c r="K422" s="351"/>
      <c r="L422" s="351"/>
      <c r="M422" s="352"/>
      <c r="O422" s="354"/>
      <c r="Z422"/>
    </row>
    <row r="423" spans="1:26" s="353" customFormat="1" ht="93.75" customHeight="1" x14ac:dyDescent="0.2">
      <c r="A423" s="383">
        <v>420</v>
      </c>
      <c r="B423" s="343" t="str">
        <f t="shared" si="24"/>
        <v>İSVEÇ--</v>
      </c>
      <c r="C423" s="344"/>
      <c r="D423" s="345"/>
      <c r="E423" s="346"/>
      <c r="F423" s="347"/>
      <c r="G423" s="348"/>
      <c r="H423" s="349" t="s">
        <v>590</v>
      </c>
      <c r="I423" s="350"/>
      <c r="J423" s="350"/>
      <c r="K423" s="351"/>
      <c r="L423" s="351"/>
      <c r="M423" s="352"/>
      <c r="O423" s="354"/>
      <c r="Z423"/>
    </row>
    <row r="424" spans="1:26" s="341" customFormat="1" ht="31.5" customHeight="1" x14ac:dyDescent="0.2">
      <c r="A424" s="383">
        <v>421</v>
      </c>
      <c r="B424" s="331" t="str">
        <f t="shared" si="24"/>
        <v>100M--</v>
      </c>
      <c r="C424" s="332"/>
      <c r="D424" s="333"/>
      <c r="E424" s="334"/>
      <c r="F424" s="335"/>
      <c r="G424" s="336"/>
      <c r="H424" s="337" t="s">
        <v>327</v>
      </c>
      <c r="I424" s="338"/>
      <c r="J424" s="338"/>
      <c r="K424" s="339"/>
      <c r="L424" s="339"/>
      <c r="M424" s="340"/>
      <c r="O424" s="342"/>
      <c r="Z424"/>
    </row>
    <row r="425" spans="1:26" s="341" customFormat="1" ht="31.5" customHeight="1" x14ac:dyDescent="0.2">
      <c r="A425" s="383">
        <v>422</v>
      </c>
      <c r="B425" s="331" t="str">
        <f t="shared" si="24"/>
        <v>200M--</v>
      </c>
      <c r="C425" s="332"/>
      <c r="D425" s="333"/>
      <c r="E425" s="334"/>
      <c r="F425" s="335"/>
      <c r="G425" s="336"/>
      <c r="H425" s="337" t="s">
        <v>187</v>
      </c>
      <c r="I425" s="338"/>
      <c r="J425" s="338"/>
      <c r="K425" s="339"/>
      <c r="L425" s="339"/>
      <c r="M425" s="340"/>
      <c r="O425" s="342"/>
      <c r="Z425"/>
    </row>
    <row r="426" spans="1:26" s="341" customFormat="1" ht="31.5" customHeight="1" x14ac:dyDescent="0.2">
      <c r="A426" s="383">
        <v>423</v>
      </c>
      <c r="B426" s="331" t="str">
        <f t="shared" si="24"/>
        <v>400M--</v>
      </c>
      <c r="C426" s="332"/>
      <c r="D426" s="333"/>
      <c r="E426" s="334"/>
      <c r="F426" s="335"/>
      <c r="G426" s="336"/>
      <c r="H426" s="337" t="s">
        <v>188</v>
      </c>
      <c r="I426" s="338"/>
      <c r="J426" s="338"/>
      <c r="K426" s="339"/>
      <c r="L426" s="339"/>
      <c r="M426" s="340"/>
      <c r="O426" s="342"/>
      <c r="Z426"/>
    </row>
    <row r="427" spans="1:26" s="341" customFormat="1" ht="31.5" customHeight="1" x14ac:dyDescent="0.2">
      <c r="A427" s="383">
        <v>424</v>
      </c>
      <c r="B427" s="331" t="str">
        <f t="shared" si="24"/>
        <v>800M--</v>
      </c>
      <c r="C427" s="332"/>
      <c r="D427" s="333"/>
      <c r="E427" s="334"/>
      <c r="F427" s="335"/>
      <c r="G427" s="336"/>
      <c r="H427" s="337" t="s">
        <v>106</v>
      </c>
      <c r="I427" s="338"/>
      <c r="J427" s="338"/>
      <c r="K427" s="339"/>
      <c r="L427" s="339"/>
      <c r="M427" s="340"/>
      <c r="O427" s="342"/>
      <c r="Z427"/>
    </row>
    <row r="428" spans="1:26" s="341" customFormat="1" ht="31.5" customHeight="1" x14ac:dyDescent="0.2">
      <c r="A428" s="383">
        <v>425</v>
      </c>
      <c r="B428" s="331" t="str">
        <f t="shared" si="24"/>
        <v>1500M--</v>
      </c>
      <c r="C428" s="332"/>
      <c r="D428" s="333"/>
      <c r="E428" s="334"/>
      <c r="F428" s="335"/>
      <c r="G428" s="336"/>
      <c r="H428" s="337" t="s">
        <v>158</v>
      </c>
      <c r="I428" s="338"/>
      <c r="J428" s="338"/>
      <c r="K428" s="339"/>
      <c r="L428" s="339"/>
      <c r="M428" s="340"/>
      <c r="O428" s="342"/>
      <c r="Z428"/>
    </row>
    <row r="429" spans="1:26" s="341" customFormat="1" ht="31.5" customHeight="1" x14ac:dyDescent="0.2">
      <c r="A429" s="383">
        <v>426</v>
      </c>
      <c r="B429" s="331" t="str">
        <f t="shared" si="24"/>
        <v>100M.ENG--</v>
      </c>
      <c r="C429" s="332"/>
      <c r="D429" s="333"/>
      <c r="E429" s="334"/>
      <c r="F429" s="335"/>
      <c r="G429" s="336"/>
      <c r="H429" s="337" t="s">
        <v>157</v>
      </c>
      <c r="I429" s="338"/>
      <c r="J429" s="338"/>
      <c r="K429" s="339"/>
      <c r="L429" s="339"/>
      <c r="M429" s="340"/>
      <c r="O429" s="342"/>
      <c r="Z429"/>
    </row>
    <row r="430" spans="1:26" s="341" customFormat="1" ht="31.5" customHeight="1" x14ac:dyDescent="0.2">
      <c r="A430" s="383">
        <v>427</v>
      </c>
      <c r="B430" s="331" t="str">
        <f t="shared" si="24"/>
        <v>300M.ENG--</v>
      </c>
      <c r="C430" s="332"/>
      <c r="D430" s="333"/>
      <c r="E430" s="334"/>
      <c r="F430" s="335"/>
      <c r="G430" s="336"/>
      <c r="H430" s="337" t="s">
        <v>583</v>
      </c>
      <c r="I430" s="338"/>
      <c r="J430" s="338"/>
      <c r="K430" s="339"/>
      <c r="L430" s="339"/>
      <c r="M430" s="340"/>
      <c r="O430" s="342"/>
      <c r="Z430"/>
    </row>
    <row r="431" spans="1:26" s="341" customFormat="1" ht="31.5" customHeight="1" x14ac:dyDescent="0.2">
      <c r="A431" s="383">
        <v>428</v>
      </c>
      <c r="B431" s="331" t="str">
        <f t="shared" ref="B431:B437" si="27">CONCATENATE(H431,"-",M431)</f>
        <v>YÜKSEK-</v>
      </c>
      <c r="C431" s="332"/>
      <c r="D431" s="333"/>
      <c r="E431" s="334"/>
      <c r="F431" s="335"/>
      <c r="G431" s="336"/>
      <c r="H431" s="337" t="s">
        <v>45</v>
      </c>
      <c r="I431" s="338"/>
      <c r="J431" s="338"/>
      <c r="K431" s="339"/>
      <c r="L431" s="339"/>
      <c r="M431" s="340"/>
      <c r="O431" s="342"/>
      <c r="Z431"/>
    </row>
    <row r="432" spans="1:26" s="341" customFormat="1" ht="31.5" customHeight="1" x14ac:dyDescent="0.2">
      <c r="A432" s="383">
        <v>429</v>
      </c>
      <c r="B432" s="331" t="str">
        <f t="shared" si="27"/>
        <v>SIRIK-</v>
      </c>
      <c r="C432" s="332"/>
      <c r="D432" s="333"/>
      <c r="E432" s="334"/>
      <c r="F432" s="335"/>
      <c r="G432" s="336"/>
      <c r="H432" s="337" t="s">
        <v>189</v>
      </c>
      <c r="I432" s="338"/>
      <c r="J432" s="338"/>
      <c r="K432" s="339"/>
      <c r="L432" s="339"/>
      <c r="M432" s="340"/>
      <c r="O432" s="342"/>
      <c r="Z432"/>
    </row>
    <row r="433" spans="1:26" s="341" customFormat="1" ht="31.5" customHeight="1" x14ac:dyDescent="0.2">
      <c r="A433" s="383">
        <v>430</v>
      </c>
      <c r="B433" s="331" t="str">
        <f t="shared" si="27"/>
        <v>UZUN-</v>
      </c>
      <c r="C433" s="332"/>
      <c r="D433" s="333"/>
      <c r="E433" s="334"/>
      <c r="F433" s="335"/>
      <c r="G433" s="336"/>
      <c r="H433" s="337" t="s">
        <v>44</v>
      </c>
      <c r="I433" s="338"/>
      <c r="J433" s="338"/>
      <c r="K433" s="339"/>
      <c r="L433" s="339"/>
      <c r="M433" s="340"/>
      <c r="O433" s="342"/>
      <c r="Z433"/>
    </row>
    <row r="434" spans="1:26" s="341" customFormat="1" ht="31.5" customHeight="1" x14ac:dyDescent="0.2">
      <c r="A434" s="383">
        <v>431</v>
      </c>
      <c r="B434" s="331" t="str">
        <f t="shared" si="27"/>
        <v>ÜÇADIM-</v>
      </c>
      <c r="C434" s="332"/>
      <c r="D434" s="333"/>
      <c r="E434" s="334"/>
      <c r="F434" s="335"/>
      <c r="G434" s="336"/>
      <c r="H434" s="337" t="s">
        <v>584</v>
      </c>
      <c r="I434" s="338"/>
      <c r="J434" s="338"/>
      <c r="K434" s="339"/>
      <c r="L434" s="339"/>
      <c r="M434" s="340"/>
      <c r="O434" s="342"/>
      <c r="Z434"/>
    </row>
    <row r="435" spans="1:26" s="341" customFormat="1" ht="31.5" customHeight="1" x14ac:dyDescent="0.2">
      <c r="A435" s="383">
        <v>432</v>
      </c>
      <c r="B435" s="331" t="str">
        <f t="shared" si="27"/>
        <v>DİSK-</v>
      </c>
      <c r="C435" s="332"/>
      <c r="D435" s="333"/>
      <c r="E435" s="334"/>
      <c r="F435" s="335"/>
      <c r="G435" s="336"/>
      <c r="H435" s="337" t="s">
        <v>160</v>
      </c>
      <c r="I435" s="338"/>
      <c r="J435" s="338"/>
      <c r="K435" s="339"/>
      <c r="L435" s="339"/>
      <c r="M435" s="340"/>
      <c r="O435" s="342"/>
      <c r="Z435"/>
    </row>
    <row r="436" spans="1:26" s="341" customFormat="1" ht="31.5" customHeight="1" x14ac:dyDescent="0.2">
      <c r="A436" s="383">
        <v>433</v>
      </c>
      <c r="B436" s="331" t="str">
        <f t="shared" si="27"/>
        <v>CİRİT-</v>
      </c>
      <c r="C436" s="332"/>
      <c r="D436" s="333"/>
      <c r="E436" s="334"/>
      <c r="F436" s="335"/>
      <c r="G436" s="336"/>
      <c r="H436" s="337" t="s">
        <v>161</v>
      </c>
      <c r="I436" s="338"/>
      <c r="J436" s="338"/>
      <c r="K436" s="339"/>
      <c r="L436" s="339"/>
      <c r="M436" s="340"/>
      <c r="O436" s="342"/>
      <c r="Z436"/>
    </row>
    <row r="437" spans="1:26" s="341" customFormat="1" ht="31.5" customHeight="1" x14ac:dyDescent="0.2">
      <c r="A437" s="383">
        <v>434</v>
      </c>
      <c r="B437" s="331" t="str">
        <f t="shared" si="27"/>
        <v>GÜLLE-</v>
      </c>
      <c r="C437" s="332"/>
      <c r="D437" s="333"/>
      <c r="E437" s="334"/>
      <c r="F437" s="335"/>
      <c r="G437" s="336"/>
      <c r="H437" s="337" t="s">
        <v>159</v>
      </c>
      <c r="I437" s="338"/>
      <c r="J437" s="338"/>
      <c r="K437" s="339"/>
      <c r="L437" s="339"/>
      <c r="M437" s="340"/>
      <c r="O437" s="342"/>
      <c r="Z437"/>
    </row>
    <row r="438" spans="1:26" s="341" customFormat="1" ht="31.5" customHeight="1" x14ac:dyDescent="0.2">
      <c r="A438" s="383">
        <v>435</v>
      </c>
      <c r="B438" s="331" t="s">
        <v>589</v>
      </c>
      <c r="C438" s="332"/>
      <c r="D438" s="333"/>
      <c r="E438" s="334"/>
      <c r="F438" s="335"/>
      <c r="G438" s="336"/>
      <c r="H438" s="337" t="s">
        <v>590</v>
      </c>
      <c r="I438" s="338"/>
      <c r="J438" s="338"/>
      <c r="K438" s="339"/>
      <c r="L438" s="339"/>
      <c r="M438" s="340"/>
      <c r="O438" s="342"/>
      <c r="Z438"/>
    </row>
    <row r="439" spans="1:26" s="341" customFormat="1" ht="31.5" customHeight="1" x14ac:dyDescent="0.2">
      <c r="A439" s="383">
        <v>436</v>
      </c>
      <c r="B439" s="331" t="s">
        <v>589</v>
      </c>
      <c r="C439" s="332"/>
      <c r="D439" s="333"/>
      <c r="E439" s="334"/>
      <c r="F439" s="335"/>
      <c r="G439" s="336"/>
      <c r="H439" s="337" t="s">
        <v>590</v>
      </c>
      <c r="I439" s="338"/>
      <c r="J439" s="338"/>
      <c r="K439" s="339"/>
      <c r="L439" s="339"/>
      <c r="M439" s="340"/>
      <c r="O439" s="342"/>
      <c r="Z439"/>
    </row>
    <row r="440" spans="1:26" s="341" customFormat="1" ht="31.5" customHeight="1" x14ac:dyDescent="0.2">
      <c r="A440" s="383">
        <v>437</v>
      </c>
      <c r="B440" s="331" t="s">
        <v>589</v>
      </c>
      <c r="C440" s="332"/>
      <c r="D440" s="333"/>
      <c r="E440" s="334"/>
      <c r="F440" s="335"/>
      <c r="G440" s="336"/>
      <c r="H440" s="337" t="s">
        <v>590</v>
      </c>
      <c r="I440" s="338"/>
      <c r="J440" s="338"/>
      <c r="K440" s="339"/>
      <c r="L440" s="339"/>
      <c r="M440" s="340"/>
      <c r="O440" s="342"/>
      <c r="Z440"/>
    </row>
    <row r="441" spans="1:26" s="341" customFormat="1" ht="31.5" customHeight="1" x14ac:dyDescent="0.2">
      <c r="A441" s="383">
        <v>438</v>
      </c>
      <c r="B441" s="331" t="s">
        <v>589</v>
      </c>
      <c r="C441" s="332"/>
      <c r="D441" s="333"/>
      <c r="E441" s="334"/>
      <c r="F441" s="335"/>
      <c r="G441" s="336"/>
      <c r="H441" s="337" t="s">
        <v>590</v>
      </c>
      <c r="I441" s="338"/>
      <c r="J441" s="338"/>
      <c r="K441" s="339"/>
      <c r="L441" s="339"/>
      <c r="M441" s="340"/>
      <c r="O441" s="342"/>
      <c r="Z441"/>
    </row>
    <row r="442" spans="1:26" s="341" customFormat="1" ht="31.5" customHeight="1" x14ac:dyDescent="0.2">
      <c r="A442" s="383">
        <v>439</v>
      </c>
      <c r="B442" s="331" t="s">
        <v>589</v>
      </c>
      <c r="C442" s="332"/>
      <c r="D442" s="333"/>
      <c r="E442" s="334"/>
      <c r="F442" s="335"/>
      <c r="G442" s="336"/>
      <c r="H442" s="337" t="s">
        <v>590</v>
      </c>
      <c r="I442" s="338"/>
      <c r="J442" s="338"/>
      <c r="K442" s="339"/>
      <c r="L442" s="339"/>
      <c r="M442" s="340"/>
      <c r="O442" s="342"/>
      <c r="Z442"/>
    </row>
    <row r="443" spans="1:26" s="341" customFormat="1" ht="31.5" customHeight="1" x14ac:dyDescent="0.2">
      <c r="A443" s="383">
        <v>440</v>
      </c>
      <c r="B443" s="331" t="s">
        <v>589</v>
      </c>
      <c r="C443" s="332"/>
      <c r="D443" s="333"/>
      <c r="E443" s="334"/>
      <c r="F443" s="335"/>
      <c r="G443" s="336"/>
      <c r="H443" s="337" t="s">
        <v>590</v>
      </c>
      <c r="I443" s="338"/>
      <c r="J443" s="338"/>
      <c r="K443" s="339"/>
      <c r="L443" s="339"/>
      <c r="M443" s="340"/>
      <c r="O443" s="342"/>
      <c r="Z443"/>
    </row>
    <row r="444" spans="1:26" s="341" customFormat="1" ht="93.75" customHeight="1" x14ac:dyDescent="0.2">
      <c r="A444" s="383">
        <v>441</v>
      </c>
      <c r="B444" s="331" t="str">
        <f t="shared" si="24"/>
        <v>İSVEÇ--</v>
      </c>
      <c r="C444" s="332"/>
      <c r="D444" s="333"/>
      <c r="E444" s="334"/>
      <c r="F444" s="335"/>
      <c r="G444" s="336"/>
      <c r="H444" s="337" t="s">
        <v>590</v>
      </c>
      <c r="I444" s="338"/>
      <c r="J444" s="338"/>
      <c r="K444" s="339"/>
      <c r="L444" s="339"/>
      <c r="M444" s="340"/>
      <c r="O444" s="342"/>
      <c r="Z444"/>
    </row>
    <row r="445" spans="1:26" s="353" customFormat="1" ht="31.5" customHeight="1" x14ac:dyDescent="0.2">
      <c r="A445" s="383">
        <v>442</v>
      </c>
      <c r="B445" s="343" t="str">
        <f t="shared" si="24"/>
        <v>100M--</v>
      </c>
      <c r="C445" s="344"/>
      <c r="D445" s="345"/>
      <c r="E445" s="346"/>
      <c r="F445" s="347"/>
      <c r="G445" s="348"/>
      <c r="H445" s="349" t="s">
        <v>327</v>
      </c>
      <c r="I445" s="350"/>
      <c r="J445" s="350"/>
      <c r="K445" s="351"/>
      <c r="L445" s="351"/>
      <c r="M445" s="352"/>
      <c r="O445" s="354"/>
      <c r="Z445"/>
    </row>
    <row r="446" spans="1:26" s="353" customFormat="1" ht="31.5" customHeight="1" x14ac:dyDescent="0.2">
      <c r="A446" s="383">
        <v>443</v>
      </c>
      <c r="B446" s="343" t="str">
        <f t="shared" si="24"/>
        <v>200M--</v>
      </c>
      <c r="C446" s="344"/>
      <c r="D446" s="345"/>
      <c r="E446" s="346"/>
      <c r="F446" s="347"/>
      <c r="G446" s="348"/>
      <c r="H446" s="349" t="s">
        <v>187</v>
      </c>
      <c r="I446" s="350"/>
      <c r="J446" s="350"/>
      <c r="K446" s="351"/>
      <c r="L446" s="351"/>
      <c r="M446" s="352"/>
      <c r="O446" s="354"/>
      <c r="Z446"/>
    </row>
    <row r="447" spans="1:26" s="353" customFormat="1" ht="31.5" customHeight="1" x14ac:dyDescent="0.2">
      <c r="A447" s="383">
        <v>444</v>
      </c>
      <c r="B447" s="343" t="str">
        <f t="shared" si="24"/>
        <v>400M--</v>
      </c>
      <c r="C447" s="344"/>
      <c r="D447" s="345"/>
      <c r="E447" s="346"/>
      <c r="F447" s="347"/>
      <c r="G447" s="348"/>
      <c r="H447" s="349" t="s">
        <v>188</v>
      </c>
      <c r="I447" s="350"/>
      <c r="J447" s="350"/>
      <c r="K447" s="351"/>
      <c r="L447" s="351"/>
      <c r="M447" s="352"/>
      <c r="O447" s="354"/>
      <c r="Z447"/>
    </row>
    <row r="448" spans="1:26" s="353" customFormat="1" ht="31.5" customHeight="1" x14ac:dyDescent="0.2">
      <c r="A448" s="383">
        <v>445</v>
      </c>
      <c r="B448" s="343" t="str">
        <f t="shared" si="24"/>
        <v>800M--</v>
      </c>
      <c r="C448" s="344"/>
      <c r="D448" s="345"/>
      <c r="E448" s="346"/>
      <c r="F448" s="347"/>
      <c r="G448" s="348"/>
      <c r="H448" s="349" t="s">
        <v>106</v>
      </c>
      <c r="I448" s="350"/>
      <c r="J448" s="350"/>
      <c r="K448" s="351"/>
      <c r="L448" s="351"/>
      <c r="M448" s="352"/>
      <c r="O448" s="354"/>
      <c r="Z448"/>
    </row>
    <row r="449" spans="1:26" s="353" customFormat="1" ht="31.5" customHeight="1" x14ac:dyDescent="0.2">
      <c r="A449" s="383">
        <v>446</v>
      </c>
      <c r="B449" s="343" t="str">
        <f t="shared" si="24"/>
        <v>1500M--</v>
      </c>
      <c r="C449" s="344"/>
      <c r="D449" s="345"/>
      <c r="E449" s="346"/>
      <c r="F449" s="347"/>
      <c r="G449" s="348"/>
      <c r="H449" s="349" t="s">
        <v>158</v>
      </c>
      <c r="I449" s="350"/>
      <c r="J449" s="350"/>
      <c r="K449" s="351"/>
      <c r="L449" s="351"/>
      <c r="M449" s="352"/>
      <c r="O449" s="354"/>
      <c r="Z449"/>
    </row>
    <row r="450" spans="1:26" s="353" customFormat="1" ht="31.5" customHeight="1" x14ac:dyDescent="0.2">
      <c r="A450" s="383">
        <v>447</v>
      </c>
      <c r="B450" s="343" t="str">
        <f t="shared" si="24"/>
        <v>100M.ENG--</v>
      </c>
      <c r="C450" s="344"/>
      <c r="D450" s="345"/>
      <c r="E450" s="346"/>
      <c r="F450" s="347"/>
      <c r="G450" s="348"/>
      <c r="H450" s="349" t="s">
        <v>157</v>
      </c>
      <c r="I450" s="350"/>
      <c r="J450" s="350"/>
      <c r="K450" s="351"/>
      <c r="L450" s="351"/>
      <c r="M450" s="352"/>
      <c r="O450" s="354"/>
      <c r="Z450"/>
    </row>
    <row r="451" spans="1:26" s="353" customFormat="1" ht="31.5" customHeight="1" x14ac:dyDescent="0.2">
      <c r="A451" s="383">
        <v>448</v>
      </c>
      <c r="B451" s="343" t="str">
        <f t="shared" si="24"/>
        <v>300M.ENG--</v>
      </c>
      <c r="C451" s="344"/>
      <c r="D451" s="345"/>
      <c r="E451" s="346"/>
      <c r="F451" s="347"/>
      <c r="G451" s="348"/>
      <c r="H451" s="349" t="s">
        <v>583</v>
      </c>
      <c r="I451" s="350"/>
      <c r="J451" s="350"/>
      <c r="K451" s="351"/>
      <c r="L451" s="351"/>
      <c r="M451" s="352"/>
      <c r="O451" s="354"/>
      <c r="Z451"/>
    </row>
    <row r="452" spans="1:26" s="353" customFormat="1" ht="31.5" customHeight="1" x14ac:dyDescent="0.2">
      <c r="A452" s="383">
        <v>449</v>
      </c>
      <c r="B452" s="343" t="str">
        <f t="shared" ref="B452:B458" si="28">CONCATENATE(H452,"-",M452)</f>
        <v>YÜKSEK-</v>
      </c>
      <c r="C452" s="344"/>
      <c r="D452" s="345"/>
      <c r="E452" s="346"/>
      <c r="F452" s="347"/>
      <c r="G452" s="348"/>
      <c r="H452" s="349" t="s">
        <v>45</v>
      </c>
      <c r="I452" s="350"/>
      <c r="J452" s="350"/>
      <c r="K452" s="351"/>
      <c r="L452" s="351"/>
      <c r="M452" s="352"/>
      <c r="O452" s="354"/>
      <c r="Z452"/>
    </row>
    <row r="453" spans="1:26" s="353" customFormat="1" ht="31.5" customHeight="1" x14ac:dyDescent="0.2">
      <c r="A453" s="383">
        <v>450</v>
      </c>
      <c r="B453" s="343" t="str">
        <f t="shared" si="28"/>
        <v>SIRIK-</v>
      </c>
      <c r="C453" s="344"/>
      <c r="D453" s="345"/>
      <c r="E453" s="346"/>
      <c r="F453" s="347"/>
      <c r="G453" s="348"/>
      <c r="H453" s="349" t="s">
        <v>189</v>
      </c>
      <c r="I453" s="350"/>
      <c r="J453" s="350"/>
      <c r="K453" s="351"/>
      <c r="L453" s="351"/>
      <c r="M453" s="352"/>
      <c r="O453" s="354"/>
      <c r="Z453"/>
    </row>
    <row r="454" spans="1:26" s="353" customFormat="1" ht="31.5" customHeight="1" x14ac:dyDescent="0.2">
      <c r="A454" s="383">
        <v>451</v>
      </c>
      <c r="B454" s="343" t="str">
        <f t="shared" si="28"/>
        <v>UZUN-</v>
      </c>
      <c r="C454" s="344"/>
      <c r="D454" s="345"/>
      <c r="E454" s="346"/>
      <c r="F454" s="347"/>
      <c r="G454" s="348"/>
      <c r="H454" s="349" t="s">
        <v>44</v>
      </c>
      <c r="I454" s="350"/>
      <c r="J454" s="350"/>
      <c r="K454" s="351"/>
      <c r="L454" s="351"/>
      <c r="M454" s="352"/>
      <c r="O454" s="354"/>
      <c r="Z454"/>
    </row>
    <row r="455" spans="1:26" s="353" customFormat="1" ht="31.5" customHeight="1" x14ac:dyDescent="0.2">
      <c r="A455" s="383">
        <v>452</v>
      </c>
      <c r="B455" s="343" t="str">
        <f t="shared" si="28"/>
        <v>ÜÇADIM-</v>
      </c>
      <c r="C455" s="344"/>
      <c r="D455" s="345"/>
      <c r="E455" s="346"/>
      <c r="F455" s="347"/>
      <c r="G455" s="348"/>
      <c r="H455" s="349" t="s">
        <v>584</v>
      </c>
      <c r="I455" s="350"/>
      <c r="J455" s="350"/>
      <c r="K455" s="351"/>
      <c r="L455" s="351"/>
      <c r="M455" s="352"/>
      <c r="O455" s="354"/>
      <c r="Z455"/>
    </row>
    <row r="456" spans="1:26" s="353" customFormat="1" ht="31.5" customHeight="1" x14ac:dyDescent="0.2">
      <c r="A456" s="383">
        <v>453</v>
      </c>
      <c r="B456" s="343" t="str">
        <f t="shared" si="28"/>
        <v>DİSK-</v>
      </c>
      <c r="C456" s="344"/>
      <c r="D456" s="345"/>
      <c r="E456" s="346"/>
      <c r="F456" s="347"/>
      <c r="G456" s="348"/>
      <c r="H456" s="349" t="s">
        <v>160</v>
      </c>
      <c r="I456" s="350"/>
      <c r="J456" s="350"/>
      <c r="K456" s="351"/>
      <c r="L456" s="351"/>
      <c r="M456" s="352"/>
      <c r="O456" s="354"/>
      <c r="Z456"/>
    </row>
    <row r="457" spans="1:26" s="353" customFormat="1" ht="31.5" customHeight="1" x14ac:dyDescent="0.2">
      <c r="A457" s="383">
        <v>454</v>
      </c>
      <c r="B457" s="343" t="str">
        <f t="shared" si="28"/>
        <v>CİRİT-</v>
      </c>
      <c r="C457" s="344"/>
      <c r="D457" s="345"/>
      <c r="E457" s="346"/>
      <c r="F457" s="347"/>
      <c r="G457" s="348"/>
      <c r="H457" s="349" t="s">
        <v>161</v>
      </c>
      <c r="I457" s="350"/>
      <c r="J457" s="350"/>
      <c r="K457" s="351"/>
      <c r="L457" s="351"/>
      <c r="M457" s="352"/>
      <c r="O457" s="354"/>
      <c r="Z457"/>
    </row>
    <row r="458" spans="1:26" s="353" customFormat="1" ht="31.5" customHeight="1" x14ac:dyDescent="0.2">
      <c r="A458" s="383">
        <v>455</v>
      </c>
      <c r="B458" s="343" t="str">
        <f t="shared" si="28"/>
        <v>GÜLLE-</v>
      </c>
      <c r="C458" s="344"/>
      <c r="D458" s="345"/>
      <c r="E458" s="346"/>
      <c r="F458" s="347"/>
      <c r="G458" s="348"/>
      <c r="H458" s="349" t="s">
        <v>159</v>
      </c>
      <c r="I458" s="350"/>
      <c r="J458" s="350"/>
      <c r="K458" s="351"/>
      <c r="L458" s="351"/>
      <c r="M458" s="352"/>
      <c r="O458" s="354"/>
      <c r="Z458"/>
    </row>
    <row r="459" spans="1:26" s="353" customFormat="1" ht="31.5" customHeight="1" x14ac:dyDescent="0.2">
      <c r="A459" s="383">
        <v>456</v>
      </c>
      <c r="B459" s="343" t="s">
        <v>589</v>
      </c>
      <c r="C459" s="344"/>
      <c r="D459" s="345"/>
      <c r="E459" s="346"/>
      <c r="F459" s="347"/>
      <c r="G459" s="348"/>
      <c r="H459" s="349" t="s">
        <v>590</v>
      </c>
      <c r="I459" s="350"/>
      <c r="J459" s="350"/>
      <c r="K459" s="351"/>
      <c r="L459" s="351"/>
      <c r="M459" s="352"/>
      <c r="O459" s="354"/>
      <c r="Z459"/>
    </row>
    <row r="460" spans="1:26" s="353" customFormat="1" ht="31.5" customHeight="1" x14ac:dyDescent="0.2">
      <c r="A460" s="383">
        <v>457</v>
      </c>
      <c r="B460" s="343" t="s">
        <v>589</v>
      </c>
      <c r="C460" s="344"/>
      <c r="D460" s="345"/>
      <c r="E460" s="346"/>
      <c r="F460" s="347"/>
      <c r="G460" s="348"/>
      <c r="H460" s="349" t="s">
        <v>590</v>
      </c>
      <c r="I460" s="350"/>
      <c r="J460" s="350"/>
      <c r="K460" s="351"/>
      <c r="L460" s="351"/>
      <c r="M460" s="352"/>
      <c r="O460" s="354"/>
      <c r="Z460"/>
    </row>
    <row r="461" spans="1:26" s="353" customFormat="1" ht="31.5" customHeight="1" x14ac:dyDescent="0.2">
      <c r="A461" s="383">
        <v>458</v>
      </c>
      <c r="B461" s="343" t="s">
        <v>589</v>
      </c>
      <c r="C461" s="344"/>
      <c r="D461" s="345"/>
      <c r="E461" s="346"/>
      <c r="F461" s="347"/>
      <c r="G461" s="348"/>
      <c r="H461" s="349" t="s">
        <v>590</v>
      </c>
      <c r="I461" s="350"/>
      <c r="J461" s="350"/>
      <c r="K461" s="351"/>
      <c r="L461" s="351"/>
      <c r="M461" s="352"/>
      <c r="O461" s="354"/>
      <c r="Z461"/>
    </row>
    <row r="462" spans="1:26" s="353" customFormat="1" ht="31.5" customHeight="1" x14ac:dyDescent="0.2">
      <c r="A462" s="383">
        <v>459</v>
      </c>
      <c r="B462" s="343" t="s">
        <v>589</v>
      </c>
      <c r="C462" s="344"/>
      <c r="D462" s="345"/>
      <c r="E462" s="346"/>
      <c r="F462" s="347"/>
      <c r="G462" s="348"/>
      <c r="H462" s="349" t="s">
        <v>590</v>
      </c>
      <c r="I462" s="350"/>
      <c r="J462" s="350"/>
      <c r="K462" s="351"/>
      <c r="L462" s="351"/>
      <c r="M462" s="352"/>
      <c r="O462" s="354"/>
      <c r="Z462"/>
    </row>
    <row r="463" spans="1:26" s="353" customFormat="1" ht="31.5" customHeight="1" x14ac:dyDescent="0.2">
      <c r="A463" s="383">
        <v>460</v>
      </c>
      <c r="B463" s="343" t="s">
        <v>589</v>
      </c>
      <c r="C463" s="344"/>
      <c r="D463" s="345"/>
      <c r="E463" s="346"/>
      <c r="F463" s="347"/>
      <c r="G463" s="348"/>
      <c r="H463" s="349" t="s">
        <v>590</v>
      </c>
      <c r="I463" s="350"/>
      <c r="J463" s="350"/>
      <c r="K463" s="351"/>
      <c r="L463" s="351"/>
      <c r="M463" s="352"/>
      <c r="O463" s="354"/>
      <c r="Z463"/>
    </row>
    <row r="464" spans="1:26" s="353" customFormat="1" ht="31.5" customHeight="1" x14ac:dyDescent="0.2">
      <c r="A464" s="383">
        <v>461</v>
      </c>
      <c r="B464" s="343" t="s">
        <v>589</v>
      </c>
      <c r="C464" s="344"/>
      <c r="D464" s="345"/>
      <c r="E464" s="346"/>
      <c r="F464" s="347"/>
      <c r="G464" s="348"/>
      <c r="H464" s="349" t="s">
        <v>590</v>
      </c>
      <c r="I464" s="350"/>
      <c r="J464" s="350"/>
      <c r="K464" s="351"/>
      <c r="L464" s="351"/>
      <c r="M464" s="352"/>
      <c r="O464" s="354"/>
      <c r="Z464"/>
    </row>
    <row r="465" spans="1:26" s="353" customFormat="1" ht="93.75" customHeight="1" x14ac:dyDescent="0.2">
      <c r="A465" s="383">
        <v>462</v>
      </c>
      <c r="B465" s="343" t="str">
        <f t="shared" ref="B465:B507" si="29">CONCATENATE(H465,"-",K465,"-",L465)</f>
        <v>İSVEÇ--</v>
      </c>
      <c r="C465" s="344"/>
      <c r="D465" s="345"/>
      <c r="E465" s="346"/>
      <c r="F465" s="347"/>
      <c r="G465" s="348"/>
      <c r="H465" s="349" t="s">
        <v>590</v>
      </c>
      <c r="I465" s="350"/>
      <c r="J465" s="350"/>
      <c r="K465" s="351"/>
      <c r="L465" s="351"/>
      <c r="M465" s="352"/>
      <c r="O465" s="354"/>
      <c r="Z465"/>
    </row>
    <row r="466" spans="1:26" s="341" customFormat="1" ht="31.5" customHeight="1" x14ac:dyDescent="0.2">
      <c r="A466" s="383">
        <v>463</v>
      </c>
      <c r="B466" s="331" t="str">
        <f t="shared" si="29"/>
        <v>100M--</v>
      </c>
      <c r="C466" s="332"/>
      <c r="D466" s="333"/>
      <c r="E466" s="334"/>
      <c r="F466" s="335"/>
      <c r="G466" s="336"/>
      <c r="H466" s="337" t="s">
        <v>327</v>
      </c>
      <c r="I466" s="338"/>
      <c r="J466" s="338"/>
      <c r="K466" s="339"/>
      <c r="L466" s="339"/>
      <c r="M466" s="340"/>
      <c r="O466" s="342"/>
      <c r="Z466"/>
    </row>
    <row r="467" spans="1:26" s="341" customFormat="1" ht="31.5" customHeight="1" x14ac:dyDescent="0.2">
      <c r="A467" s="383">
        <v>464</v>
      </c>
      <c r="B467" s="331" t="str">
        <f t="shared" si="29"/>
        <v>200M--</v>
      </c>
      <c r="C467" s="332"/>
      <c r="D467" s="333"/>
      <c r="E467" s="334"/>
      <c r="F467" s="335"/>
      <c r="G467" s="336"/>
      <c r="H467" s="337" t="s">
        <v>187</v>
      </c>
      <c r="I467" s="338"/>
      <c r="J467" s="338"/>
      <c r="K467" s="339"/>
      <c r="L467" s="339"/>
      <c r="M467" s="340"/>
      <c r="O467" s="342"/>
      <c r="Z467"/>
    </row>
    <row r="468" spans="1:26" s="341" customFormat="1" ht="31.5" customHeight="1" x14ac:dyDescent="0.2">
      <c r="A468" s="383">
        <v>465</v>
      </c>
      <c r="B468" s="331" t="str">
        <f t="shared" si="29"/>
        <v>400M--</v>
      </c>
      <c r="C468" s="332"/>
      <c r="D468" s="333"/>
      <c r="E468" s="334"/>
      <c r="F468" s="335"/>
      <c r="G468" s="336"/>
      <c r="H468" s="337" t="s">
        <v>188</v>
      </c>
      <c r="I468" s="338"/>
      <c r="J468" s="338"/>
      <c r="K468" s="339"/>
      <c r="L468" s="339"/>
      <c r="M468" s="340"/>
      <c r="O468" s="342"/>
      <c r="Z468"/>
    </row>
    <row r="469" spans="1:26" s="341" customFormat="1" ht="31.5" customHeight="1" x14ac:dyDescent="0.2">
      <c r="A469" s="383">
        <v>466</v>
      </c>
      <c r="B469" s="331" t="str">
        <f t="shared" si="29"/>
        <v>800M--</v>
      </c>
      <c r="C469" s="332"/>
      <c r="D469" s="333"/>
      <c r="E469" s="334"/>
      <c r="F469" s="335"/>
      <c r="G469" s="336"/>
      <c r="H469" s="337" t="s">
        <v>106</v>
      </c>
      <c r="I469" s="338"/>
      <c r="J469" s="338"/>
      <c r="K469" s="339"/>
      <c r="L469" s="339"/>
      <c r="M469" s="340"/>
      <c r="O469" s="342"/>
      <c r="Z469"/>
    </row>
    <row r="470" spans="1:26" s="341" customFormat="1" ht="31.5" customHeight="1" x14ac:dyDescent="0.2">
      <c r="A470" s="383">
        <v>467</v>
      </c>
      <c r="B470" s="331" t="str">
        <f t="shared" si="29"/>
        <v>1500M--</v>
      </c>
      <c r="C470" s="332"/>
      <c r="D470" s="333"/>
      <c r="E470" s="334"/>
      <c r="F470" s="335"/>
      <c r="G470" s="336"/>
      <c r="H470" s="337" t="s">
        <v>158</v>
      </c>
      <c r="I470" s="338"/>
      <c r="J470" s="338"/>
      <c r="K470" s="339"/>
      <c r="L470" s="339"/>
      <c r="M470" s="340"/>
      <c r="O470" s="342"/>
      <c r="Z470"/>
    </row>
    <row r="471" spans="1:26" s="341" customFormat="1" ht="31.5" customHeight="1" x14ac:dyDescent="0.2">
      <c r="A471" s="383">
        <v>468</v>
      </c>
      <c r="B471" s="331" t="str">
        <f t="shared" si="29"/>
        <v>100M.ENG--</v>
      </c>
      <c r="C471" s="332"/>
      <c r="D471" s="333"/>
      <c r="E471" s="334"/>
      <c r="F471" s="335"/>
      <c r="G471" s="336"/>
      <c r="H471" s="337" t="s">
        <v>157</v>
      </c>
      <c r="I471" s="338"/>
      <c r="J471" s="338"/>
      <c r="K471" s="339"/>
      <c r="L471" s="339"/>
      <c r="M471" s="340"/>
      <c r="O471" s="342"/>
      <c r="Z471"/>
    </row>
    <row r="472" spans="1:26" s="341" customFormat="1" ht="31.5" customHeight="1" x14ac:dyDescent="0.2">
      <c r="A472" s="383">
        <v>469</v>
      </c>
      <c r="B472" s="331" t="str">
        <f t="shared" si="29"/>
        <v>300M.ENG--</v>
      </c>
      <c r="C472" s="332"/>
      <c r="D472" s="333"/>
      <c r="E472" s="334"/>
      <c r="F472" s="335"/>
      <c r="G472" s="336"/>
      <c r="H472" s="337" t="s">
        <v>583</v>
      </c>
      <c r="I472" s="338"/>
      <c r="J472" s="338"/>
      <c r="K472" s="339"/>
      <c r="L472" s="339"/>
      <c r="M472" s="340"/>
      <c r="O472" s="342"/>
      <c r="Z472"/>
    </row>
    <row r="473" spans="1:26" s="341" customFormat="1" ht="31.5" customHeight="1" x14ac:dyDescent="0.2">
      <c r="A473" s="383">
        <v>470</v>
      </c>
      <c r="B473" s="331" t="str">
        <f t="shared" ref="B473:B479" si="30">CONCATENATE(H473,"-",M473)</f>
        <v>YÜKSEK-</v>
      </c>
      <c r="C473" s="332"/>
      <c r="D473" s="333"/>
      <c r="E473" s="334"/>
      <c r="F473" s="335"/>
      <c r="G473" s="336"/>
      <c r="H473" s="337" t="s">
        <v>45</v>
      </c>
      <c r="I473" s="338"/>
      <c r="J473" s="338"/>
      <c r="K473" s="339"/>
      <c r="L473" s="339"/>
      <c r="M473" s="340"/>
      <c r="O473" s="342"/>
      <c r="Z473"/>
    </row>
    <row r="474" spans="1:26" s="341" customFormat="1" ht="31.5" customHeight="1" x14ac:dyDescent="0.2">
      <c r="A474" s="383">
        <v>471</v>
      </c>
      <c r="B474" s="331" t="str">
        <f t="shared" si="30"/>
        <v>SIRIK-</v>
      </c>
      <c r="C474" s="332"/>
      <c r="D474" s="333"/>
      <c r="E474" s="334"/>
      <c r="F474" s="335"/>
      <c r="G474" s="336"/>
      <c r="H474" s="337" t="s">
        <v>189</v>
      </c>
      <c r="I474" s="338"/>
      <c r="J474" s="338"/>
      <c r="K474" s="339"/>
      <c r="L474" s="339"/>
      <c r="M474" s="340"/>
      <c r="O474" s="342"/>
      <c r="Z474"/>
    </row>
    <row r="475" spans="1:26" s="341" customFormat="1" ht="31.5" customHeight="1" x14ac:dyDescent="0.2">
      <c r="A475" s="383">
        <v>472</v>
      </c>
      <c r="B475" s="331" t="str">
        <f t="shared" si="30"/>
        <v>UZUN-</v>
      </c>
      <c r="C475" s="332"/>
      <c r="D475" s="333"/>
      <c r="E475" s="334"/>
      <c r="F475" s="335"/>
      <c r="G475" s="336"/>
      <c r="H475" s="337" t="s">
        <v>44</v>
      </c>
      <c r="I475" s="338"/>
      <c r="J475" s="338"/>
      <c r="K475" s="339"/>
      <c r="L475" s="339"/>
      <c r="M475" s="340"/>
      <c r="O475" s="342"/>
      <c r="Z475"/>
    </row>
    <row r="476" spans="1:26" s="341" customFormat="1" ht="31.5" customHeight="1" x14ac:dyDescent="0.2">
      <c r="A476" s="383">
        <v>473</v>
      </c>
      <c r="B476" s="331" t="str">
        <f t="shared" si="30"/>
        <v>ÜÇADIM-</v>
      </c>
      <c r="C476" s="332"/>
      <c r="D476" s="333"/>
      <c r="E476" s="334"/>
      <c r="F476" s="335"/>
      <c r="G476" s="336"/>
      <c r="H476" s="337" t="s">
        <v>584</v>
      </c>
      <c r="I476" s="338"/>
      <c r="J476" s="338"/>
      <c r="K476" s="339"/>
      <c r="L476" s="339"/>
      <c r="M476" s="340"/>
      <c r="O476" s="342"/>
      <c r="Z476"/>
    </row>
    <row r="477" spans="1:26" s="341" customFormat="1" ht="31.5" customHeight="1" x14ac:dyDescent="0.2">
      <c r="A477" s="383">
        <v>474</v>
      </c>
      <c r="B477" s="331" t="str">
        <f t="shared" si="30"/>
        <v>DİSK-</v>
      </c>
      <c r="C477" s="332"/>
      <c r="D477" s="333"/>
      <c r="E477" s="334"/>
      <c r="F477" s="335"/>
      <c r="G477" s="336"/>
      <c r="H477" s="337" t="s">
        <v>160</v>
      </c>
      <c r="I477" s="338"/>
      <c r="J477" s="338"/>
      <c r="K477" s="339"/>
      <c r="L477" s="339"/>
      <c r="M477" s="340"/>
      <c r="O477" s="342"/>
      <c r="Z477"/>
    </row>
    <row r="478" spans="1:26" s="341" customFormat="1" ht="31.5" customHeight="1" x14ac:dyDescent="0.2">
      <c r="A478" s="383">
        <v>475</v>
      </c>
      <c r="B478" s="331" t="str">
        <f t="shared" si="30"/>
        <v>CİRİT-</v>
      </c>
      <c r="C478" s="332"/>
      <c r="D478" s="333"/>
      <c r="E478" s="334"/>
      <c r="F478" s="335"/>
      <c r="G478" s="336"/>
      <c r="H478" s="337" t="s">
        <v>161</v>
      </c>
      <c r="I478" s="338"/>
      <c r="J478" s="338"/>
      <c r="K478" s="339"/>
      <c r="L478" s="339"/>
      <c r="M478" s="340"/>
      <c r="O478" s="342"/>
      <c r="Z478"/>
    </row>
    <row r="479" spans="1:26" s="341" customFormat="1" ht="31.5" customHeight="1" x14ac:dyDescent="0.2">
      <c r="A479" s="383">
        <v>476</v>
      </c>
      <c r="B479" s="331" t="str">
        <f t="shared" si="30"/>
        <v>GÜLLE-</v>
      </c>
      <c r="C479" s="332"/>
      <c r="D479" s="333"/>
      <c r="E479" s="334"/>
      <c r="F479" s="335"/>
      <c r="G479" s="336"/>
      <c r="H479" s="337" t="s">
        <v>159</v>
      </c>
      <c r="I479" s="338"/>
      <c r="J479" s="338"/>
      <c r="K479" s="339"/>
      <c r="L479" s="339"/>
      <c r="M479" s="340"/>
      <c r="O479" s="342"/>
      <c r="Z479"/>
    </row>
    <row r="480" spans="1:26" s="341" customFormat="1" ht="31.5" customHeight="1" x14ac:dyDescent="0.2">
      <c r="A480" s="383">
        <v>477</v>
      </c>
      <c r="B480" s="331" t="s">
        <v>589</v>
      </c>
      <c r="C480" s="332"/>
      <c r="D480" s="333"/>
      <c r="E480" s="334"/>
      <c r="F480" s="335"/>
      <c r="G480" s="336"/>
      <c r="H480" s="337" t="s">
        <v>590</v>
      </c>
      <c r="I480" s="338"/>
      <c r="J480" s="338"/>
      <c r="K480" s="339"/>
      <c r="L480" s="339"/>
      <c r="M480" s="340"/>
      <c r="O480" s="342"/>
      <c r="Z480"/>
    </row>
    <row r="481" spans="1:26" s="341" customFormat="1" ht="31.5" customHeight="1" x14ac:dyDescent="0.2">
      <c r="A481" s="383">
        <v>478</v>
      </c>
      <c r="B481" s="331" t="s">
        <v>589</v>
      </c>
      <c r="C481" s="332"/>
      <c r="D481" s="333"/>
      <c r="E481" s="334"/>
      <c r="F481" s="335"/>
      <c r="G481" s="336"/>
      <c r="H481" s="337" t="s">
        <v>590</v>
      </c>
      <c r="I481" s="338"/>
      <c r="J481" s="338"/>
      <c r="K481" s="339"/>
      <c r="L481" s="339"/>
      <c r="M481" s="340"/>
      <c r="O481" s="342"/>
      <c r="Z481"/>
    </row>
    <row r="482" spans="1:26" s="341" customFormat="1" ht="31.5" customHeight="1" x14ac:dyDescent="0.2">
      <c r="A482" s="383">
        <v>479</v>
      </c>
      <c r="B482" s="331" t="s">
        <v>589</v>
      </c>
      <c r="C482" s="332"/>
      <c r="D482" s="333"/>
      <c r="E482" s="334"/>
      <c r="F482" s="335"/>
      <c r="G482" s="336"/>
      <c r="H482" s="337" t="s">
        <v>590</v>
      </c>
      <c r="I482" s="338"/>
      <c r="J482" s="338"/>
      <c r="K482" s="339"/>
      <c r="L482" s="339"/>
      <c r="M482" s="340"/>
      <c r="O482" s="342"/>
      <c r="Z482"/>
    </row>
    <row r="483" spans="1:26" s="341" customFormat="1" ht="31.5" customHeight="1" x14ac:dyDescent="0.2">
      <c r="A483" s="383">
        <v>480</v>
      </c>
      <c r="B483" s="331" t="s">
        <v>589</v>
      </c>
      <c r="C483" s="332"/>
      <c r="D483" s="333"/>
      <c r="E483" s="334"/>
      <c r="F483" s="335"/>
      <c r="G483" s="336"/>
      <c r="H483" s="337" t="s">
        <v>590</v>
      </c>
      <c r="I483" s="338"/>
      <c r="J483" s="338"/>
      <c r="K483" s="339"/>
      <c r="L483" s="339"/>
      <c r="M483" s="340"/>
      <c r="O483" s="342"/>
      <c r="Z483"/>
    </row>
    <row r="484" spans="1:26" s="341" customFormat="1" ht="31.5" customHeight="1" x14ac:dyDescent="0.2">
      <c r="A484" s="383">
        <v>481</v>
      </c>
      <c r="B484" s="331" t="s">
        <v>589</v>
      </c>
      <c r="C484" s="332"/>
      <c r="D484" s="333"/>
      <c r="E484" s="334"/>
      <c r="F484" s="335"/>
      <c r="G484" s="336"/>
      <c r="H484" s="337" t="s">
        <v>590</v>
      </c>
      <c r="I484" s="338"/>
      <c r="J484" s="338"/>
      <c r="K484" s="339"/>
      <c r="L484" s="339"/>
      <c r="M484" s="340"/>
      <c r="O484" s="342"/>
      <c r="Z484"/>
    </row>
    <row r="485" spans="1:26" s="341" customFormat="1" ht="31.5" customHeight="1" x14ac:dyDescent="0.2">
      <c r="A485" s="383">
        <v>482</v>
      </c>
      <c r="B485" s="331" t="s">
        <v>589</v>
      </c>
      <c r="C485" s="332"/>
      <c r="D485" s="333"/>
      <c r="E485" s="334"/>
      <c r="F485" s="335"/>
      <c r="G485" s="336"/>
      <c r="H485" s="337" t="s">
        <v>590</v>
      </c>
      <c r="I485" s="338"/>
      <c r="J485" s="338"/>
      <c r="K485" s="339"/>
      <c r="L485" s="339"/>
      <c r="M485" s="340"/>
      <c r="O485" s="342"/>
      <c r="Z485"/>
    </row>
    <row r="486" spans="1:26" s="341" customFormat="1" ht="93.75" customHeight="1" x14ac:dyDescent="0.2">
      <c r="A486" s="383">
        <v>483</v>
      </c>
      <c r="B486" s="331" t="str">
        <f t="shared" si="29"/>
        <v>İSVEÇ--</v>
      </c>
      <c r="C486" s="332"/>
      <c r="D486" s="333"/>
      <c r="E486" s="334"/>
      <c r="F486" s="335"/>
      <c r="G486" s="336"/>
      <c r="H486" s="337" t="s">
        <v>590</v>
      </c>
      <c r="I486" s="338"/>
      <c r="J486" s="338"/>
      <c r="K486" s="339"/>
      <c r="L486" s="339"/>
      <c r="M486" s="340"/>
      <c r="O486" s="342"/>
      <c r="Z486"/>
    </row>
    <row r="487" spans="1:26" s="353" customFormat="1" ht="31.5" customHeight="1" x14ac:dyDescent="0.2">
      <c r="A487" s="383">
        <v>484</v>
      </c>
      <c r="B487" s="343" t="str">
        <f t="shared" si="29"/>
        <v>100M--</v>
      </c>
      <c r="C487" s="344"/>
      <c r="D487" s="345"/>
      <c r="E487" s="346"/>
      <c r="F487" s="347"/>
      <c r="G487" s="348"/>
      <c r="H487" s="349" t="s">
        <v>327</v>
      </c>
      <c r="I487" s="350"/>
      <c r="J487" s="350"/>
      <c r="K487" s="351"/>
      <c r="L487" s="351"/>
      <c r="M487" s="352"/>
      <c r="O487" s="354"/>
      <c r="Z487"/>
    </row>
    <row r="488" spans="1:26" s="353" customFormat="1" ht="31.5" customHeight="1" x14ac:dyDescent="0.2">
      <c r="A488" s="383">
        <v>485</v>
      </c>
      <c r="B488" s="343" t="str">
        <f t="shared" si="29"/>
        <v>200M--</v>
      </c>
      <c r="C488" s="344"/>
      <c r="D488" s="345"/>
      <c r="E488" s="346"/>
      <c r="F488" s="347"/>
      <c r="G488" s="348"/>
      <c r="H488" s="349" t="s">
        <v>187</v>
      </c>
      <c r="I488" s="350"/>
      <c r="J488" s="350"/>
      <c r="K488" s="351"/>
      <c r="L488" s="351"/>
      <c r="M488" s="352"/>
      <c r="O488" s="354"/>
      <c r="Z488"/>
    </row>
    <row r="489" spans="1:26" s="353" customFormat="1" ht="31.5" customHeight="1" x14ac:dyDescent="0.2">
      <c r="A489" s="383">
        <v>486</v>
      </c>
      <c r="B489" s="343" t="str">
        <f t="shared" si="29"/>
        <v>400M--</v>
      </c>
      <c r="C489" s="344"/>
      <c r="D489" s="345"/>
      <c r="E489" s="346"/>
      <c r="F489" s="347"/>
      <c r="G489" s="348"/>
      <c r="H489" s="349" t="s">
        <v>188</v>
      </c>
      <c r="I489" s="350"/>
      <c r="J489" s="350"/>
      <c r="K489" s="351"/>
      <c r="L489" s="351"/>
      <c r="M489" s="352"/>
      <c r="O489" s="354"/>
      <c r="Z489"/>
    </row>
    <row r="490" spans="1:26" s="353" customFormat="1" ht="31.5" customHeight="1" x14ac:dyDescent="0.2">
      <c r="A490" s="383">
        <v>487</v>
      </c>
      <c r="B490" s="343" t="str">
        <f t="shared" si="29"/>
        <v>800M--</v>
      </c>
      <c r="C490" s="344"/>
      <c r="D490" s="345"/>
      <c r="E490" s="346"/>
      <c r="F490" s="347"/>
      <c r="G490" s="348"/>
      <c r="H490" s="349" t="s">
        <v>106</v>
      </c>
      <c r="I490" s="350"/>
      <c r="J490" s="350"/>
      <c r="K490" s="351"/>
      <c r="L490" s="351"/>
      <c r="M490" s="352"/>
      <c r="O490" s="354"/>
      <c r="Z490"/>
    </row>
    <row r="491" spans="1:26" s="353" customFormat="1" ht="31.5" customHeight="1" x14ac:dyDescent="0.2">
      <c r="A491" s="383">
        <v>488</v>
      </c>
      <c r="B491" s="343" t="str">
        <f t="shared" si="29"/>
        <v>1500M--</v>
      </c>
      <c r="C491" s="344"/>
      <c r="D491" s="345"/>
      <c r="E491" s="346"/>
      <c r="F491" s="347"/>
      <c r="G491" s="348"/>
      <c r="H491" s="349" t="s">
        <v>158</v>
      </c>
      <c r="I491" s="350"/>
      <c r="J491" s="350"/>
      <c r="K491" s="351"/>
      <c r="L491" s="351"/>
      <c r="M491" s="352"/>
      <c r="O491" s="354"/>
      <c r="Z491"/>
    </row>
    <row r="492" spans="1:26" s="353" customFormat="1" ht="31.5" customHeight="1" x14ac:dyDescent="0.2">
      <c r="A492" s="383">
        <v>489</v>
      </c>
      <c r="B492" s="343" t="str">
        <f t="shared" si="29"/>
        <v>100M.ENG--</v>
      </c>
      <c r="C492" s="344"/>
      <c r="D492" s="345"/>
      <c r="E492" s="346"/>
      <c r="F492" s="347"/>
      <c r="G492" s="348"/>
      <c r="H492" s="349" t="s">
        <v>157</v>
      </c>
      <c r="I492" s="350"/>
      <c r="J492" s="350"/>
      <c r="K492" s="351"/>
      <c r="L492" s="351"/>
      <c r="M492" s="352"/>
      <c r="O492" s="354"/>
      <c r="Z492"/>
    </row>
    <row r="493" spans="1:26" s="353" customFormat="1" ht="31.5" customHeight="1" x14ac:dyDescent="0.2">
      <c r="A493" s="383">
        <v>490</v>
      </c>
      <c r="B493" s="343" t="str">
        <f t="shared" si="29"/>
        <v>300M.ENG--</v>
      </c>
      <c r="C493" s="344"/>
      <c r="D493" s="345"/>
      <c r="E493" s="346"/>
      <c r="F493" s="347"/>
      <c r="G493" s="348"/>
      <c r="H493" s="349" t="s">
        <v>583</v>
      </c>
      <c r="I493" s="350"/>
      <c r="J493" s="350"/>
      <c r="K493" s="351"/>
      <c r="L493" s="351"/>
      <c r="M493" s="352"/>
      <c r="O493" s="354"/>
      <c r="Z493"/>
    </row>
    <row r="494" spans="1:26" s="353" customFormat="1" ht="31.5" customHeight="1" x14ac:dyDescent="0.2">
      <c r="A494" s="383">
        <v>491</v>
      </c>
      <c r="B494" s="343" t="str">
        <f t="shared" ref="B494:B500" si="31">CONCATENATE(H494,"-",M494)</f>
        <v>YÜKSEK-</v>
      </c>
      <c r="C494" s="344"/>
      <c r="D494" s="345"/>
      <c r="E494" s="346"/>
      <c r="F494" s="347"/>
      <c r="G494" s="348"/>
      <c r="H494" s="349" t="s">
        <v>45</v>
      </c>
      <c r="I494" s="350"/>
      <c r="J494" s="350"/>
      <c r="K494" s="351"/>
      <c r="L494" s="351"/>
      <c r="M494" s="352"/>
      <c r="O494" s="354"/>
      <c r="Z494"/>
    </row>
    <row r="495" spans="1:26" s="353" customFormat="1" ht="31.5" customHeight="1" x14ac:dyDescent="0.2">
      <c r="A495" s="383">
        <v>492</v>
      </c>
      <c r="B495" s="343" t="str">
        <f t="shared" si="31"/>
        <v>SIRIK-</v>
      </c>
      <c r="C495" s="344"/>
      <c r="D495" s="345"/>
      <c r="E495" s="346"/>
      <c r="F495" s="347"/>
      <c r="G495" s="348"/>
      <c r="H495" s="349" t="s">
        <v>189</v>
      </c>
      <c r="I495" s="350"/>
      <c r="J495" s="350"/>
      <c r="K495" s="351"/>
      <c r="L495" s="351"/>
      <c r="M495" s="352"/>
      <c r="O495" s="354"/>
      <c r="Z495"/>
    </row>
    <row r="496" spans="1:26" s="353" customFormat="1" ht="31.5" customHeight="1" x14ac:dyDescent="0.2">
      <c r="A496" s="383">
        <v>493</v>
      </c>
      <c r="B496" s="343" t="str">
        <f t="shared" si="31"/>
        <v>UZUN-</v>
      </c>
      <c r="C496" s="344"/>
      <c r="D496" s="345"/>
      <c r="E496" s="346"/>
      <c r="F496" s="347"/>
      <c r="G496" s="348"/>
      <c r="H496" s="349" t="s">
        <v>44</v>
      </c>
      <c r="I496" s="350"/>
      <c r="J496" s="350"/>
      <c r="K496" s="351"/>
      <c r="L496" s="351"/>
      <c r="M496" s="352"/>
      <c r="O496" s="354"/>
      <c r="Z496"/>
    </row>
    <row r="497" spans="1:26" s="353" customFormat="1" ht="31.5" customHeight="1" x14ac:dyDescent="0.2">
      <c r="A497" s="383">
        <v>494</v>
      </c>
      <c r="B497" s="343" t="str">
        <f t="shared" si="31"/>
        <v>ÜÇADIM-</v>
      </c>
      <c r="C497" s="344"/>
      <c r="D497" s="345"/>
      <c r="E497" s="346"/>
      <c r="F497" s="347"/>
      <c r="G497" s="348"/>
      <c r="H497" s="349" t="s">
        <v>584</v>
      </c>
      <c r="I497" s="350"/>
      <c r="J497" s="350"/>
      <c r="K497" s="351"/>
      <c r="L497" s="351"/>
      <c r="M497" s="352"/>
      <c r="O497" s="354"/>
      <c r="Z497"/>
    </row>
    <row r="498" spans="1:26" s="353" customFormat="1" ht="31.5" customHeight="1" x14ac:dyDescent="0.2">
      <c r="A498" s="383">
        <v>495</v>
      </c>
      <c r="B498" s="343" t="str">
        <f t="shared" si="31"/>
        <v>DİSK-</v>
      </c>
      <c r="C498" s="344"/>
      <c r="D498" s="345"/>
      <c r="E498" s="346"/>
      <c r="F498" s="347"/>
      <c r="G498" s="348"/>
      <c r="H498" s="349" t="s">
        <v>160</v>
      </c>
      <c r="I498" s="350"/>
      <c r="J498" s="350"/>
      <c r="K498" s="351"/>
      <c r="L498" s="351"/>
      <c r="M498" s="352"/>
      <c r="O498" s="354"/>
      <c r="Z498"/>
    </row>
    <row r="499" spans="1:26" s="353" customFormat="1" ht="31.5" customHeight="1" x14ac:dyDescent="0.2">
      <c r="A499" s="383">
        <v>496</v>
      </c>
      <c r="B499" s="343" t="str">
        <f t="shared" si="31"/>
        <v>CİRİT-</v>
      </c>
      <c r="C499" s="344"/>
      <c r="D499" s="345"/>
      <c r="E499" s="346"/>
      <c r="F499" s="347"/>
      <c r="G499" s="348"/>
      <c r="H499" s="349" t="s">
        <v>161</v>
      </c>
      <c r="I499" s="350"/>
      <c r="J499" s="350"/>
      <c r="K499" s="351"/>
      <c r="L499" s="351"/>
      <c r="M499" s="352"/>
      <c r="O499" s="354"/>
      <c r="Z499"/>
    </row>
    <row r="500" spans="1:26" s="353" customFormat="1" ht="31.5" customHeight="1" x14ac:dyDescent="0.2">
      <c r="A500" s="383">
        <v>497</v>
      </c>
      <c r="B500" s="343" t="str">
        <f t="shared" si="31"/>
        <v>GÜLLE-</v>
      </c>
      <c r="C500" s="344"/>
      <c r="D500" s="345"/>
      <c r="E500" s="346"/>
      <c r="F500" s="347"/>
      <c r="G500" s="348"/>
      <c r="H500" s="349" t="s">
        <v>159</v>
      </c>
      <c r="I500" s="350"/>
      <c r="J500" s="350"/>
      <c r="K500" s="351"/>
      <c r="L500" s="351"/>
      <c r="M500" s="352"/>
      <c r="O500" s="354"/>
      <c r="Z500"/>
    </row>
    <row r="501" spans="1:26" s="353" customFormat="1" ht="31.5" customHeight="1" x14ac:dyDescent="0.2">
      <c r="A501" s="383">
        <v>498</v>
      </c>
      <c r="B501" s="343" t="s">
        <v>589</v>
      </c>
      <c r="C501" s="344"/>
      <c r="D501" s="345"/>
      <c r="E501" s="346"/>
      <c r="F501" s="347"/>
      <c r="G501" s="348"/>
      <c r="H501" s="349" t="s">
        <v>590</v>
      </c>
      <c r="I501" s="350"/>
      <c r="J501" s="350"/>
      <c r="K501" s="351"/>
      <c r="L501" s="351"/>
      <c r="M501" s="352"/>
      <c r="O501" s="354"/>
      <c r="Z501"/>
    </row>
    <row r="502" spans="1:26" s="353" customFormat="1" ht="31.5" customHeight="1" x14ac:dyDescent="0.2">
      <c r="A502" s="383">
        <v>499</v>
      </c>
      <c r="B502" s="343" t="s">
        <v>589</v>
      </c>
      <c r="C502" s="344"/>
      <c r="D502" s="345"/>
      <c r="E502" s="346"/>
      <c r="F502" s="347"/>
      <c r="G502" s="348"/>
      <c r="H502" s="349" t="s">
        <v>590</v>
      </c>
      <c r="I502" s="350"/>
      <c r="J502" s="350"/>
      <c r="K502" s="351"/>
      <c r="L502" s="351"/>
      <c r="M502" s="352"/>
      <c r="O502" s="354"/>
      <c r="Z502"/>
    </row>
    <row r="503" spans="1:26" s="353" customFormat="1" ht="31.5" customHeight="1" x14ac:dyDescent="0.2">
      <c r="A503" s="383">
        <v>500</v>
      </c>
      <c r="B503" s="343" t="s">
        <v>589</v>
      </c>
      <c r="C503" s="344"/>
      <c r="D503" s="345"/>
      <c r="E503" s="346"/>
      <c r="F503" s="347"/>
      <c r="G503" s="348"/>
      <c r="H503" s="349" t="s">
        <v>590</v>
      </c>
      <c r="I503" s="350"/>
      <c r="J503" s="350"/>
      <c r="K503" s="351"/>
      <c r="L503" s="351"/>
      <c r="M503" s="352"/>
      <c r="O503" s="354"/>
      <c r="Z503"/>
    </row>
    <row r="504" spans="1:26" s="353" customFormat="1" ht="31.5" customHeight="1" x14ac:dyDescent="0.2">
      <c r="A504" s="383">
        <v>501</v>
      </c>
      <c r="B504" s="343" t="s">
        <v>589</v>
      </c>
      <c r="C504" s="344"/>
      <c r="D504" s="345"/>
      <c r="E504" s="346"/>
      <c r="F504" s="347"/>
      <c r="G504" s="348"/>
      <c r="H504" s="349" t="s">
        <v>590</v>
      </c>
      <c r="I504" s="350"/>
      <c r="J504" s="350"/>
      <c r="K504" s="351"/>
      <c r="L504" s="351"/>
      <c r="M504" s="352"/>
      <c r="O504" s="354"/>
      <c r="Z504"/>
    </row>
    <row r="505" spans="1:26" s="353" customFormat="1" ht="31.5" customHeight="1" x14ac:dyDescent="0.2">
      <c r="A505" s="383">
        <v>502</v>
      </c>
      <c r="B505" s="343" t="s">
        <v>589</v>
      </c>
      <c r="C505" s="344"/>
      <c r="D505" s="345"/>
      <c r="E505" s="346"/>
      <c r="F505" s="347"/>
      <c r="G505" s="348"/>
      <c r="H505" s="349" t="s">
        <v>590</v>
      </c>
      <c r="I505" s="350"/>
      <c r="J505" s="350"/>
      <c r="K505" s="351"/>
      <c r="L505" s="351"/>
      <c r="M505" s="352"/>
      <c r="O505" s="354"/>
      <c r="Z505"/>
    </row>
    <row r="506" spans="1:26" s="353" customFormat="1" ht="31.5" customHeight="1" x14ac:dyDescent="0.2">
      <c r="A506" s="383">
        <v>503</v>
      </c>
      <c r="B506" s="343" t="s">
        <v>589</v>
      </c>
      <c r="C506" s="344"/>
      <c r="D506" s="345"/>
      <c r="E506" s="346"/>
      <c r="F506" s="347"/>
      <c r="G506" s="348"/>
      <c r="H506" s="349" t="s">
        <v>590</v>
      </c>
      <c r="I506" s="350"/>
      <c r="J506" s="350"/>
      <c r="K506" s="351"/>
      <c r="L506" s="351"/>
      <c r="M506" s="352"/>
      <c r="O506" s="354"/>
      <c r="Z506"/>
    </row>
    <row r="507" spans="1:26" s="353" customFormat="1" ht="93.75" customHeight="1" x14ac:dyDescent="0.2">
      <c r="A507" s="383">
        <v>504</v>
      </c>
      <c r="B507" s="343" t="str">
        <f t="shared" si="29"/>
        <v>İSVEÇ--</v>
      </c>
      <c r="C507" s="344"/>
      <c r="D507" s="345"/>
      <c r="E507" s="346"/>
      <c r="F507" s="347"/>
      <c r="G507" s="348"/>
      <c r="H507" s="349" t="s">
        <v>590</v>
      </c>
      <c r="I507" s="350"/>
      <c r="J507" s="350"/>
      <c r="K507" s="351"/>
      <c r="L507" s="351"/>
      <c r="M507" s="352"/>
      <c r="O507" s="354"/>
      <c r="Z507"/>
    </row>
    <row r="508" spans="1:26" s="369" customFormat="1" ht="31.5" customHeight="1" x14ac:dyDescent="0.2">
      <c r="A508" s="383">
        <v>505</v>
      </c>
      <c r="B508" s="359" t="str">
        <f t="shared" ref="B508:B589" si="32">CONCATENATE(H508,"-",K508,"-",L508)</f>
        <v>100M--</v>
      </c>
      <c r="C508" s="360"/>
      <c r="D508" s="361"/>
      <c r="E508" s="362"/>
      <c r="F508" s="363"/>
      <c r="G508" s="364"/>
      <c r="H508" s="365" t="s">
        <v>327</v>
      </c>
      <c r="I508" s="366"/>
      <c r="J508" s="366"/>
      <c r="K508" s="367"/>
      <c r="L508" s="367"/>
      <c r="M508" s="368"/>
      <c r="O508" s="370"/>
      <c r="Z508"/>
    </row>
    <row r="509" spans="1:26" s="369" customFormat="1" ht="31.5" customHeight="1" x14ac:dyDescent="0.2">
      <c r="A509" s="383">
        <v>506</v>
      </c>
      <c r="B509" s="359" t="str">
        <f t="shared" si="32"/>
        <v>100M--</v>
      </c>
      <c r="C509" s="360"/>
      <c r="D509" s="361"/>
      <c r="E509" s="362"/>
      <c r="F509" s="363"/>
      <c r="G509" s="364"/>
      <c r="H509" s="365" t="s">
        <v>327</v>
      </c>
      <c r="I509" s="366"/>
      <c r="J509" s="366"/>
      <c r="K509" s="367"/>
      <c r="L509" s="367"/>
      <c r="M509" s="368"/>
      <c r="O509" s="370"/>
      <c r="Z509"/>
    </row>
    <row r="510" spans="1:26" s="369" customFormat="1" ht="31.5" customHeight="1" x14ac:dyDescent="0.2">
      <c r="A510" s="383">
        <v>507</v>
      </c>
      <c r="B510" s="359" t="str">
        <f t="shared" si="32"/>
        <v>100M--</v>
      </c>
      <c r="C510" s="360"/>
      <c r="D510" s="361"/>
      <c r="E510" s="362"/>
      <c r="F510" s="363"/>
      <c r="G510" s="364"/>
      <c r="H510" s="365" t="s">
        <v>327</v>
      </c>
      <c r="I510" s="366"/>
      <c r="J510" s="366"/>
      <c r="K510" s="367"/>
      <c r="L510" s="367"/>
      <c r="M510" s="368"/>
      <c r="O510" s="370"/>
      <c r="Z510"/>
    </row>
    <row r="511" spans="1:26" s="369" customFormat="1" ht="31.5" customHeight="1" x14ac:dyDescent="0.2">
      <c r="A511" s="383">
        <v>508</v>
      </c>
      <c r="B511" s="359" t="str">
        <f t="shared" si="32"/>
        <v>100M--</v>
      </c>
      <c r="C511" s="360"/>
      <c r="D511" s="361"/>
      <c r="E511" s="362"/>
      <c r="F511" s="363"/>
      <c r="G511" s="364"/>
      <c r="H511" s="365" t="s">
        <v>327</v>
      </c>
      <c r="I511" s="366"/>
      <c r="J511" s="366"/>
      <c r="K511" s="367"/>
      <c r="L511" s="367"/>
      <c r="M511" s="368"/>
      <c r="O511" s="370"/>
      <c r="Z511"/>
    </row>
    <row r="512" spans="1:26" s="369" customFormat="1" ht="34.5" customHeight="1" x14ac:dyDescent="0.2">
      <c r="A512" s="383">
        <v>509</v>
      </c>
      <c r="B512" s="359" t="str">
        <f t="shared" si="32"/>
        <v>100M--</v>
      </c>
      <c r="C512" s="360"/>
      <c r="D512" s="361"/>
      <c r="E512" s="362"/>
      <c r="F512" s="363"/>
      <c r="G512" s="364"/>
      <c r="H512" s="365" t="s">
        <v>327</v>
      </c>
      <c r="I512" s="366"/>
      <c r="J512" s="366"/>
      <c r="K512" s="367"/>
      <c r="L512" s="367"/>
      <c r="M512" s="368"/>
      <c r="O512" s="370"/>
      <c r="Z512"/>
    </row>
    <row r="513" spans="1:26" s="369" customFormat="1" ht="31.5" customHeight="1" x14ac:dyDescent="0.2">
      <c r="A513" s="383">
        <v>510</v>
      </c>
      <c r="B513" s="359" t="str">
        <f t="shared" si="32"/>
        <v>100M--</v>
      </c>
      <c r="C513" s="360"/>
      <c r="D513" s="361"/>
      <c r="E513" s="362"/>
      <c r="F513" s="363"/>
      <c r="G513" s="364"/>
      <c r="H513" s="365" t="s">
        <v>327</v>
      </c>
      <c r="I513" s="366"/>
      <c r="J513" s="366"/>
      <c r="K513" s="367"/>
      <c r="L513" s="367"/>
      <c r="M513" s="368"/>
      <c r="O513" s="370"/>
      <c r="Z513"/>
    </row>
    <row r="514" spans="1:26" s="369" customFormat="1" ht="31.5" customHeight="1" x14ac:dyDescent="0.2">
      <c r="A514" s="383">
        <v>511</v>
      </c>
      <c r="B514" s="359" t="str">
        <f t="shared" si="32"/>
        <v>100M--</v>
      </c>
      <c r="C514" s="360"/>
      <c r="D514" s="361"/>
      <c r="E514" s="362"/>
      <c r="F514" s="363"/>
      <c r="G514" s="364"/>
      <c r="H514" s="365" t="s">
        <v>327</v>
      </c>
      <c r="I514" s="366"/>
      <c r="J514" s="366"/>
      <c r="K514" s="367"/>
      <c r="L514" s="367"/>
      <c r="M514" s="368"/>
      <c r="O514" s="370"/>
      <c r="Z514"/>
    </row>
    <row r="515" spans="1:26" s="369" customFormat="1" ht="31.5" customHeight="1" x14ac:dyDescent="0.2">
      <c r="A515" s="383">
        <v>512</v>
      </c>
      <c r="B515" s="359" t="str">
        <f t="shared" si="32"/>
        <v>100M--</v>
      </c>
      <c r="C515" s="360"/>
      <c r="D515" s="361"/>
      <c r="E515" s="362"/>
      <c r="F515" s="363"/>
      <c r="G515" s="364"/>
      <c r="H515" s="365" t="s">
        <v>327</v>
      </c>
      <c r="I515" s="366"/>
      <c r="J515" s="366"/>
      <c r="K515" s="367"/>
      <c r="L515" s="367"/>
      <c r="M515" s="368"/>
      <c r="O515" s="370"/>
      <c r="Z515"/>
    </row>
    <row r="516" spans="1:26" s="369" customFormat="1" ht="31.5" customHeight="1" x14ac:dyDescent="0.2">
      <c r="A516" s="383">
        <v>513</v>
      </c>
      <c r="B516" s="359" t="str">
        <f t="shared" si="32"/>
        <v>100M--</v>
      </c>
      <c r="C516" s="360"/>
      <c r="D516" s="361"/>
      <c r="E516" s="362"/>
      <c r="F516" s="363"/>
      <c r="G516" s="364"/>
      <c r="H516" s="365" t="s">
        <v>327</v>
      </c>
      <c r="I516" s="366"/>
      <c r="J516" s="366"/>
      <c r="K516" s="367"/>
      <c r="L516" s="367"/>
      <c r="M516" s="368"/>
      <c r="O516" s="370"/>
      <c r="Z516"/>
    </row>
    <row r="517" spans="1:26" s="369" customFormat="1" ht="31.5" customHeight="1" x14ac:dyDescent="0.2">
      <c r="A517" s="383"/>
      <c r="B517" s="359" t="str">
        <f t="shared" si="32"/>
        <v>100M--</v>
      </c>
      <c r="C517" s="360"/>
      <c r="D517" s="361"/>
      <c r="E517" s="362"/>
      <c r="F517" s="363"/>
      <c r="G517" s="364"/>
      <c r="H517" s="365" t="s">
        <v>327</v>
      </c>
      <c r="I517" s="366"/>
      <c r="J517" s="366"/>
      <c r="K517" s="367"/>
      <c r="L517" s="367"/>
      <c r="M517" s="368"/>
      <c r="O517" s="370"/>
      <c r="Z517"/>
    </row>
    <row r="518" spans="1:26" s="369" customFormat="1" ht="31.5" customHeight="1" x14ac:dyDescent="0.2">
      <c r="A518" s="383"/>
      <c r="B518" s="359" t="str">
        <f t="shared" si="32"/>
        <v>100M--</v>
      </c>
      <c r="C518" s="360"/>
      <c r="D518" s="361"/>
      <c r="E518" s="362"/>
      <c r="F518" s="363"/>
      <c r="G518" s="364"/>
      <c r="H518" s="365" t="s">
        <v>327</v>
      </c>
      <c r="I518" s="366"/>
      <c r="J518" s="366"/>
      <c r="K518" s="367"/>
      <c r="L518" s="367"/>
      <c r="M518" s="368"/>
      <c r="O518" s="370"/>
      <c r="Z518"/>
    </row>
    <row r="519" spans="1:26" s="369" customFormat="1" ht="31.5" customHeight="1" x14ac:dyDescent="0.2">
      <c r="A519" s="383"/>
      <c r="B519" s="359" t="str">
        <f t="shared" si="32"/>
        <v>100M--</v>
      </c>
      <c r="C519" s="360"/>
      <c r="D519" s="361"/>
      <c r="E519" s="362"/>
      <c r="F519" s="363"/>
      <c r="G519" s="364"/>
      <c r="H519" s="365" t="s">
        <v>327</v>
      </c>
      <c r="I519" s="366"/>
      <c r="J519" s="366"/>
      <c r="K519" s="367"/>
      <c r="L519" s="367"/>
      <c r="M519" s="368"/>
      <c r="O519" s="370"/>
      <c r="Z519"/>
    </row>
    <row r="520" spans="1:26" s="369" customFormat="1" ht="31.5" customHeight="1" x14ac:dyDescent="0.2">
      <c r="A520" s="383"/>
      <c r="B520" s="359" t="str">
        <f t="shared" si="32"/>
        <v>100M--</v>
      </c>
      <c r="C520" s="360"/>
      <c r="D520" s="361"/>
      <c r="E520" s="362"/>
      <c r="F520" s="363"/>
      <c r="G520" s="364"/>
      <c r="H520" s="365" t="s">
        <v>327</v>
      </c>
      <c r="I520" s="366"/>
      <c r="J520" s="366"/>
      <c r="K520" s="367"/>
      <c r="L520" s="367"/>
      <c r="M520" s="368"/>
      <c r="O520" s="370"/>
      <c r="Z520"/>
    </row>
    <row r="521" spans="1:26" s="369" customFormat="1" ht="31.5" customHeight="1" x14ac:dyDescent="0.2">
      <c r="A521" s="383"/>
      <c r="B521" s="359" t="str">
        <f t="shared" si="32"/>
        <v>100M--</v>
      </c>
      <c r="C521" s="360"/>
      <c r="D521" s="361"/>
      <c r="E521" s="362"/>
      <c r="F521" s="363"/>
      <c r="G521" s="364"/>
      <c r="H521" s="365" t="s">
        <v>327</v>
      </c>
      <c r="I521" s="366"/>
      <c r="J521" s="366"/>
      <c r="K521" s="367"/>
      <c r="L521" s="367"/>
      <c r="M521" s="368"/>
      <c r="O521" s="370"/>
      <c r="Z521"/>
    </row>
    <row r="522" spans="1:26" s="369" customFormat="1" ht="31.5" customHeight="1" x14ac:dyDescent="0.2">
      <c r="A522" s="383"/>
      <c r="B522" s="359" t="str">
        <f t="shared" si="32"/>
        <v>100M--</v>
      </c>
      <c r="C522" s="360"/>
      <c r="D522" s="361"/>
      <c r="E522" s="362"/>
      <c r="F522" s="363"/>
      <c r="G522" s="364"/>
      <c r="H522" s="365" t="s">
        <v>327</v>
      </c>
      <c r="I522" s="366"/>
      <c r="J522" s="366"/>
      <c r="K522" s="367"/>
      <c r="L522" s="367"/>
      <c r="M522" s="368"/>
      <c r="O522" s="370"/>
      <c r="Z522"/>
    </row>
    <row r="523" spans="1:26" s="369" customFormat="1" ht="31.5" customHeight="1" x14ac:dyDescent="0.2">
      <c r="A523" s="383">
        <v>514</v>
      </c>
      <c r="B523" s="359" t="str">
        <f t="shared" si="32"/>
        <v>100M--</v>
      </c>
      <c r="C523" s="360"/>
      <c r="D523" s="361"/>
      <c r="E523" s="362"/>
      <c r="F523" s="363"/>
      <c r="G523" s="364"/>
      <c r="H523" s="365" t="s">
        <v>327</v>
      </c>
      <c r="I523" s="366"/>
      <c r="J523" s="366"/>
      <c r="K523" s="367"/>
      <c r="L523" s="367"/>
      <c r="M523" s="368"/>
      <c r="O523" s="370"/>
      <c r="Z523"/>
    </row>
    <row r="524" spans="1:26" s="369" customFormat="1" ht="31.5" customHeight="1" x14ac:dyDescent="0.2">
      <c r="A524" s="383">
        <v>515</v>
      </c>
      <c r="B524" s="359" t="str">
        <f t="shared" si="32"/>
        <v>100M--</v>
      </c>
      <c r="C524" s="360"/>
      <c r="D524" s="361"/>
      <c r="E524" s="362"/>
      <c r="F524" s="363"/>
      <c r="G524" s="364"/>
      <c r="H524" s="365" t="s">
        <v>327</v>
      </c>
      <c r="I524" s="366"/>
      <c r="J524" s="366"/>
      <c r="K524" s="367"/>
      <c r="L524" s="367"/>
      <c r="M524" s="368"/>
      <c r="O524" s="370"/>
      <c r="Z524"/>
    </row>
    <row r="525" spans="1:26" s="369" customFormat="1" ht="31.5" customHeight="1" x14ac:dyDescent="0.2">
      <c r="A525" s="383">
        <v>516</v>
      </c>
      <c r="B525" s="359" t="str">
        <f t="shared" si="32"/>
        <v>100M--</v>
      </c>
      <c r="C525" s="360"/>
      <c r="D525" s="361"/>
      <c r="E525" s="362"/>
      <c r="F525" s="363"/>
      <c r="G525" s="364"/>
      <c r="H525" s="365" t="s">
        <v>327</v>
      </c>
      <c r="I525" s="366"/>
      <c r="J525" s="366"/>
      <c r="K525" s="367"/>
      <c r="L525" s="367"/>
      <c r="M525" s="368"/>
      <c r="O525" s="370"/>
      <c r="Z525"/>
    </row>
    <row r="526" spans="1:26" s="381" customFormat="1" ht="31.5" customHeight="1" x14ac:dyDescent="0.2">
      <c r="A526" s="383">
        <v>517</v>
      </c>
      <c r="B526" s="371" t="str">
        <f t="shared" si="32"/>
        <v>200M--</v>
      </c>
      <c r="C526" s="372"/>
      <c r="D526" s="373"/>
      <c r="E526" s="374"/>
      <c r="F526" s="375"/>
      <c r="G526" s="376"/>
      <c r="H526" s="377" t="s">
        <v>187</v>
      </c>
      <c r="I526" s="378"/>
      <c r="J526" s="378"/>
      <c r="K526" s="379"/>
      <c r="L526" s="379"/>
      <c r="M526" s="380"/>
      <c r="O526" s="382"/>
      <c r="Z526"/>
    </row>
    <row r="527" spans="1:26" s="381" customFormat="1" ht="31.5" customHeight="1" x14ac:dyDescent="0.2">
      <c r="A527" s="383">
        <v>518</v>
      </c>
      <c r="B527" s="371" t="str">
        <f t="shared" si="32"/>
        <v>200M--</v>
      </c>
      <c r="C527" s="372"/>
      <c r="D527" s="373"/>
      <c r="E527" s="374"/>
      <c r="F527" s="375"/>
      <c r="G527" s="376"/>
      <c r="H527" s="377" t="s">
        <v>187</v>
      </c>
      <c r="I527" s="378"/>
      <c r="J527" s="378"/>
      <c r="K527" s="379"/>
      <c r="L527" s="379"/>
      <c r="M527" s="380"/>
      <c r="O527" s="382"/>
      <c r="Z527"/>
    </row>
    <row r="528" spans="1:26" s="381" customFormat="1" ht="31.5" customHeight="1" x14ac:dyDescent="0.2">
      <c r="A528" s="383">
        <v>519</v>
      </c>
      <c r="B528" s="371" t="str">
        <f t="shared" si="32"/>
        <v>200M--</v>
      </c>
      <c r="C528" s="372"/>
      <c r="D528" s="373"/>
      <c r="E528" s="374"/>
      <c r="F528" s="375"/>
      <c r="G528" s="376"/>
      <c r="H528" s="377" t="s">
        <v>187</v>
      </c>
      <c r="I528" s="378"/>
      <c r="J528" s="378"/>
      <c r="K528" s="379"/>
      <c r="L528" s="379"/>
      <c r="M528" s="380"/>
      <c r="O528" s="382"/>
      <c r="Z528"/>
    </row>
    <row r="529" spans="1:26" s="381" customFormat="1" ht="31.5" customHeight="1" x14ac:dyDescent="0.2">
      <c r="A529" s="383">
        <v>520</v>
      </c>
      <c r="B529" s="371" t="str">
        <f t="shared" si="32"/>
        <v>200M--</v>
      </c>
      <c r="C529" s="372"/>
      <c r="D529" s="373"/>
      <c r="E529" s="374"/>
      <c r="F529" s="375"/>
      <c r="G529" s="376"/>
      <c r="H529" s="377" t="s">
        <v>187</v>
      </c>
      <c r="I529" s="378"/>
      <c r="J529" s="378"/>
      <c r="K529" s="379"/>
      <c r="L529" s="379"/>
      <c r="M529" s="380"/>
      <c r="O529" s="382"/>
      <c r="Z529"/>
    </row>
    <row r="530" spans="1:26" s="381" customFormat="1" ht="31.5" customHeight="1" x14ac:dyDescent="0.2">
      <c r="A530" s="383">
        <v>521</v>
      </c>
      <c r="B530" s="371" t="str">
        <f t="shared" si="32"/>
        <v>200M--</v>
      </c>
      <c r="C530" s="372"/>
      <c r="D530" s="373"/>
      <c r="E530" s="374"/>
      <c r="F530" s="375"/>
      <c r="G530" s="376"/>
      <c r="H530" s="377" t="s">
        <v>187</v>
      </c>
      <c r="I530" s="378"/>
      <c r="J530" s="378"/>
      <c r="K530" s="379"/>
      <c r="L530" s="379"/>
      <c r="M530" s="380"/>
      <c r="O530" s="382"/>
      <c r="Z530"/>
    </row>
    <row r="531" spans="1:26" s="381" customFormat="1" ht="31.5" customHeight="1" x14ac:dyDescent="0.2">
      <c r="A531" s="383">
        <v>522</v>
      </c>
      <c r="B531" s="371" t="str">
        <f t="shared" si="32"/>
        <v>200M--</v>
      </c>
      <c r="C531" s="372"/>
      <c r="D531" s="373"/>
      <c r="E531" s="374"/>
      <c r="F531" s="375"/>
      <c r="G531" s="376"/>
      <c r="H531" s="377" t="s">
        <v>187</v>
      </c>
      <c r="I531" s="378"/>
      <c r="J531" s="378"/>
      <c r="K531" s="379"/>
      <c r="L531" s="379"/>
      <c r="M531" s="380"/>
      <c r="O531" s="382"/>
      <c r="Z531"/>
    </row>
    <row r="532" spans="1:26" s="381" customFormat="1" ht="31.5" customHeight="1" x14ac:dyDescent="0.2">
      <c r="A532" s="383">
        <v>523</v>
      </c>
      <c r="B532" s="371" t="str">
        <f t="shared" si="32"/>
        <v>200M--</v>
      </c>
      <c r="C532" s="372"/>
      <c r="D532" s="373"/>
      <c r="E532" s="374"/>
      <c r="F532" s="375"/>
      <c r="G532" s="376"/>
      <c r="H532" s="377" t="s">
        <v>187</v>
      </c>
      <c r="I532" s="378"/>
      <c r="J532" s="378"/>
      <c r="K532" s="379"/>
      <c r="L532" s="379"/>
      <c r="M532" s="380"/>
      <c r="O532" s="382"/>
      <c r="Z532"/>
    </row>
    <row r="533" spans="1:26" s="381" customFormat="1" ht="31.5" customHeight="1" x14ac:dyDescent="0.2">
      <c r="A533" s="383"/>
      <c r="B533" s="371" t="str">
        <f t="shared" si="32"/>
        <v>200M--</v>
      </c>
      <c r="C533" s="372"/>
      <c r="D533" s="373"/>
      <c r="E533" s="374"/>
      <c r="F533" s="375"/>
      <c r="G533" s="376"/>
      <c r="H533" s="377" t="s">
        <v>187</v>
      </c>
      <c r="I533" s="378"/>
      <c r="J533" s="378"/>
      <c r="K533" s="379"/>
      <c r="L533" s="379"/>
      <c r="M533" s="380"/>
      <c r="O533" s="382"/>
      <c r="Z533"/>
    </row>
    <row r="534" spans="1:26" s="381" customFormat="1" ht="31.5" customHeight="1" x14ac:dyDescent="0.2">
      <c r="A534" s="383"/>
      <c r="B534" s="371" t="str">
        <f t="shared" si="32"/>
        <v>200M--</v>
      </c>
      <c r="C534" s="372"/>
      <c r="D534" s="373"/>
      <c r="E534" s="374"/>
      <c r="F534" s="375"/>
      <c r="G534" s="376"/>
      <c r="H534" s="377" t="s">
        <v>187</v>
      </c>
      <c r="I534" s="378"/>
      <c r="J534" s="378"/>
      <c r="K534" s="379"/>
      <c r="L534" s="379"/>
      <c r="M534" s="380"/>
      <c r="O534" s="382"/>
      <c r="Z534"/>
    </row>
    <row r="535" spans="1:26" s="381" customFormat="1" ht="31.5" customHeight="1" x14ac:dyDescent="0.2">
      <c r="A535" s="383"/>
      <c r="B535" s="371" t="str">
        <f t="shared" si="32"/>
        <v>200M--</v>
      </c>
      <c r="C535" s="372"/>
      <c r="D535" s="373"/>
      <c r="E535" s="374"/>
      <c r="F535" s="375"/>
      <c r="G535" s="376"/>
      <c r="H535" s="377" t="s">
        <v>187</v>
      </c>
      <c r="I535" s="378"/>
      <c r="J535" s="378"/>
      <c r="K535" s="379"/>
      <c r="L535" s="379"/>
      <c r="M535" s="380"/>
      <c r="O535" s="382"/>
      <c r="Z535"/>
    </row>
    <row r="536" spans="1:26" s="381" customFormat="1" ht="31.5" customHeight="1" x14ac:dyDescent="0.2">
      <c r="A536" s="383"/>
      <c r="B536" s="371" t="str">
        <f t="shared" si="32"/>
        <v>200M--</v>
      </c>
      <c r="C536" s="372"/>
      <c r="D536" s="373"/>
      <c r="E536" s="374"/>
      <c r="F536" s="375"/>
      <c r="G536" s="376"/>
      <c r="H536" s="377" t="s">
        <v>187</v>
      </c>
      <c r="I536" s="378"/>
      <c r="J536" s="378"/>
      <c r="K536" s="379"/>
      <c r="L536" s="379"/>
      <c r="M536" s="380"/>
      <c r="O536" s="382"/>
      <c r="Z536"/>
    </row>
    <row r="537" spans="1:26" s="381" customFormat="1" ht="31.5" customHeight="1" x14ac:dyDescent="0.2">
      <c r="A537" s="383"/>
      <c r="B537" s="371" t="str">
        <f t="shared" si="32"/>
        <v>200M--</v>
      </c>
      <c r="C537" s="372"/>
      <c r="D537" s="373"/>
      <c r="E537" s="374"/>
      <c r="F537" s="375"/>
      <c r="G537" s="376"/>
      <c r="H537" s="377" t="s">
        <v>187</v>
      </c>
      <c r="I537" s="378"/>
      <c r="J537" s="378"/>
      <c r="K537" s="379"/>
      <c r="L537" s="379"/>
      <c r="M537" s="380"/>
      <c r="O537" s="382"/>
      <c r="Z537"/>
    </row>
    <row r="538" spans="1:26" s="381" customFormat="1" ht="31.5" customHeight="1" x14ac:dyDescent="0.2">
      <c r="A538" s="383"/>
      <c r="B538" s="371" t="str">
        <f t="shared" si="32"/>
        <v>200M--</v>
      </c>
      <c r="C538" s="372"/>
      <c r="D538" s="373"/>
      <c r="E538" s="374"/>
      <c r="F538" s="375"/>
      <c r="G538" s="376"/>
      <c r="H538" s="377" t="s">
        <v>187</v>
      </c>
      <c r="I538" s="378"/>
      <c r="J538" s="378"/>
      <c r="K538" s="379"/>
      <c r="L538" s="379"/>
      <c r="M538" s="380"/>
      <c r="O538" s="382"/>
      <c r="Z538"/>
    </row>
    <row r="539" spans="1:26" s="381" customFormat="1" ht="31.5" customHeight="1" x14ac:dyDescent="0.2">
      <c r="A539" s="383"/>
      <c r="B539" s="371" t="str">
        <f t="shared" si="32"/>
        <v>200M--</v>
      </c>
      <c r="C539" s="372"/>
      <c r="D539" s="373"/>
      <c r="E539" s="374"/>
      <c r="F539" s="375"/>
      <c r="G539" s="376"/>
      <c r="H539" s="377" t="s">
        <v>187</v>
      </c>
      <c r="I539" s="378"/>
      <c r="J539" s="378"/>
      <c r="K539" s="379"/>
      <c r="L539" s="379"/>
      <c r="M539" s="380"/>
      <c r="O539" s="382"/>
      <c r="Z539"/>
    </row>
    <row r="540" spans="1:26" s="381" customFormat="1" ht="31.5" customHeight="1" x14ac:dyDescent="0.2">
      <c r="A540" s="383"/>
      <c r="B540" s="371" t="str">
        <f t="shared" si="32"/>
        <v>200M--</v>
      </c>
      <c r="C540" s="372"/>
      <c r="D540" s="373"/>
      <c r="E540" s="374"/>
      <c r="F540" s="375"/>
      <c r="G540" s="376"/>
      <c r="H540" s="377" t="s">
        <v>187</v>
      </c>
      <c r="I540" s="378"/>
      <c r="J540" s="378"/>
      <c r="K540" s="379"/>
      <c r="L540" s="379"/>
      <c r="M540" s="380"/>
      <c r="O540" s="382"/>
      <c r="Z540"/>
    </row>
    <row r="541" spans="1:26" s="381" customFormat="1" ht="31.5" customHeight="1" x14ac:dyDescent="0.2">
      <c r="A541" s="383"/>
      <c r="B541" s="371" t="str">
        <f t="shared" si="32"/>
        <v>200M--</v>
      </c>
      <c r="C541" s="372"/>
      <c r="D541" s="373"/>
      <c r="E541" s="374"/>
      <c r="F541" s="375"/>
      <c r="G541" s="376"/>
      <c r="H541" s="377" t="s">
        <v>187</v>
      </c>
      <c r="I541" s="378"/>
      <c r="J541" s="378"/>
      <c r="K541" s="379"/>
      <c r="L541" s="379"/>
      <c r="M541" s="380"/>
      <c r="O541" s="382"/>
      <c r="Z541"/>
    </row>
    <row r="542" spans="1:26" s="381" customFormat="1" ht="31.5" customHeight="1" x14ac:dyDescent="0.2">
      <c r="A542" s="383"/>
      <c r="B542" s="371" t="str">
        <f t="shared" si="32"/>
        <v>200M--</v>
      </c>
      <c r="C542" s="372"/>
      <c r="D542" s="373"/>
      <c r="E542" s="374"/>
      <c r="F542" s="375"/>
      <c r="G542" s="376"/>
      <c r="H542" s="377" t="s">
        <v>187</v>
      </c>
      <c r="I542" s="378"/>
      <c r="J542" s="378"/>
      <c r="K542" s="379"/>
      <c r="L542" s="379"/>
      <c r="M542" s="380"/>
      <c r="O542" s="382"/>
      <c r="Z542"/>
    </row>
    <row r="543" spans="1:26" s="381" customFormat="1" ht="31.5" customHeight="1" x14ac:dyDescent="0.2">
      <c r="A543" s="383">
        <v>524</v>
      </c>
      <c r="B543" s="371" t="str">
        <f t="shared" si="32"/>
        <v>200M--</v>
      </c>
      <c r="C543" s="372"/>
      <c r="D543" s="373"/>
      <c r="E543" s="374"/>
      <c r="F543" s="375"/>
      <c r="G543" s="376"/>
      <c r="H543" s="377" t="s">
        <v>187</v>
      </c>
      <c r="I543" s="378"/>
      <c r="J543" s="378"/>
      <c r="K543" s="379"/>
      <c r="L543" s="379"/>
      <c r="M543" s="380"/>
      <c r="O543" s="382"/>
      <c r="Z543"/>
    </row>
    <row r="544" spans="1:26" s="381" customFormat="1" ht="31.5" customHeight="1" x14ac:dyDescent="0.2">
      <c r="A544" s="383">
        <v>525</v>
      </c>
      <c r="B544" s="371" t="str">
        <f t="shared" si="32"/>
        <v>200M--</v>
      </c>
      <c r="C544" s="372"/>
      <c r="D544" s="373"/>
      <c r="E544" s="374"/>
      <c r="F544" s="375"/>
      <c r="G544" s="376"/>
      <c r="H544" s="377" t="s">
        <v>187</v>
      </c>
      <c r="I544" s="378"/>
      <c r="J544" s="378"/>
      <c r="K544" s="379"/>
      <c r="L544" s="379"/>
      <c r="M544" s="380"/>
      <c r="O544" s="382"/>
      <c r="Z544"/>
    </row>
    <row r="545" spans="1:26" s="381" customFormat="1" ht="31.5" customHeight="1" x14ac:dyDescent="0.2">
      <c r="A545" s="383">
        <v>526</v>
      </c>
      <c r="B545" s="371" t="str">
        <f t="shared" si="32"/>
        <v>200M--</v>
      </c>
      <c r="C545" s="372"/>
      <c r="D545" s="373"/>
      <c r="E545" s="374"/>
      <c r="F545" s="375"/>
      <c r="G545" s="376"/>
      <c r="H545" s="377" t="s">
        <v>187</v>
      </c>
      <c r="I545" s="378"/>
      <c r="J545" s="378"/>
      <c r="K545" s="379"/>
      <c r="L545" s="379"/>
      <c r="M545" s="380"/>
      <c r="O545" s="382"/>
      <c r="Z545"/>
    </row>
    <row r="546" spans="1:26" s="381" customFormat="1" ht="31.5" customHeight="1" x14ac:dyDescent="0.2">
      <c r="A546" s="383">
        <v>527</v>
      </c>
      <c r="B546" s="343" t="str">
        <f t="shared" ref="B546:B555" si="33">CONCATENATE(H546,"-",K546,"-",L546)</f>
        <v>400M--</v>
      </c>
      <c r="C546" s="344"/>
      <c r="D546" s="345"/>
      <c r="E546" s="346"/>
      <c r="F546" s="347"/>
      <c r="G546" s="348"/>
      <c r="H546" s="349" t="s">
        <v>188</v>
      </c>
      <c r="I546" s="350"/>
      <c r="J546" s="350"/>
      <c r="K546" s="351"/>
      <c r="L546" s="351"/>
      <c r="M546" s="352"/>
      <c r="O546" s="382"/>
      <c r="Z546"/>
    </row>
    <row r="547" spans="1:26" s="381" customFormat="1" ht="31.5" customHeight="1" x14ac:dyDescent="0.2">
      <c r="A547" s="383">
        <v>528</v>
      </c>
      <c r="B547" s="343" t="str">
        <f t="shared" si="33"/>
        <v>400M--</v>
      </c>
      <c r="C547" s="344"/>
      <c r="D547" s="345"/>
      <c r="E547" s="346"/>
      <c r="F547" s="347"/>
      <c r="G547" s="348"/>
      <c r="H547" s="349" t="s">
        <v>188</v>
      </c>
      <c r="I547" s="350"/>
      <c r="J547" s="350"/>
      <c r="K547" s="351"/>
      <c r="L547" s="351"/>
      <c r="M547" s="352"/>
      <c r="O547" s="382"/>
      <c r="Z547"/>
    </row>
    <row r="548" spans="1:26" s="381" customFormat="1" ht="31.5" customHeight="1" x14ac:dyDescent="0.2">
      <c r="A548" s="383">
        <v>529</v>
      </c>
      <c r="B548" s="343" t="str">
        <f t="shared" si="33"/>
        <v>400M--</v>
      </c>
      <c r="C548" s="344"/>
      <c r="D548" s="345"/>
      <c r="E548" s="346"/>
      <c r="F548" s="347"/>
      <c r="G548" s="348"/>
      <c r="H548" s="349" t="s">
        <v>188</v>
      </c>
      <c r="I548" s="350"/>
      <c r="J548" s="350"/>
      <c r="K548" s="351"/>
      <c r="L548" s="351"/>
      <c r="M548" s="352"/>
      <c r="O548" s="382"/>
      <c r="Z548"/>
    </row>
    <row r="549" spans="1:26" s="381" customFormat="1" ht="31.5" customHeight="1" x14ac:dyDescent="0.2">
      <c r="A549" s="383">
        <v>530</v>
      </c>
      <c r="B549" s="343" t="str">
        <f t="shared" si="33"/>
        <v>400M--</v>
      </c>
      <c r="C549" s="344"/>
      <c r="D549" s="345"/>
      <c r="E549" s="346"/>
      <c r="F549" s="347"/>
      <c r="G549" s="348"/>
      <c r="H549" s="349" t="s">
        <v>188</v>
      </c>
      <c r="I549" s="350"/>
      <c r="J549" s="350"/>
      <c r="K549" s="351"/>
      <c r="L549" s="351"/>
      <c r="M549" s="352"/>
      <c r="O549" s="382"/>
      <c r="Z549"/>
    </row>
    <row r="550" spans="1:26" s="381" customFormat="1" ht="31.5" customHeight="1" x14ac:dyDescent="0.2">
      <c r="A550" s="383">
        <v>531</v>
      </c>
      <c r="B550" s="343" t="str">
        <f t="shared" si="33"/>
        <v>400M--</v>
      </c>
      <c r="C550" s="344"/>
      <c r="D550" s="345"/>
      <c r="E550" s="346"/>
      <c r="F550" s="347"/>
      <c r="G550" s="348"/>
      <c r="H550" s="349" t="s">
        <v>188</v>
      </c>
      <c r="I550" s="350"/>
      <c r="J550" s="350"/>
      <c r="K550" s="351"/>
      <c r="L550" s="351"/>
      <c r="M550" s="352"/>
      <c r="O550" s="382"/>
      <c r="Z550"/>
    </row>
    <row r="551" spans="1:26" s="381" customFormat="1" ht="31.5" customHeight="1" x14ac:dyDescent="0.2">
      <c r="A551" s="383">
        <v>532</v>
      </c>
      <c r="B551" s="343" t="str">
        <f t="shared" si="33"/>
        <v>400M--</v>
      </c>
      <c r="C551" s="344"/>
      <c r="D551" s="345"/>
      <c r="E551" s="346"/>
      <c r="F551" s="347"/>
      <c r="G551" s="348"/>
      <c r="H551" s="349" t="s">
        <v>188</v>
      </c>
      <c r="I551" s="350"/>
      <c r="J551" s="350"/>
      <c r="K551" s="351"/>
      <c r="L551" s="351"/>
      <c r="M551" s="352"/>
      <c r="O551" s="382"/>
      <c r="Z551"/>
    </row>
    <row r="552" spans="1:26" s="381" customFormat="1" ht="31.5" customHeight="1" x14ac:dyDescent="0.2">
      <c r="A552" s="383">
        <v>533</v>
      </c>
      <c r="B552" s="343" t="str">
        <f t="shared" si="33"/>
        <v>400M--</v>
      </c>
      <c r="C552" s="344"/>
      <c r="D552" s="345"/>
      <c r="E552" s="346"/>
      <c r="F552" s="347"/>
      <c r="G552" s="348"/>
      <c r="H552" s="349" t="s">
        <v>188</v>
      </c>
      <c r="I552" s="350"/>
      <c r="J552" s="350"/>
      <c r="K552" s="351"/>
      <c r="L552" s="351"/>
      <c r="M552" s="352"/>
      <c r="O552" s="382"/>
      <c r="Z552"/>
    </row>
    <row r="553" spans="1:26" s="381" customFormat="1" ht="31.5" customHeight="1" x14ac:dyDescent="0.2">
      <c r="A553" s="383">
        <v>534</v>
      </c>
      <c r="B553" s="343" t="str">
        <f t="shared" si="33"/>
        <v>400M--</v>
      </c>
      <c r="C553" s="344"/>
      <c r="D553" s="345"/>
      <c r="E553" s="346"/>
      <c r="F553" s="347"/>
      <c r="G553" s="348"/>
      <c r="H553" s="349" t="s">
        <v>188</v>
      </c>
      <c r="I553" s="350"/>
      <c r="J553" s="350"/>
      <c r="K553" s="351"/>
      <c r="L553" s="351"/>
      <c r="M553" s="352"/>
      <c r="O553" s="382"/>
      <c r="Z553"/>
    </row>
    <row r="554" spans="1:26" s="381" customFormat="1" ht="31.5" customHeight="1" x14ac:dyDescent="0.2">
      <c r="A554" s="383">
        <v>535</v>
      </c>
      <c r="B554" s="343" t="str">
        <f t="shared" si="33"/>
        <v>400M--</v>
      </c>
      <c r="C554" s="344"/>
      <c r="D554" s="345"/>
      <c r="E554" s="346"/>
      <c r="F554" s="347"/>
      <c r="G554" s="348"/>
      <c r="H554" s="349" t="s">
        <v>188</v>
      </c>
      <c r="I554" s="350"/>
      <c r="J554" s="350"/>
      <c r="K554" s="351"/>
      <c r="L554" s="351"/>
      <c r="M554" s="352"/>
      <c r="O554" s="382"/>
      <c r="Z554"/>
    </row>
    <row r="555" spans="1:26" s="381" customFormat="1" ht="31.5" customHeight="1" x14ac:dyDescent="0.2">
      <c r="A555" s="383">
        <v>536</v>
      </c>
      <c r="B555" s="343" t="str">
        <f t="shared" si="33"/>
        <v>400M--</v>
      </c>
      <c r="C555" s="344"/>
      <c r="D555" s="345"/>
      <c r="E555" s="346"/>
      <c r="F555" s="347"/>
      <c r="G555" s="348"/>
      <c r="H555" s="349" t="s">
        <v>188</v>
      </c>
      <c r="I555" s="350"/>
      <c r="J555" s="350"/>
      <c r="K555" s="351"/>
      <c r="L555" s="351"/>
      <c r="M555" s="352"/>
      <c r="O555" s="382"/>
      <c r="Z555"/>
    </row>
    <row r="556" spans="1:26" s="369" customFormat="1" ht="31.5" customHeight="1" x14ac:dyDescent="0.2">
      <c r="A556" s="383">
        <v>537</v>
      </c>
      <c r="B556" s="359" t="str">
        <f t="shared" si="32"/>
        <v>800M--</v>
      </c>
      <c r="C556" s="360"/>
      <c r="D556" s="361"/>
      <c r="E556" s="362"/>
      <c r="F556" s="363"/>
      <c r="G556" s="364"/>
      <c r="H556" s="365" t="s">
        <v>106</v>
      </c>
      <c r="I556" s="366"/>
      <c r="J556" s="366"/>
      <c r="K556" s="367"/>
      <c r="L556" s="367"/>
      <c r="M556" s="368"/>
      <c r="O556" s="370"/>
      <c r="Z556"/>
    </row>
    <row r="557" spans="1:26" s="369" customFormat="1" ht="31.5" customHeight="1" x14ac:dyDescent="0.2">
      <c r="A557" s="383">
        <v>538</v>
      </c>
      <c r="B557" s="359" t="str">
        <f t="shared" si="32"/>
        <v>800M--</v>
      </c>
      <c r="C557" s="360"/>
      <c r="D557" s="361"/>
      <c r="E557" s="362"/>
      <c r="F557" s="363"/>
      <c r="G557" s="364"/>
      <c r="H557" s="365" t="s">
        <v>106</v>
      </c>
      <c r="I557" s="366"/>
      <c r="J557" s="366"/>
      <c r="K557" s="367"/>
      <c r="L557" s="367"/>
      <c r="M557" s="368"/>
      <c r="O557" s="370"/>
      <c r="Z557"/>
    </row>
    <row r="558" spans="1:26" s="369" customFormat="1" ht="31.5" customHeight="1" x14ac:dyDescent="0.2">
      <c r="A558" s="383">
        <v>539</v>
      </c>
      <c r="B558" s="359" t="str">
        <f t="shared" si="32"/>
        <v>800M--</v>
      </c>
      <c r="C558" s="360"/>
      <c r="D558" s="361"/>
      <c r="E558" s="362"/>
      <c r="F558" s="363"/>
      <c r="G558" s="364"/>
      <c r="H558" s="365" t="s">
        <v>106</v>
      </c>
      <c r="I558" s="366"/>
      <c r="J558" s="366"/>
      <c r="K558" s="367"/>
      <c r="L558" s="367"/>
      <c r="M558" s="368"/>
      <c r="O558" s="370"/>
      <c r="Z558"/>
    </row>
    <row r="559" spans="1:26" s="369" customFormat="1" ht="31.5" customHeight="1" x14ac:dyDescent="0.2">
      <c r="A559" s="383">
        <v>540</v>
      </c>
      <c r="B559" s="359" t="str">
        <f t="shared" si="32"/>
        <v>800M--</v>
      </c>
      <c r="C559" s="360"/>
      <c r="D559" s="361"/>
      <c r="E559" s="362"/>
      <c r="F559" s="363"/>
      <c r="G559" s="364"/>
      <c r="H559" s="365" t="s">
        <v>106</v>
      </c>
      <c r="I559" s="366"/>
      <c r="J559" s="366"/>
      <c r="K559" s="367"/>
      <c r="L559" s="367"/>
      <c r="M559" s="368"/>
      <c r="O559" s="370"/>
      <c r="Z559"/>
    </row>
    <row r="560" spans="1:26" s="369" customFormat="1" ht="34.5" customHeight="1" x14ac:dyDescent="0.2">
      <c r="A560" s="383">
        <v>541</v>
      </c>
      <c r="B560" s="359" t="str">
        <f t="shared" si="32"/>
        <v>800M--</v>
      </c>
      <c r="C560" s="360"/>
      <c r="D560" s="361"/>
      <c r="E560" s="362"/>
      <c r="F560" s="363"/>
      <c r="G560" s="364"/>
      <c r="H560" s="365" t="s">
        <v>106</v>
      </c>
      <c r="I560" s="366"/>
      <c r="J560" s="366"/>
      <c r="K560" s="367"/>
      <c r="L560" s="367"/>
      <c r="M560" s="368"/>
      <c r="O560" s="370"/>
      <c r="Z560"/>
    </row>
    <row r="561" spans="1:26" s="369" customFormat="1" ht="31.5" customHeight="1" x14ac:dyDescent="0.2">
      <c r="A561" s="383">
        <v>542</v>
      </c>
      <c r="B561" s="359" t="str">
        <f t="shared" si="32"/>
        <v>800M--</v>
      </c>
      <c r="C561" s="360"/>
      <c r="D561" s="361"/>
      <c r="E561" s="362"/>
      <c r="F561" s="363"/>
      <c r="G561" s="364"/>
      <c r="H561" s="365" t="s">
        <v>106</v>
      </c>
      <c r="I561" s="366"/>
      <c r="J561" s="366"/>
      <c r="K561" s="367"/>
      <c r="L561" s="367"/>
      <c r="M561" s="368"/>
      <c r="O561" s="370"/>
      <c r="Z561"/>
    </row>
    <row r="562" spans="1:26" s="369" customFormat="1" ht="31.5" customHeight="1" x14ac:dyDescent="0.2">
      <c r="A562" s="383">
        <v>543</v>
      </c>
      <c r="B562" s="359" t="str">
        <f t="shared" si="32"/>
        <v>800M--</v>
      </c>
      <c r="C562" s="360"/>
      <c r="D562" s="361"/>
      <c r="E562" s="362"/>
      <c r="F562" s="363"/>
      <c r="G562" s="364"/>
      <c r="H562" s="365" t="s">
        <v>106</v>
      </c>
      <c r="I562" s="366"/>
      <c r="J562" s="366"/>
      <c r="K562" s="367"/>
      <c r="L562" s="367"/>
      <c r="M562" s="368"/>
      <c r="O562" s="370"/>
      <c r="Z562"/>
    </row>
    <row r="563" spans="1:26" s="369" customFormat="1" ht="31.5" customHeight="1" x14ac:dyDescent="0.2">
      <c r="A563" s="383">
        <v>544</v>
      </c>
      <c r="B563" s="359" t="str">
        <f t="shared" si="32"/>
        <v>800M--</v>
      </c>
      <c r="C563" s="360"/>
      <c r="D563" s="361"/>
      <c r="E563" s="362"/>
      <c r="F563" s="363"/>
      <c r="G563" s="364"/>
      <c r="H563" s="365" t="s">
        <v>106</v>
      </c>
      <c r="I563" s="366"/>
      <c r="J563" s="366"/>
      <c r="K563" s="367"/>
      <c r="L563" s="367"/>
      <c r="M563" s="368"/>
      <c r="O563" s="370"/>
      <c r="Z563"/>
    </row>
    <row r="564" spans="1:26" s="369" customFormat="1" ht="31.5" customHeight="1" x14ac:dyDescent="0.2">
      <c r="A564" s="383">
        <v>545</v>
      </c>
      <c r="B564" s="359" t="str">
        <f t="shared" si="32"/>
        <v>800M--</v>
      </c>
      <c r="C564" s="360"/>
      <c r="D564" s="361"/>
      <c r="E564" s="362"/>
      <c r="F564" s="363"/>
      <c r="G564" s="364"/>
      <c r="H564" s="365" t="s">
        <v>106</v>
      </c>
      <c r="I564" s="366"/>
      <c r="J564" s="366"/>
      <c r="K564" s="367"/>
      <c r="L564" s="367"/>
      <c r="M564" s="368"/>
      <c r="O564" s="370"/>
      <c r="Z564"/>
    </row>
    <row r="565" spans="1:26" s="369" customFormat="1" ht="31.5" customHeight="1" x14ac:dyDescent="0.2">
      <c r="A565" s="383">
        <v>546</v>
      </c>
      <c r="B565" s="359" t="str">
        <f t="shared" si="32"/>
        <v>800M--</v>
      </c>
      <c r="C565" s="360"/>
      <c r="D565" s="361"/>
      <c r="E565" s="362"/>
      <c r="F565" s="363"/>
      <c r="G565" s="364"/>
      <c r="H565" s="365" t="s">
        <v>106</v>
      </c>
      <c r="I565" s="366"/>
      <c r="J565" s="366"/>
      <c r="K565" s="367"/>
      <c r="L565" s="367"/>
      <c r="M565" s="368"/>
      <c r="O565" s="370"/>
      <c r="Z565"/>
    </row>
    <row r="566" spans="1:26" s="369" customFormat="1" ht="31.5" customHeight="1" x14ac:dyDescent="0.2">
      <c r="A566" s="383">
        <v>547</v>
      </c>
      <c r="B566" s="359" t="str">
        <f t="shared" si="32"/>
        <v>800M--</v>
      </c>
      <c r="C566" s="360"/>
      <c r="D566" s="361"/>
      <c r="E566" s="362"/>
      <c r="F566" s="363"/>
      <c r="G566" s="364"/>
      <c r="H566" s="365" t="s">
        <v>106</v>
      </c>
      <c r="I566" s="366"/>
      <c r="J566" s="366"/>
      <c r="K566" s="367"/>
      <c r="L566" s="367"/>
      <c r="M566" s="368"/>
      <c r="O566" s="370"/>
      <c r="Z566"/>
    </row>
    <row r="567" spans="1:26" s="369" customFormat="1" ht="31.5" customHeight="1" x14ac:dyDescent="0.2">
      <c r="A567" s="383">
        <v>548</v>
      </c>
      <c r="B567" s="359" t="str">
        <f t="shared" si="32"/>
        <v>800M--</v>
      </c>
      <c r="C567" s="360"/>
      <c r="D567" s="361"/>
      <c r="E567" s="362"/>
      <c r="F567" s="363"/>
      <c r="G567" s="364"/>
      <c r="H567" s="365" t="s">
        <v>106</v>
      </c>
      <c r="I567" s="366"/>
      <c r="J567" s="366"/>
      <c r="K567" s="367"/>
      <c r="L567" s="367"/>
      <c r="M567" s="368"/>
      <c r="O567" s="370"/>
      <c r="Z567"/>
    </row>
    <row r="568" spans="1:26" s="381" customFormat="1" ht="31.5" customHeight="1" x14ac:dyDescent="0.2">
      <c r="A568" s="383">
        <v>549</v>
      </c>
      <c r="B568" s="343" t="str">
        <f t="shared" si="32"/>
        <v>1500M--</v>
      </c>
      <c r="C568" s="344"/>
      <c r="D568" s="345"/>
      <c r="E568" s="346"/>
      <c r="F568" s="347"/>
      <c r="G568" s="348"/>
      <c r="H568" s="349" t="s">
        <v>158</v>
      </c>
      <c r="I568" s="350"/>
      <c r="J568" s="350"/>
      <c r="K568" s="351"/>
      <c r="L568" s="351"/>
      <c r="M568" s="352"/>
      <c r="O568" s="382"/>
      <c r="Z568"/>
    </row>
    <row r="569" spans="1:26" s="381" customFormat="1" ht="31.5" customHeight="1" x14ac:dyDescent="0.2">
      <c r="A569" s="383">
        <v>550</v>
      </c>
      <c r="B569" s="343" t="str">
        <f t="shared" si="32"/>
        <v>1500M--</v>
      </c>
      <c r="C569" s="344"/>
      <c r="D569" s="345"/>
      <c r="E569" s="346"/>
      <c r="F569" s="347"/>
      <c r="G569" s="348"/>
      <c r="H569" s="349" t="s">
        <v>158</v>
      </c>
      <c r="I569" s="350"/>
      <c r="J569" s="350"/>
      <c r="K569" s="351"/>
      <c r="L569" s="351"/>
      <c r="M569" s="352"/>
      <c r="O569" s="382"/>
      <c r="Z569"/>
    </row>
    <row r="570" spans="1:26" s="381" customFormat="1" ht="31.5" customHeight="1" x14ac:dyDescent="0.2">
      <c r="A570" s="383">
        <v>551</v>
      </c>
      <c r="B570" s="343" t="str">
        <f t="shared" si="32"/>
        <v>1500M--</v>
      </c>
      <c r="C570" s="344"/>
      <c r="D570" s="345"/>
      <c r="E570" s="346"/>
      <c r="F570" s="347"/>
      <c r="G570" s="348"/>
      <c r="H570" s="349" t="s">
        <v>158</v>
      </c>
      <c r="I570" s="350"/>
      <c r="J570" s="350"/>
      <c r="K570" s="351"/>
      <c r="L570" s="351"/>
      <c r="M570" s="352"/>
      <c r="O570" s="382"/>
      <c r="Z570"/>
    </row>
    <row r="571" spans="1:26" s="381" customFormat="1" ht="31.5" customHeight="1" x14ac:dyDescent="0.2">
      <c r="A571" s="383">
        <v>552</v>
      </c>
      <c r="B571" s="343" t="str">
        <f t="shared" si="32"/>
        <v>1500M--</v>
      </c>
      <c r="C571" s="344"/>
      <c r="D571" s="345"/>
      <c r="E571" s="346"/>
      <c r="F571" s="347"/>
      <c r="G571" s="348"/>
      <c r="H571" s="349" t="s">
        <v>158</v>
      </c>
      <c r="I571" s="350"/>
      <c r="J571" s="350"/>
      <c r="K571" s="351"/>
      <c r="L571" s="351"/>
      <c r="M571" s="352"/>
      <c r="O571" s="382"/>
      <c r="Z571"/>
    </row>
    <row r="572" spans="1:26" s="381" customFormat="1" ht="31.5" customHeight="1" x14ac:dyDescent="0.2">
      <c r="A572" s="383">
        <v>553</v>
      </c>
      <c r="B572" s="343" t="str">
        <f t="shared" si="32"/>
        <v>1500M--</v>
      </c>
      <c r="C572" s="344"/>
      <c r="D572" s="345"/>
      <c r="E572" s="346"/>
      <c r="F572" s="347"/>
      <c r="G572" s="348"/>
      <c r="H572" s="349" t="s">
        <v>158</v>
      </c>
      <c r="I572" s="350"/>
      <c r="J572" s="350"/>
      <c r="K572" s="351"/>
      <c r="L572" s="351"/>
      <c r="M572" s="352"/>
      <c r="O572" s="382"/>
      <c r="Z572"/>
    </row>
    <row r="573" spans="1:26" s="381" customFormat="1" ht="31.5" customHeight="1" x14ac:dyDescent="0.2">
      <c r="A573" s="383">
        <v>554</v>
      </c>
      <c r="B573" s="343" t="str">
        <f t="shared" si="32"/>
        <v>1500M--</v>
      </c>
      <c r="C573" s="344"/>
      <c r="D573" s="345"/>
      <c r="E573" s="346"/>
      <c r="F573" s="347"/>
      <c r="G573" s="348"/>
      <c r="H573" s="349" t="s">
        <v>158</v>
      </c>
      <c r="I573" s="350"/>
      <c r="J573" s="350"/>
      <c r="K573" s="351"/>
      <c r="L573" s="351"/>
      <c r="M573" s="352"/>
      <c r="O573" s="382"/>
      <c r="Z573"/>
    </row>
    <row r="574" spans="1:26" s="381" customFormat="1" ht="31.5" customHeight="1" x14ac:dyDescent="0.2">
      <c r="A574" s="383">
        <v>555</v>
      </c>
      <c r="B574" s="343" t="str">
        <f t="shared" si="32"/>
        <v>1500M--</v>
      </c>
      <c r="C574" s="344"/>
      <c r="D574" s="345"/>
      <c r="E574" s="346"/>
      <c r="F574" s="347"/>
      <c r="G574" s="348"/>
      <c r="H574" s="349" t="s">
        <v>158</v>
      </c>
      <c r="I574" s="350"/>
      <c r="J574" s="350"/>
      <c r="K574" s="351"/>
      <c r="L574" s="351"/>
      <c r="M574" s="352"/>
      <c r="O574" s="382"/>
      <c r="Z574"/>
    </row>
    <row r="575" spans="1:26" s="381" customFormat="1" ht="31.5" customHeight="1" x14ac:dyDescent="0.2">
      <c r="A575" s="383">
        <v>556</v>
      </c>
      <c r="B575" s="343" t="str">
        <f t="shared" si="32"/>
        <v>1500M--</v>
      </c>
      <c r="C575" s="344"/>
      <c r="D575" s="345"/>
      <c r="E575" s="346"/>
      <c r="F575" s="347"/>
      <c r="G575" s="348"/>
      <c r="H575" s="349" t="s">
        <v>158</v>
      </c>
      <c r="I575" s="350"/>
      <c r="J575" s="350"/>
      <c r="K575" s="351"/>
      <c r="L575" s="351"/>
      <c r="M575" s="352"/>
      <c r="O575" s="382"/>
      <c r="Z575"/>
    </row>
    <row r="576" spans="1:26" s="381" customFormat="1" ht="31.5" customHeight="1" x14ac:dyDescent="0.2">
      <c r="A576" s="383">
        <v>557</v>
      </c>
      <c r="B576" s="343" t="str">
        <f t="shared" si="32"/>
        <v>1500M--</v>
      </c>
      <c r="C576" s="344"/>
      <c r="D576" s="345"/>
      <c r="E576" s="346"/>
      <c r="F576" s="347"/>
      <c r="G576" s="348"/>
      <c r="H576" s="349" t="s">
        <v>158</v>
      </c>
      <c r="I576" s="350"/>
      <c r="J576" s="350"/>
      <c r="K576" s="351"/>
      <c r="L576" s="351"/>
      <c r="M576" s="352"/>
      <c r="O576" s="382"/>
      <c r="Z576"/>
    </row>
    <row r="577" spans="1:26" s="381" customFormat="1" ht="31.5" customHeight="1" x14ac:dyDescent="0.2">
      <c r="A577" s="383">
        <v>558</v>
      </c>
      <c r="B577" s="343" t="str">
        <f t="shared" si="32"/>
        <v>1500M--</v>
      </c>
      <c r="C577" s="344"/>
      <c r="D577" s="345"/>
      <c r="E577" s="346"/>
      <c r="F577" s="347"/>
      <c r="G577" s="348"/>
      <c r="H577" s="349" t="s">
        <v>158</v>
      </c>
      <c r="I577" s="350"/>
      <c r="J577" s="350"/>
      <c r="K577" s="351"/>
      <c r="L577" s="351"/>
      <c r="M577" s="352"/>
      <c r="O577" s="382"/>
      <c r="Z577"/>
    </row>
    <row r="578" spans="1:26" s="369" customFormat="1" ht="31.5" customHeight="1" x14ac:dyDescent="0.2">
      <c r="A578" s="383">
        <v>559</v>
      </c>
      <c r="B578" s="359" t="str">
        <f t="shared" si="32"/>
        <v>100M.ENG--</v>
      </c>
      <c r="C578" s="360"/>
      <c r="D578" s="361"/>
      <c r="E578" s="362"/>
      <c r="F578" s="363"/>
      <c r="G578" s="364"/>
      <c r="H578" s="365" t="s">
        <v>157</v>
      </c>
      <c r="I578" s="366"/>
      <c r="J578" s="366"/>
      <c r="K578" s="367"/>
      <c r="L578" s="367"/>
      <c r="M578" s="368"/>
      <c r="O578" s="370"/>
      <c r="Z578"/>
    </row>
    <row r="579" spans="1:26" s="369" customFormat="1" ht="31.5" customHeight="1" x14ac:dyDescent="0.2">
      <c r="A579" s="383">
        <v>560</v>
      </c>
      <c r="B579" s="359" t="str">
        <f t="shared" si="32"/>
        <v>100M.ENG--</v>
      </c>
      <c r="C579" s="360"/>
      <c r="D579" s="361"/>
      <c r="E579" s="362"/>
      <c r="F579" s="363"/>
      <c r="G579" s="364"/>
      <c r="H579" s="365" t="s">
        <v>157</v>
      </c>
      <c r="I579" s="366"/>
      <c r="J579" s="366"/>
      <c r="K579" s="367"/>
      <c r="L579" s="367"/>
      <c r="M579" s="368"/>
      <c r="O579" s="370"/>
      <c r="Z579"/>
    </row>
    <row r="580" spans="1:26" s="369" customFormat="1" ht="31.5" customHeight="1" x14ac:dyDescent="0.2">
      <c r="A580" s="383">
        <v>561</v>
      </c>
      <c r="B580" s="359" t="str">
        <f t="shared" si="32"/>
        <v>100M.ENG--</v>
      </c>
      <c r="C580" s="360"/>
      <c r="D580" s="361"/>
      <c r="E580" s="362"/>
      <c r="F580" s="363"/>
      <c r="G580" s="364"/>
      <c r="H580" s="365" t="s">
        <v>157</v>
      </c>
      <c r="I580" s="366"/>
      <c r="J580" s="366"/>
      <c r="K580" s="367"/>
      <c r="L580" s="367"/>
      <c r="M580" s="368"/>
      <c r="O580" s="370"/>
      <c r="Z580"/>
    </row>
    <row r="581" spans="1:26" s="369" customFormat="1" ht="31.5" customHeight="1" x14ac:dyDescent="0.2">
      <c r="A581" s="383">
        <v>562</v>
      </c>
      <c r="B581" s="359" t="str">
        <f t="shared" si="32"/>
        <v>100M.ENG--</v>
      </c>
      <c r="C581" s="360"/>
      <c r="D581" s="361"/>
      <c r="E581" s="362"/>
      <c r="F581" s="363"/>
      <c r="G581" s="364"/>
      <c r="H581" s="365" t="s">
        <v>157</v>
      </c>
      <c r="I581" s="366"/>
      <c r="J581" s="366"/>
      <c r="K581" s="367"/>
      <c r="L581" s="367"/>
      <c r="M581" s="368"/>
      <c r="O581" s="370"/>
      <c r="Z581"/>
    </row>
    <row r="582" spans="1:26" s="369" customFormat="1" ht="34.5" customHeight="1" x14ac:dyDescent="0.2">
      <c r="A582" s="383">
        <v>563</v>
      </c>
      <c r="B582" s="359" t="str">
        <f t="shared" si="32"/>
        <v>100M.ENG--</v>
      </c>
      <c r="C582" s="360"/>
      <c r="D582" s="361"/>
      <c r="E582" s="362"/>
      <c r="F582" s="363"/>
      <c r="G582" s="364"/>
      <c r="H582" s="365" t="s">
        <v>157</v>
      </c>
      <c r="I582" s="366"/>
      <c r="J582" s="366"/>
      <c r="K582" s="367"/>
      <c r="L582" s="367"/>
      <c r="M582" s="368"/>
      <c r="O582" s="370"/>
      <c r="Z582"/>
    </row>
    <row r="583" spans="1:26" s="369" customFormat="1" ht="31.5" customHeight="1" x14ac:dyDescent="0.2">
      <c r="A583" s="383">
        <v>564</v>
      </c>
      <c r="B583" s="359" t="str">
        <f t="shared" si="32"/>
        <v>100M.ENG--</v>
      </c>
      <c r="C583" s="360"/>
      <c r="D583" s="361"/>
      <c r="E583" s="362"/>
      <c r="F583" s="363"/>
      <c r="G583" s="364"/>
      <c r="H583" s="365" t="s">
        <v>157</v>
      </c>
      <c r="I583" s="366"/>
      <c r="J583" s="366"/>
      <c r="K583" s="367"/>
      <c r="L583" s="367"/>
      <c r="M583" s="368"/>
      <c r="O583" s="370"/>
      <c r="Z583"/>
    </row>
    <row r="584" spans="1:26" s="369" customFormat="1" ht="31.5" customHeight="1" x14ac:dyDescent="0.2">
      <c r="A584" s="383">
        <v>565</v>
      </c>
      <c r="B584" s="359" t="str">
        <f t="shared" si="32"/>
        <v>100M.ENG--</v>
      </c>
      <c r="C584" s="360"/>
      <c r="D584" s="361"/>
      <c r="E584" s="362"/>
      <c r="F584" s="363"/>
      <c r="G584" s="364"/>
      <c r="H584" s="365" t="s">
        <v>157</v>
      </c>
      <c r="I584" s="366"/>
      <c r="J584" s="366"/>
      <c r="K584" s="367"/>
      <c r="L584" s="367"/>
      <c r="M584" s="368"/>
      <c r="O584" s="370"/>
      <c r="Z584"/>
    </row>
    <row r="585" spans="1:26" s="369" customFormat="1" ht="31.5" customHeight="1" x14ac:dyDescent="0.2">
      <c r="A585" s="383">
        <v>566</v>
      </c>
      <c r="B585" s="359" t="str">
        <f t="shared" si="32"/>
        <v>100M.ENG--</v>
      </c>
      <c r="C585" s="360"/>
      <c r="D585" s="361"/>
      <c r="E585" s="362"/>
      <c r="F585" s="363"/>
      <c r="G585" s="364"/>
      <c r="H585" s="365" t="s">
        <v>157</v>
      </c>
      <c r="I585" s="366"/>
      <c r="J585" s="366"/>
      <c r="K585" s="367"/>
      <c r="L585" s="367"/>
      <c r="M585" s="368"/>
      <c r="O585" s="370"/>
      <c r="Z585"/>
    </row>
    <row r="586" spans="1:26" s="369" customFormat="1" ht="31.5" customHeight="1" x14ac:dyDescent="0.2">
      <c r="A586" s="383">
        <v>567</v>
      </c>
      <c r="B586" s="359" t="str">
        <f t="shared" si="32"/>
        <v>100M.ENG--</v>
      </c>
      <c r="C586" s="360"/>
      <c r="D586" s="361"/>
      <c r="E586" s="362"/>
      <c r="F586" s="363"/>
      <c r="G586" s="364"/>
      <c r="H586" s="365" t="s">
        <v>157</v>
      </c>
      <c r="I586" s="366"/>
      <c r="J586" s="366"/>
      <c r="K586" s="367"/>
      <c r="L586" s="367"/>
      <c r="M586" s="368"/>
      <c r="O586" s="370"/>
      <c r="Z586"/>
    </row>
    <row r="587" spans="1:26" s="369" customFormat="1" ht="31.5" customHeight="1" x14ac:dyDescent="0.2">
      <c r="A587" s="383">
        <v>568</v>
      </c>
      <c r="B587" s="359" t="str">
        <f t="shared" si="32"/>
        <v>100M.ENG--</v>
      </c>
      <c r="C587" s="360"/>
      <c r="D587" s="361"/>
      <c r="E587" s="362"/>
      <c r="F587" s="363"/>
      <c r="G587" s="364"/>
      <c r="H587" s="365" t="s">
        <v>157</v>
      </c>
      <c r="I587" s="366"/>
      <c r="J587" s="366"/>
      <c r="K587" s="367"/>
      <c r="L587" s="367"/>
      <c r="M587" s="368"/>
      <c r="O587" s="370"/>
      <c r="Z587"/>
    </row>
    <row r="588" spans="1:26" s="369" customFormat="1" ht="31.5" customHeight="1" x14ac:dyDescent="0.2">
      <c r="A588" s="383">
        <v>569</v>
      </c>
      <c r="B588" s="359" t="str">
        <f t="shared" si="32"/>
        <v>100M.ENG--</v>
      </c>
      <c r="C588" s="360"/>
      <c r="D588" s="361"/>
      <c r="E588" s="362"/>
      <c r="F588" s="363"/>
      <c r="G588" s="364"/>
      <c r="H588" s="365" t="s">
        <v>157</v>
      </c>
      <c r="I588" s="366"/>
      <c r="J588" s="366"/>
      <c r="K588" s="367"/>
      <c r="L588" s="367"/>
      <c r="M588" s="368"/>
      <c r="O588" s="370"/>
      <c r="Z588"/>
    </row>
    <row r="589" spans="1:26" s="369" customFormat="1" ht="31.5" customHeight="1" x14ac:dyDescent="0.2">
      <c r="A589" s="383">
        <v>570</v>
      </c>
      <c r="B589" s="359" t="str">
        <f t="shared" si="32"/>
        <v>100M.ENG--</v>
      </c>
      <c r="C589" s="360"/>
      <c r="D589" s="361"/>
      <c r="E589" s="362"/>
      <c r="F589" s="363"/>
      <c r="G589" s="364"/>
      <c r="H589" s="365" t="s">
        <v>157</v>
      </c>
      <c r="I589" s="366"/>
      <c r="J589" s="366"/>
      <c r="K589" s="367"/>
      <c r="L589" s="367"/>
      <c r="M589" s="368"/>
      <c r="O589" s="370"/>
      <c r="Z589"/>
    </row>
    <row r="590" spans="1:26" s="381" customFormat="1" ht="31.5" customHeight="1" x14ac:dyDescent="0.2">
      <c r="A590" s="383">
        <v>571</v>
      </c>
      <c r="B590" s="343" t="str">
        <f t="shared" ref="B590:B599" si="34">CONCATENATE(H590,"-",K590,"-",L590)</f>
        <v>300M.ENG--</v>
      </c>
      <c r="C590" s="344"/>
      <c r="D590" s="345"/>
      <c r="E590" s="346"/>
      <c r="F590" s="347"/>
      <c r="G590" s="348"/>
      <c r="H590" s="349" t="s">
        <v>583</v>
      </c>
      <c r="I590" s="350"/>
      <c r="J590" s="350"/>
      <c r="K590" s="351"/>
      <c r="L590" s="351"/>
      <c r="M590" s="352"/>
      <c r="O590" s="382"/>
      <c r="Z590"/>
    </row>
    <row r="591" spans="1:26" s="381" customFormat="1" ht="31.5" customHeight="1" x14ac:dyDescent="0.2">
      <c r="A591" s="383">
        <v>572</v>
      </c>
      <c r="B591" s="343" t="str">
        <f t="shared" si="34"/>
        <v>300M.ENG--</v>
      </c>
      <c r="C591" s="344"/>
      <c r="D591" s="345"/>
      <c r="E591" s="346"/>
      <c r="F591" s="347"/>
      <c r="G591" s="348"/>
      <c r="H591" s="349" t="s">
        <v>583</v>
      </c>
      <c r="I591" s="350"/>
      <c r="J591" s="350"/>
      <c r="K591" s="351"/>
      <c r="L591" s="351"/>
      <c r="M591" s="352"/>
      <c r="O591" s="382"/>
      <c r="Z591"/>
    </row>
    <row r="592" spans="1:26" s="381" customFormat="1" ht="31.5" customHeight="1" x14ac:dyDescent="0.2">
      <c r="A592" s="383">
        <v>573</v>
      </c>
      <c r="B592" s="343" t="str">
        <f t="shared" si="34"/>
        <v>300M.ENG--</v>
      </c>
      <c r="C592" s="344"/>
      <c r="D592" s="345"/>
      <c r="E592" s="346"/>
      <c r="F592" s="347"/>
      <c r="G592" s="348"/>
      <c r="H592" s="349" t="s">
        <v>583</v>
      </c>
      <c r="I592" s="350"/>
      <c r="J592" s="350"/>
      <c r="K592" s="351"/>
      <c r="L592" s="351"/>
      <c r="M592" s="352"/>
      <c r="O592" s="382"/>
      <c r="Z592"/>
    </row>
    <row r="593" spans="1:26" s="381" customFormat="1" ht="31.5" customHeight="1" x14ac:dyDescent="0.2">
      <c r="A593" s="383">
        <v>574</v>
      </c>
      <c r="B593" s="343" t="str">
        <f t="shared" si="34"/>
        <v>300M.ENG--</v>
      </c>
      <c r="C593" s="344"/>
      <c r="D593" s="345"/>
      <c r="E593" s="346"/>
      <c r="F593" s="347"/>
      <c r="G593" s="348"/>
      <c r="H593" s="349" t="s">
        <v>583</v>
      </c>
      <c r="I593" s="350"/>
      <c r="J593" s="350"/>
      <c r="K593" s="351"/>
      <c r="L593" s="351"/>
      <c r="M593" s="352"/>
      <c r="O593" s="382"/>
      <c r="Z593"/>
    </row>
    <row r="594" spans="1:26" s="381" customFormat="1" ht="31.5" customHeight="1" x14ac:dyDescent="0.2">
      <c r="A594" s="383">
        <v>575</v>
      </c>
      <c r="B594" s="343" t="str">
        <f t="shared" si="34"/>
        <v>300M.ENG--</v>
      </c>
      <c r="C594" s="344"/>
      <c r="D594" s="345"/>
      <c r="E594" s="346"/>
      <c r="F594" s="347"/>
      <c r="G594" s="348"/>
      <c r="H594" s="349" t="s">
        <v>583</v>
      </c>
      <c r="I594" s="350"/>
      <c r="J594" s="350"/>
      <c r="K594" s="351"/>
      <c r="L594" s="351"/>
      <c r="M594" s="352"/>
      <c r="O594" s="382"/>
      <c r="Z594"/>
    </row>
    <row r="595" spans="1:26" s="381" customFormat="1" ht="31.5" customHeight="1" x14ac:dyDescent="0.2">
      <c r="A595" s="383">
        <v>576</v>
      </c>
      <c r="B595" s="343" t="str">
        <f t="shared" si="34"/>
        <v>300M.ENG--</v>
      </c>
      <c r="C595" s="344"/>
      <c r="D595" s="345"/>
      <c r="E595" s="346"/>
      <c r="F595" s="347"/>
      <c r="G595" s="348"/>
      <c r="H595" s="349" t="s">
        <v>583</v>
      </c>
      <c r="I595" s="350"/>
      <c r="J595" s="350"/>
      <c r="K595" s="351"/>
      <c r="L595" s="351"/>
      <c r="M595" s="352"/>
      <c r="O595" s="382"/>
      <c r="Z595"/>
    </row>
    <row r="596" spans="1:26" s="381" customFormat="1" ht="31.5" customHeight="1" x14ac:dyDescent="0.2">
      <c r="A596" s="383">
        <v>577</v>
      </c>
      <c r="B596" s="343" t="str">
        <f t="shared" si="34"/>
        <v>300M.ENG--</v>
      </c>
      <c r="C596" s="344"/>
      <c r="D596" s="345"/>
      <c r="E596" s="346"/>
      <c r="F596" s="347"/>
      <c r="G596" s="348"/>
      <c r="H596" s="349" t="s">
        <v>583</v>
      </c>
      <c r="I596" s="350"/>
      <c r="J596" s="350"/>
      <c r="K596" s="351"/>
      <c r="L596" s="351"/>
      <c r="M596" s="352"/>
      <c r="O596" s="382"/>
      <c r="Z596"/>
    </row>
    <row r="597" spans="1:26" s="381" customFormat="1" ht="31.5" customHeight="1" x14ac:dyDescent="0.2">
      <c r="A597" s="383">
        <v>578</v>
      </c>
      <c r="B597" s="343" t="str">
        <f t="shared" si="34"/>
        <v>300M.ENG--</v>
      </c>
      <c r="C597" s="344"/>
      <c r="D597" s="345"/>
      <c r="E597" s="346"/>
      <c r="F597" s="347"/>
      <c r="G597" s="348"/>
      <c r="H597" s="349" t="s">
        <v>583</v>
      </c>
      <c r="I597" s="350"/>
      <c r="J597" s="350"/>
      <c r="K597" s="351"/>
      <c r="L597" s="351"/>
      <c r="M597" s="352"/>
      <c r="O597" s="382"/>
      <c r="Z597"/>
    </row>
    <row r="598" spans="1:26" s="381" customFormat="1" ht="31.5" customHeight="1" x14ac:dyDescent="0.2">
      <c r="A598" s="383">
        <v>579</v>
      </c>
      <c r="B598" s="343" t="str">
        <f t="shared" si="34"/>
        <v>300M.ENG--</v>
      </c>
      <c r="C598" s="344"/>
      <c r="D598" s="345"/>
      <c r="E598" s="346"/>
      <c r="F598" s="347"/>
      <c r="G598" s="348"/>
      <c r="H598" s="349" t="s">
        <v>583</v>
      </c>
      <c r="I598" s="350"/>
      <c r="J598" s="350"/>
      <c r="K598" s="351"/>
      <c r="L598" s="351"/>
      <c r="M598" s="352"/>
      <c r="O598" s="382"/>
      <c r="Z598"/>
    </row>
    <row r="599" spans="1:26" s="381" customFormat="1" ht="31.5" customHeight="1" x14ac:dyDescent="0.2">
      <c r="A599" s="383">
        <v>580</v>
      </c>
      <c r="B599" s="343" t="str">
        <f t="shared" si="34"/>
        <v>300M.ENG--</v>
      </c>
      <c r="C599" s="344"/>
      <c r="D599" s="345"/>
      <c r="E599" s="346"/>
      <c r="F599" s="347"/>
      <c r="G599" s="348"/>
      <c r="H599" s="349" t="s">
        <v>583</v>
      </c>
      <c r="I599" s="350"/>
      <c r="J599" s="350"/>
      <c r="K599" s="351"/>
      <c r="L599" s="351"/>
      <c r="M599" s="352"/>
      <c r="O599" s="382"/>
      <c r="Z599"/>
    </row>
    <row r="600" spans="1:26" s="381" customFormat="1" ht="31.5" customHeight="1" x14ac:dyDescent="0.2">
      <c r="A600" s="383">
        <v>581</v>
      </c>
      <c r="B600" s="371" t="str">
        <f t="shared" ref="B600:B643" si="35">CONCATENATE(H600,"-",M600)</f>
        <v>UZUN-</v>
      </c>
      <c r="C600" s="372"/>
      <c r="D600" s="373"/>
      <c r="E600" s="374"/>
      <c r="F600" s="375"/>
      <c r="G600" s="376"/>
      <c r="H600" s="377" t="s">
        <v>44</v>
      </c>
      <c r="I600" s="378"/>
      <c r="J600" s="378"/>
      <c r="K600" s="379"/>
      <c r="L600" s="379"/>
      <c r="M600" s="380"/>
      <c r="O600" s="382"/>
      <c r="Z600"/>
    </row>
    <row r="601" spans="1:26" s="381" customFormat="1" ht="31.5" customHeight="1" x14ac:dyDescent="0.2">
      <c r="A601" s="383">
        <v>582</v>
      </c>
      <c r="B601" s="371" t="str">
        <f t="shared" si="35"/>
        <v>UZUN-</v>
      </c>
      <c r="C601" s="372"/>
      <c r="D601" s="373"/>
      <c r="E601" s="374"/>
      <c r="F601" s="375"/>
      <c r="G601" s="376"/>
      <c r="H601" s="377" t="s">
        <v>44</v>
      </c>
      <c r="I601" s="378"/>
      <c r="J601" s="378"/>
      <c r="K601" s="379"/>
      <c r="L601" s="379"/>
      <c r="M601" s="380"/>
      <c r="O601" s="382"/>
      <c r="Z601"/>
    </row>
    <row r="602" spans="1:26" s="381" customFormat="1" ht="31.5" customHeight="1" x14ac:dyDescent="0.2">
      <c r="A602" s="383">
        <v>583</v>
      </c>
      <c r="B602" s="371" t="str">
        <f t="shared" si="35"/>
        <v>UZUN-</v>
      </c>
      <c r="C602" s="372"/>
      <c r="D602" s="373"/>
      <c r="E602" s="374"/>
      <c r="F602" s="375"/>
      <c r="G602" s="376"/>
      <c r="H602" s="377" t="s">
        <v>44</v>
      </c>
      <c r="I602" s="378"/>
      <c r="J602" s="378"/>
      <c r="K602" s="379"/>
      <c r="L602" s="379"/>
      <c r="M602" s="380"/>
      <c r="O602" s="382"/>
      <c r="Z602"/>
    </row>
    <row r="603" spans="1:26" s="381" customFormat="1" ht="31.5" customHeight="1" x14ac:dyDescent="0.2">
      <c r="A603" s="383">
        <v>584</v>
      </c>
      <c r="B603" s="371" t="str">
        <f t="shared" si="35"/>
        <v>UZUN-</v>
      </c>
      <c r="C603" s="372"/>
      <c r="D603" s="373"/>
      <c r="E603" s="374"/>
      <c r="F603" s="375"/>
      <c r="G603" s="376"/>
      <c r="H603" s="377" t="s">
        <v>44</v>
      </c>
      <c r="I603" s="378"/>
      <c r="J603" s="378"/>
      <c r="K603" s="379"/>
      <c r="L603" s="379"/>
      <c r="M603" s="380"/>
      <c r="O603" s="382"/>
      <c r="Z603"/>
    </row>
    <row r="604" spans="1:26" s="381" customFormat="1" ht="31.5" customHeight="1" x14ac:dyDescent="0.2">
      <c r="A604" s="383">
        <v>585</v>
      </c>
      <c r="B604" s="371" t="str">
        <f t="shared" si="35"/>
        <v>UZUN-</v>
      </c>
      <c r="C604" s="372"/>
      <c r="D604" s="373"/>
      <c r="E604" s="374"/>
      <c r="F604" s="375"/>
      <c r="G604" s="376"/>
      <c r="H604" s="377" t="s">
        <v>44</v>
      </c>
      <c r="I604" s="378"/>
      <c r="J604" s="378"/>
      <c r="K604" s="379"/>
      <c r="L604" s="379"/>
      <c r="M604" s="380"/>
      <c r="O604" s="382"/>
      <c r="Z604"/>
    </row>
    <row r="605" spans="1:26" s="381" customFormat="1" ht="31.5" customHeight="1" x14ac:dyDescent="0.2">
      <c r="A605" s="383">
        <v>586</v>
      </c>
      <c r="B605" s="371" t="str">
        <f t="shared" si="35"/>
        <v>UZUN-</v>
      </c>
      <c r="C605" s="372"/>
      <c r="D605" s="373"/>
      <c r="E605" s="374"/>
      <c r="F605" s="375"/>
      <c r="G605" s="376"/>
      <c r="H605" s="377" t="s">
        <v>44</v>
      </c>
      <c r="I605" s="378"/>
      <c r="J605" s="378"/>
      <c r="K605" s="379"/>
      <c r="L605" s="379"/>
      <c r="M605" s="380"/>
      <c r="O605" s="382"/>
      <c r="Z605"/>
    </row>
    <row r="606" spans="1:26" s="381" customFormat="1" ht="31.5" customHeight="1" x14ac:dyDescent="0.2">
      <c r="A606" s="383">
        <v>587</v>
      </c>
      <c r="B606" s="371" t="str">
        <f t="shared" si="35"/>
        <v>UZUN-</v>
      </c>
      <c r="C606" s="372"/>
      <c r="D606" s="373"/>
      <c r="E606" s="374"/>
      <c r="F606" s="375"/>
      <c r="G606" s="376"/>
      <c r="H606" s="377" t="s">
        <v>44</v>
      </c>
      <c r="I606" s="378"/>
      <c r="J606" s="378"/>
      <c r="K606" s="379"/>
      <c r="L606" s="379"/>
      <c r="M606" s="380"/>
      <c r="O606" s="382"/>
      <c r="Z606"/>
    </row>
    <row r="607" spans="1:26" s="381" customFormat="1" ht="31.5" customHeight="1" x14ac:dyDescent="0.2">
      <c r="A607" s="383">
        <v>588</v>
      </c>
      <c r="B607" s="371" t="str">
        <f t="shared" si="35"/>
        <v>UZUN-</v>
      </c>
      <c r="C607" s="372"/>
      <c r="D607" s="373"/>
      <c r="E607" s="374"/>
      <c r="F607" s="375"/>
      <c r="G607" s="376"/>
      <c r="H607" s="377" t="s">
        <v>44</v>
      </c>
      <c r="I607" s="378"/>
      <c r="J607" s="378"/>
      <c r="K607" s="379"/>
      <c r="L607" s="379"/>
      <c r="M607" s="380"/>
      <c r="O607" s="382"/>
      <c r="Z607"/>
    </row>
    <row r="608" spans="1:26" s="381" customFormat="1" ht="31.5" customHeight="1" x14ac:dyDescent="0.2">
      <c r="A608" s="383">
        <v>589</v>
      </c>
      <c r="B608" s="371" t="str">
        <f t="shared" si="35"/>
        <v>UZUN-</v>
      </c>
      <c r="C608" s="372"/>
      <c r="D608" s="373"/>
      <c r="E608" s="374"/>
      <c r="F608" s="375"/>
      <c r="G608" s="376"/>
      <c r="H608" s="377" t="s">
        <v>44</v>
      </c>
      <c r="I608" s="378"/>
      <c r="J608" s="378"/>
      <c r="K608" s="379"/>
      <c r="L608" s="379"/>
      <c r="M608" s="380"/>
      <c r="O608" s="382"/>
      <c r="Z608"/>
    </row>
    <row r="609" spans="1:26" s="381" customFormat="1" ht="31.5" customHeight="1" x14ac:dyDescent="0.2">
      <c r="A609" s="383">
        <v>590</v>
      </c>
      <c r="B609" s="371" t="str">
        <f t="shared" si="35"/>
        <v>UZUN-</v>
      </c>
      <c r="C609" s="372"/>
      <c r="D609" s="373"/>
      <c r="E609" s="374"/>
      <c r="F609" s="375"/>
      <c r="G609" s="376"/>
      <c r="H609" s="377" t="s">
        <v>44</v>
      </c>
      <c r="I609" s="378"/>
      <c r="J609" s="378"/>
      <c r="K609" s="379"/>
      <c r="L609" s="379"/>
      <c r="M609" s="380"/>
      <c r="O609" s="382"/>
      <c r="Z609"/>
    </row>
    <row r="610" spans="1:26" s="369" customFormat="1" ht="31.5" customHeight="1" x14ac:dyDescent="0.2">
      <c r="A610" s="383">
        <v>591</v>
      </c>
      <c r="B610" s="359" t="str">
        <f t="shared" si="35"/>
        <v>YÜKSEK-</v>
      </c>
      <c r="C610" s="360"/>
      <c r="D610" s="361"/>
      <c r="E610" s="362"/>
      <c r="F610" s="363"/>
      <c r="G610" s="364"/>
      <c r="H610" s="365" t="s">
        <v>45</v>
      </c>
      <c r="I610" s="366"/>
      <c r="J610" s="366"/>
      <c r="K610" s="367"/>
      <c r="L610" s="367"/>
      <c r="M610" s="368"/>
      <c r="O610" s="370"/>
      <c r="Z610"/>
    </row>
    <row r="611" spans="1:26" s="369" customFormat="1" ht="31.5" customHeight="1" x14ac:dyDescent="0.2">
      <c r="A611" s="383">
        <v>592</v>
      </c>
      <c r="B611" s="359" t="str">
        <f t="shared" si="35"/>
        <v>YÜKSEK-</v>
      </c>
      <c r="C611" s="360"/>
      <c r="D611" s="361"/>
      <c r="E611" s="362"/>
      <c r="F611" s="363"/>
      <c r="G611" s="364"/>
      <c r="H611" s="365" t="s">
        <v>45</v>
      </c>
      <c r="I611" s="366"/>
      <c r="J611" s="366"/>
      <c r="K611" s="367"/>
      <c r="L611" s="367"/>
      <c r="M611" s="368"/>
      <c r="O611" s="370"/>
      <c r="Z611"/>
    </row>
    <row r="612" spans="1:26" s="369" customFormat="1" ht="31.5" customHeight="1" x14ac:dyDescent="0.2">
      <c r="A612" s="383">
        <v>593</v>
      </c>
      <c r="B612" s="359" t="str">
        <f t="shared" si="35"/>
        <v>YÜKSEK-</v>
      </c>
      <c r="C612" s="360"/>
      <c r="D612" s="361"/>
      <c r="E612" s="362"/>
      <c r="F612" s="363"/>
      <c r="G612" s="364"/>
      <c r="H612" s="365" t="s">
        <v>45</v>
      </c>
      <c r="I612" s="366"/>
      <c r="J612" s="366"/>
      <c r="K612" s="367"/>
      <c r="L612" s="367"/>
      <c r="M612" s="368"/>
      <c r="O612" s="370"/>
      <c r="Z612"/>
    </row>
    <row r="613" spans="1:26" s="369" customFormat="1" ht="31.5" customHeight="1" x14ac:dyDescent="0.2">
      <c r="A613" s="383">
        <v>594</v>
      </c>
      <c r="B613" s="359" t="str">
        <f t="shared" si="35"/>
        <v>YÜKSEK-</v>
      </c>
      <c r="C613" s="360"/>
      <c r="D613" s="361"/>
      <c r="E613" s="362"/>
      <c r="F613" s="363"/>
      <c r="G613" s="364"/>
      <c r="H613" s="365" t="s">
        <v>45</v>
      </c>
      <c r="I613" s="366"/>
      <c r="J613" s="366"/>
      <c r="K613" s="367"/>
      <c r="L613" s="367"/>
      <c r="M613" s="368"/>
      <c r="O613" s="370"/>
      <c r="Z613"/>
    </row>
    <row r="614" spans="1:26" s="369" customFormat="1" ht="34.5" customHeight="1" x14ac:dyDescent="0.2">
      <c r="A614" s="383">
        <v>595</v>
      </c>
      <c r="B614" s="359" t="str">
        <f t="shared" si="35"/>
        <v>YÜKSEK-</v>
      </c>
      <c r="C614" s="360"/>
      <c r="D614" s="361"/>
      <c r="E614" s="362"/>
      <c r="F614" s="363"/>
      <c r="G614" s="364"/>
      <c r="H614" s="365" t="s">
        <v>45</v>
      </c>
      <c r="I614" s="366"/>
      <c r="J614" s="366"/>
      <c r="K614" s="367"/>
      <c r="L614" s="367"/>
      <c r="M614" s="368"/>
      <c r="O614" s="370"/>
      <c r="Z614"/>
    </row>
    <row r="615" spans="1:26" s="369" customFormat="1" ht="31.5" customHeight="1" x14ac:dyDescent="0.2">
      <c r="A615" s="383">
        <v>596</v>
      </c>
      <c r="B615" s="359" t="str">
        <f t="shared" si="35"/>
        <v>YÜKSEK-</v>
      </c>
      <c r="C615" s="360"/>
      <c r="D615" s="361"/>
      <c r="E615" s="362"/>
      <c r="F615" s="363"/>
      <c r="G615" s="364"/>
      <c r="H615" s="365" t="s">
        <v>45</v>
      </c>
      <c r="I615" s="366"/>
      <c r="J615" s="366"/>
      <c r="K615" s="367"/>
      <c r="L615" s="367"/>
      <c r="M615" s="368"/>
      <c r="O615" s="370"/>
      <c r="Z615"/>
    </row>
    <row r="616" spans="1:26" s="369" customFormat="1" ht="31.5" customHeight="1" x14ac:dyDescent="0.2">
      <c r="A616" s="383">
        <v>597</v>
      </c>
      <c r="B616" s="359" t="str">
        <f t="shared" si="35"/>
        <v>YÜKSEK-</v>
      </c>
      <c r="C616" s="360"/>
      <c r="D616" s="361"/>
      <c r="E616" s="362"/>
      <c r="F616" s="363"/>
      <c r="G616" s="364"/>
      <c r="H616" s="365" t="s">
        <v>45</v>
      </c>
      <c r="I616" s="366"/>
      <c r="J616" s="366"/>
      <c r="K616" s="367"/>
      <c r="L616" s="367"/>
      <c r="M616" s="368"/>
      <c r="O616" s="370"/>
      <c r="Z616"/>
    </row>
    <row r="617" spans="1:26" s="369" customFormat="1" ht="31.5" customHeight="1" x14ac:dyDescent="0.2">
      <c r="A617" s="383">
        <v>598</v>
      </c>
      <c r="B617" s="359" t="str">
        <f t="shared" si="35"/>
        <v>YÜKSEK-</v>
      </c>
      <c r="C617" s="360"/>
      <c r="D617" s="361"/>
      <c r="E617" s="362"/>
      <c r="F617" s="363"/>
      <c r="G617" s="364"/>
      <c r="H617" s="365" t="s">
        <v>45</v>
      </c>
      <c r="I617" s="366"/>
      <c r="J617" s="366"/>
      <c r="K617" s="367"/>
      <c r="L617" s="367"/>
      <c r="M617" s="368"/>
      <c r="O617" s="370"/>
      <c r="Z617"/>
    </row>
    <row r="618" spans="1:26" s="369" customFormat="1" ht="31.5" customHeight="1" x14ac:dyDescent="0.2">
      <c r="A618" s="383">
        <v>599</v>
      </c>
      <c r="B618" s="359" t="str">
        <f t="shared" si="35"/>
        <v>YÜKSEK-</v>
      </c>
      <c r="C618" s="360"/>
      <c r="D618" s="361"/>
      <c r="E618" s="362"/>
      <c r="F618" s="363"/>
      <c r="G618" s="364"/>
      <c r="H618" s="365" t="s">
        <v>45</v>
      </c>
      <c r="I618" s="366"/>
      <c r="J618" s="366"/>
      <c r="K618" s="367"/>
      <c r="L618" s="367"/>
      <c r="M618" s="368"/>
      <c r="O618" s="370"/>
      <c r="Z618"/>
    </row>
    <row r="619" spans="1:26" s="369" customFormat="1" ht="31.5" customHeight="1" x14ac:dyDescent="0.2">
      <c r="A619" s="383">
        <v>600</v>
      </c>
      <c r="B619" s="359" t="str">
        <f t="shared" si="35"/>
        <v>YÜKSEK-</v>
      </c>
      <c r="C619" s="360"/>
      <c r="D619" s="361"/>
      <c r="E619" s="362"/>
      <c r="F619" s="363"/>
      <c r="G619" s="364"/>
      <c r="H619" s="365" t="s">
        <v>45</v>
      </c>
      <c r="I619" s="366"/>
      <c r="J619" s="366"/>
      <c r="K619" s="367"/>
      <c r="L619" s="367"/>
      <c r="M619" s="368"/>
      <c r="O619" s="370"/>
      <c r="Z619"/>
    </row>
    <row r="620" spans="1:26" s="369" customFormat="1" ht="31.5" customHeight="1" x14ac:dyDescent="0.2">
      <c r="A620" s="383">
        <v>601</v>
      </c>
      <c r="B620" s="359" t="str">
        <f t="shared" si="35"/>
        <v>YÜKSEK-</v>
      </c>
      <c r="C620" s="360"/>
      <c r="D620" s="361"/>
      <c r="E620" s="362"/>
      <c r="F620" s="363"/>
      <c r="G620" s="364"/>
      <c r="H620" s="365" t="s">
        <v>45</v>
      </c>
      <c r="I620" s="366"/>
      <c r="J620" s="366"/>
      <c r="K620" s="367"/>
      <c r="L620" s="367"/>
      <c r="M620" s="368"/>
      <c r="O620" s="370"/>
      <c r="Z620"/>
    </row>
    <row r="621" spans="1:26" s="369" customFormat="1" ht="31.5" customHeight="1" x14ac:dyDescent="0.2">
      <c r="A621" s="383">
        <v>602</v>
      </c>
      <c r="B621" s="359" t="str">
        <f t="shared" si="35"/>
        <v>YÜKSEK-</v>
      </c>
      <c r="C621" s="360"/>
      <c r="D621" s="361"/>
      <c r="E621" s="362"/>
      <c r="F621" s="363"/>
      <c r="G621" s="364"/>
      <c r="H621" s="365" t="s">
        <v>45</v>
      </c>
      <c r="I621" s="366"/>
      <c r="J621" s="366"/>
      <c r="K621" s="367"/>
      <c r="L621" s="367"/>
      <c r="M621" s="368"/>
      <c r="O621" s="370"/>
      <c r="Z621"/>
    </row>
    <row r="622" spans="1:26" s="381" customFormat="1" ht="31.5" customHeight="1" x14ac:dyDescent="0.2">
      <c r="A622" s="383">
        <v>603</v>
      </c>
      <c r="B622" s="371" t="str">
        <f t="shared" si="35"/>
        <v>GÜLLE-</v>
      </c>
      <c r="C622" s="372"/>
      <c r="D622" s="373"/>
      <c r="E622" s="374"/>
      <c r="F622" s="375"/>
      <c r="G622" s="376"/>
      <c r="H622" s="377" t="s">
        <v>159</v>
      </c>
      <c r="I622" s="378"/>
      <c r="J622" s="378"/>
      <c r="K622" s="379"/>
      <c r="L622" s="379"/>
      <c r="M622" s="380"/>
      <c r="O622" s="382"/>
      <c r="Z622"/>
    </row>
    <row r="623" spans="1:26" s="381" customFormat="1" ht="31.5" customHeight="1" x14ac:dyDescent="0.2">
      <c r="A623" s="383">
        <v>604</v>
      </c>
      <c r="B623" s="371" t="str">
        <f t="shared" si="35"/>
        <v>GÜLLE-</v>
      </c>
      <c r="C623" s="372"/>
      <c r="D623" s="373"/>
      <c r="E623" s="374"/>
      <c r="F623" s="375"/>
      <c r="G623" s="376"/>
      <c r="H623" s="377" t="s">
        <v>159</v>
      </c>
      <c r="I623" s="378"/>
      <c r="J623" s="378"/>
      <c r="K623" s="379"/>
      <c r="L623" s="379"/>
      <c r="M623" s="380"/>
      <c r="O623" s="382"/>
      <c r="Z623"/>
    </row>
    <row r="624" spans="1:26" s="381" customFormat="1" ht="31.5" customHeight="1" x14ac:dyDescent="0.2">
      <c r="A624" s="383">
        <v>605</v>
      </c>
      <c r="B624" s="371" t="str">
        <f t="shared" si="35"/>
        <v>GÜLLE-</v>
      </c>
      <c r="C624" s="372"/>
      <c r="D624" s="373"/>
      <c r="E624" s="374"/>
      <c r="F624" s="375"/>
      <c r="G624" s="376"/>
      <c r="H624" s="377" t="s">
        <v>159</v>
      </c>
      <c r="I624" s="378"/>
      <c r="J624" s="378"/>
      <c r="K624" s="379"/>
      <c r="L624" s="379"/>
      <c r="M624" s="380"/>
      <c r="O624" s="382"/>
      <c r="Z624"/>
    </row>
    <row r="625" spans="1:26" s="381" customFormat="1" ht="31.5" customHeight="1" x14ac:dyDescent="0.2">
      <c r="A625" s="383">
        <v>606</v>
      </c>
      <c r="B625" s="371" t="str">
        <f t="shared" si="35"/>
        <v>GÜLLE-</v>
      </c>
      <c r="C625" s="372"/>
      <c r="D625" s="373"/>
      <c r="E625" s="374"/>
      <c r="F625" s="375"/>
      <c r="G625" s="376"/>
      <c r="H625" s="377" t="s">
        <v>159</v>
      </c>
      <c r="I625" s="378"/>
      <c r="J625" s="378"/>
      <c r="K625" s="379"/>
      <c r="L625" s="379"/>
      <c r="M625" s="380"/>
      <c r="O625" s="382"/>
      <c r="Z625"/>
    </row>
    <row r="626" spans="1:26" s="381" customFormat="1" ht="31.5" customHeight="1" x14ac:dyDescent="0.2">
      <c r="A626" s="383">
        <v>607</v>
      </c>
      <c r="B626" s="371" t="str">
        <f t="shared" si="35"/>
        <v>GÜLLE-</v>
      </c>
      <c r="C626" s="372"/>
      <c r="D626" s="373"/>
      <c r="E626" s="374"/>
      <c r="F626" s="375"/>
      <c r="G626" s="376"/>
      <c r="H626" s="377" t="s">
        <v>159</v>
      </c>
      <c r="I626" s="378"/>
      <c r="J626" s="378"/>
      <c r="K626" s="379"/>
      <c r="L626" s="379"/>
      <c r="M626" s="380"/>
      <c r="O626" s="382"/>
      <c r="Z626"/>
    </row>
    <row r="627" spans="1:26" s="381" customFormat="1" ht="31.5" customHeight="1" x14ac:dyDescent="0.2">
      <c r="A627" s="383">
        <v>608</v>
      </c>
      <c r="B627" s="371" t="str">
        <f t="shared" si="35"/>
        <v>GÜLLE-</v>
      </c>
      <c r="C627" s="372"/>
      <c r="D627" s="373"/>
      <c r="E627" s="374"/>
      <c r="F627" s="375"/>
      <c r="G627" s="376"/>
      <c r="H627" s="377" t="s">
        <v>159</v>
      </c>
      <c r="I627" s="378"/>
      <c r="J627" s="378"/>
      <c r="K627" s="379"/>
      <c r="L627" s="379"/>
      <c r="M627" s="380"/>
      <c r="O627" s="382"/>
      <c r="Z627"/>
    </row>
    <row r="628" spans="1:26" s="381" customFormat="1" ht="31.5" customHeight="1" x14ac:dyDescent="0.2">
      <c r="A628" s="383">
        <v>609</v>
      </c>
      <c r="B628" s="371" t="str">
        <f t="shared" si="35"/>
        <v>GÜLLE-</v>
      </c>
      <c r="C628" s="372"/>
      <c r="D628" s="373"/>
      <c r="E628" s="374"/>
      <c r="F628" s="375"/>
      <c r="G628" s="376"/>
      <c r="H628" s="377" t="s">
        <v>159</v>
      </c>
      <c r="I628" s="378"/>
      <c r="J628" s="378"/>
      <c r="K628" s="379"/>
      <c r="L628" s="379"/>
      <c r="M628" s="380"/>
      <c r="O628" s="382"/>
      <c r="Z628"/>
    </row>
    <row r="629" spans="1:26" s="381" customFormat="1" ht="31.5" customHeight="1" x14ac:dyDescent="0.2">
      <c r="A629" s="383">
        <v>610</v>
      </c>
      <c r="B629" s="371" t="str">
        <f t="shared" si="35"/>
        <v>GÜLLE-</v>
      </c>
      <c r="C629" s="372"/>
      <c r="D629" s="373"/>
      <c r="E629" s="374"/>
      <c r="F629" s="375"/>
      <c r="G629" s="376"/>
      <c r="H629" s="377" t="s">
        <v>159</v>
      </c>
      <c r="I629" s="378"/>
      <c r="J629" s="378"/>
      <c r="K629" s="379"/>
      <c r="L629" s="379"/>
      <c r="M629" s="380"/>
      <c r="O629" s="382"/>
      <c r="Z629"/>
    </row>
    <row r="630" spans="1:26" s="381" customFormat="1" ht="31.5" customHeight="1" x14ac:dyDescent="0.2">
      <c r="A630" s="383">
        <v>611</v>
      </c>
      <c r="B630" s="371" t="str">
        <f t="shared" si="35"/>
        <v>GÜLLE-</v>
      </c>
      <c r="C630" s="372"/>
      <c r="D630" s="373"/>
      <c r="E630" s="374"/>
      <c r="F630" s="375"/>
      <c r="G630" s="376"/>
      <c r="H630" s="377" t="s">
        <v>159</v>
      </c>
      <c r="I630" s="378"/>
      <c r="J630" s="378"/>
      <c r="K630" s="379"/>
      <c r="L630" s="379"/>
      <c r="M630" s="380"/>
      <c r="O630" s="382"/>
      <c r="Z630"/>
    </row>
    <row r="631" spans="1:26" s="381" customFormat="1" ht="31.5" customHeight="1" x14ac:dyDescent="0.2">
      <c r="A631" s="383">
        <v>612</v>
      </c>
      <c r="B631" s="371" t="str">
        <f t="shared" si="35"/>
        <v>GÜLLE-</v>
      </c>
      <c r="C631" s="372"/>
      <c r="D631" s="373"/>
      <c r="E631" s="374"/>
      <c r="F631" s="375"/>
      <c r="G631" s="376"/>
      <c r="H631" s="377" t="s">
        <v>159</v>
      </c>
      <c r="I631" s="378"/>
      <c r="J631" s="378"/>
      <c r="K631" s="379"/>
      <c r="L631" s="379"/>
      <c r="M631" s="380"/>
      <c r="O631" s="382"/>
      <c r="Z631"/>
    </row>
    <row r="632" spans="1:26" s="369" customFormat="1" ht="31.5" customHeight="1" x14ac:dyDescent="0.2">
      <c r="A632" s="383">
        <v>613</v>
      </c>
      <c r="B632" s="359" t="str">
        <f t="shared" si="35"/>
        <v>CİRİT-</v>
      </c>
      <c r="C632" s="360"/>
      <c r="D632" s="361"/>
      <c r="E632" s="362"/>
      <c r="F632" s="363"/>
      <c r="G632" s="364"/>
      <c r="H632" s="365" t="s">
        <v>161</v>
      </c>
      <c r="I632" s="366"/>
      <c r="J632" s="366"/>
      <c r="K632" s="367"/>
      <c r="L632" s="367"/>
      <c r="M632" s="368"/>
      <c r="O632" s="370"/>
      <c r="Z632"/>
    </row>
    <row r="633" spans="1:26" s="369" customFormat="1" ht="31.5" customHeight="1" x14ac:dyDescent="0.2">
      <c r="A633" s="383">
        <v>614</v>
      </c>
      <c r="B633" s="359" t="str">
        <f t="shared" si="35"/>
        <v>CİRİT-</v>
      </c>
      <c r="C633" s="360"/>
      <c r="D633" s="361"/>
      <c r="E633" s="362"/>
      <c r="F633" s="363"/>
      <c r="G633" s="364"/>
      <c r="H633" s="365" t="s">
        <v>161</v>
      </c>
      <c r="I633" s="366"/>
      <c r="J633" s="366"/>
      <c r="K633" s="367"/>
      <c r="L633" s="367"/>
      <c r="M633" s="368"/>
      <c r="O633" s="370"/>
      <c r="Z633"/>
    </row>
    <row r="634" spans="1:26" s="369" customFormat="1" ht="31.5" customHeight="1" x14ac:dyDescent="0.2">
      <c r="A634" s="383">
        <v>615</v>
      </c>
      <c r="B634" s="359" t="str">
        <f t="shared" si="35"/>
        <v>CİRİT-</v>
      </c>
      <c r="C634" s="360"/>
      <c r="D634" s="361"/>
      <c r="E634" s="362"/>
      <c r="F634" s="363"/>
      <c r="G634" s="364"/>
      <c r="H634" s="365" t="s">
        <v>161</v>
      </c>
      <c r="I634" s="366"/>
      <c r="J634" s="366"/>
      <c r="K634" s="367"/>
      <c r="L634" s="367"/>
      <c r="M634" s="368"/>
      <c r="O634" s="370"/>
      <c r="Z634"/>
    </row>
    <row r="635" spans="1:26" s="369" customFormat="1" ht="31.5" customHeight="1" x14ac:dyDescent="0.2">
      <c r="A635" s="383">
        <v>616</v>
      </c>
      <c r="B635" s="359" t="str">
        <f t="shared" si="35"/>
        <v>CİRİT-</v>
      </c>
      <c r="C635" s="360"/>
      <c r="D635" s="361"/>
      <c r="E635" s="362"/>
      <c r="F635" s="363"/>
      <c r="G635" s="364"/>
      <c r="H635" s="365" t="s">
        <v>161</v>
      </c>
      <c r="I635" s="366"/>
      <c r="J635" s="366"/>
      <c r="K635" s="367"/>
      <c r="L635" s="367"/>
      <c r="M635" s="368"/>
      <c r="O635" s="370"/>
      <c r="Z635"/>
    </row>
    <row r="636" spans="1:26" s="369" customFormat="1" ht="34.5" customHeight="1" x14ac:dyDescent="0.2">
      <c r="A636" s="383">
        <v>617</v>
      </c>
      <c r="B636" s="359" t="str">
        <f t="shared" si="35"/>
        <v>CİRİT-</v>
      </c>
      <c r="C636" s="360"/>
      <c r="D636" s="361"/>
      <c r="E636" s="362"/>
      <c r="F636" s="363"/>
      <c r="G636" s="364"/>
      <c r="H636" s="365" t="s">
        <v>161</v>
      </c>
      <c r="I636" s="366"/>
      <c r="J636" s="366"/>
      <c r="K636" s="367"/>
      <c r="L636" s="367"/>
      <c r="M636" s="368"/>
      <c r="O636" s="370"/>
      <c r="Z636"/>
    </row>
    <row r="637" spans="1:26" s="369" customFormat="1" ht="31.5" customHeight="1" x14ac:dyDescent="0.2">
      <c r="A637" s="383">
        <v>618</v>
      </c>
      <c r="B637" s="359" t="str">
        <f t="shared" si="35"/>
        <v>CİRİT-</v>
      </c>
      <c r="C637" s="360"/>
      <c r="D637" s="361"/>
      <c r="E637" s="362"/>
      <c r="F637" s="363"/>
      <c r="G637" s="364"/>
      <c r="H637" s="365" t="s">
        <v>161</v>
      </c>
      <c r="I637" s="366"/>
      <c r="J637" s="366"/>
      <c r="K637" s="367"/>
      <c r="L637" s="367"/>
      <c r="M637" s="368"/>
      <c r="O637" s="370"/>
      <c r="Z637"/>
    </row>
    <row r="638" spans="1:26" s="369" customFormat="1" ht="31.5" customHeight="1" x14ac:dyDescent="0.2">
      <c r="A638" s="383">
        <v>619</v>
      </c>
      <c r="B638" s="359" t="str">
        <f t="shared" si="35"/>
        <v>CİRİT-</v>
      </c>
      <c r="C638" s="360"/>
      <c r="D638" s="361"/>
      <c r="E638" s="362"/>
      <c r="F638" s="363"/>
      <c r="G638" s="364"/>
      <c r="H638" s="365" t="s">
        <v>161</v>
      </c>
      <c r="I638" s="366"/>
      <c r="J638" s="366"/>
      <c r="K638" s="367"/>
      <c r="L638" s="367"/>
      <c r="M638" s="368"/>
      <c r="O638" s="370"/>
      <c r="Z638"/>
    </row>
    <row r="639" spans="1:26" s="369" customFormat="1" ht="31.5" customHeight="1" x14ac:dyDescent="0.2">
      <c r="A639" s="383">
        <v>620</v>
      </c>
      <c r="B639" s="359" t="str">
        <f t="shared" si="35"/>
        <v>CİRİT-</v>
      </c>
      <c r="C639" s="360"/>
      <c r="D639" s="361"/>
      <c r="E639" s="362"/>
      <c r="F639" s="363"/>
      <c r="G639" s="364"/>
      <c r="H639" s="365" t="s">
        <v>161</v>
      </c>
      <c r="I639" s="366"/>
      <c r="J639" s="366"/>
      <c r="K639" s="367"/>
      <c r="L639" s="367"/>
      <c r="M639" s="368"/>
      <c r="O639" s="370"/>
      <c r="Z639"/>
    </row>
    <row r="640" spans="1:26" s="369" customFormat="1" ht="31.5" customHeight="1" x14ac:dyDescent="0.2">
      <c r="A640" s="383">
        <v>621</v>
      </c>
      <c r="B640" s="359" t="str">
        <f t="shared" si="35"/>
        <v>CİRİT-</v>
      </c>
      <c r="C640" s="360"/>
      <c r="D640" s="361"/>
      <c r="E640" s="362"/>
      <c r="F640" s="363"/>
      <c r="G640" s="364"/>
      <c r="H640" s="365" t="s">
        <v>161</v>
      </c>
      <c r="I640" s="366"/>
      <c r="J640" s="366"/>
      <c r="K640" s="367"/>
      <c r="L640" s="367"/>
      <c r="M640" s="368"/>
      <c r="O640" s="370"/>
      <c r="Z640"/>
    </row>
    <row r="641" spans="1:26" s="369" customFormat="1" ht="31.5" customHeight="1" x14ac:dyDescent="0.2">
      <c r="A641" s="383">
        <v>622</v>
      </c>
      <c r="B641" s="359" t="str">
        <f t="shared" si="35"/>
        <v>CİRİT-</v>
      </c>
      <c r="C641" s="360"/>
      <c r="D641" s="361"/>
      <c r="E641" s="362"/>
      <c r="F641" s="363"/>
      <c r="G641" s="364"/>
      <c r="H641" s="365" t="s">
        <v>161</v>
      </c>
      <c r="I641" s="366"/>
      <c r="J641" s="366"/>
      <c r="K641" s="367"/>
      <c r="L641" s="367"/>
      <c r="M641" s="368"/>
      <c r="O641" s="370"/>
      <c r="Z641"/>
    </row>
    <row r="642" spans="1:26" s="369" customFormat="1" ht="31.5" customHeight="1" x14ac:dyDescent="0.2">
      <c r="A642" s="383">
        <v>623</v>
      </c>
      <c r="B642" s="359" t="str">
        <f t="shared" si="35"/>
        <v>CİRİT-</v>
      </c>
      <c r="C642" s="360"/>
      <c r="D642" s="361"/>
      <c r="E642" s="362"/>
      <c r="F642" s="363"/>
      <c r="G642" s="364"/>
      <c r="H642" s="365" t="s">
        <v>161</v>
      </c>
      <c r="I642" s="366"/>
      <c r="J642" s="366"/>
      <c r="K642" s="367"/>
      <c r="L642" s="367"/>
      <c r="M642" s="368"/>
      <c r="O642" s="370"/>
      <c r="Z642"/>
    </row>
    <row r="643" spans="1:26" s="369" customFormat="1" ht="31.5" customHeight="1" x14ac:dyDescent="0.2">
      <c r="A643" s="383">
        <v>624</v>
      </c>
      <c r="B643" s="359" t="str">
        <f t="shared" si="35"/>
        <v>CİRİT-</v>
      </c>
      <c r="C643" s="360"/>
      <c r="D643" s="361"/>
      <c r="E643" s="362"/>
      <c r="F643" s="363"/>
      <c r="G643" s="364"/>
      <c r="H643" s="365" t="s">
        <v>161</v>
      </c>
      <c r="I643" s="366"/>
      <c r="J643" s="366"/>
      <c r="K643" s="367"/>
      <c r="L643" s="367"/>
      <c r="M643" s="368"/>
      <c r="O643" s="370"/>
      <c r="Z643"/>
    </row>
    <row r="644" spans="1:26" s="381" customFormat="1" ht="31.5" customHeight="1" x14ac:dyDescent="0.2">
      <c r="A644" s="383">
        <v>625</v>
      </c>
      <c r="B644" s="371" t="str">
        <f t="shared" ref="B644:B665" si="36">CONCATENATE(H644,"-",M644)</f>
        <v>ÜÇADIM-</v>
      </c>
      <c r="C644" s="372"/>
      <c r="D644" s="373"/>
      <c r="E644" s="374"/>
      <c r="F644" s="375"/>
      <c r="G644" s="376"/>
      <c r="H644" s="377" t="s">
        <v>584</v>
      </c>
      <c r="I644" s="378"/>
      <c r="J644" s="378"/>
      <c r="K644" s="379"/>
      <c r="L644" s="379"/>
      <c r="M644" s="380"/>
      <c r="O644" s="382"/>
      <c r="Z644"/>
    </row>
    <row r="645" spans="1:26" s="381" customFormat="1" ht="31.5" customHeight="1" x14ac:dyDescent="0.2">
      <c r="A645" s="383">
        <v>626</v>
      </c>
      <c r="B645" s="371" t="str">
        <f t="shared" si="36"/>
        <v>ÜÇADIM-</v>
      </c>
      <c r="C645" s="372"/>
      <c r="D645" s="373"/>
      <c r="E645" s="374"/>
      <c r="F645" s="375"/>
      <c r="G645" s="376"/>
      <c r="H645" s="377" t="s">
        <v>584</v>
      </c>
      <c r="I645" s="378"/>
      <c r="J645" s="378"/>
      <c r="K645" s="379"/>
      <c r="L645" s="379"/>
      <c r="M645" s="380"/>
      <c r="O645" s="382"/>
      <c r="Z645"/>
    </row>
    <row r="646" spans="1:26" s="381" customFormat="1" ht="31.5" customHeight="1" x14ac:dyDescent="0.2">
      <c r="A646" s="383">
        <v>627</v>
      </c>
      <c r="B646" s="371" t="str">
        <f t="shared" si="36"/>
        <v>ÜÇADIM-</v>
      </c>
      <c r="C646" s="372"/>
      <c r="D646" s="373"/>
      <c r="E646" s="374"/>
      <c r="F646" s="375"/>
      <c r="G646" s="376"/>
      <c r="H646" s="377" t="s">
        <v>584</v>
      </c>
      <c r="I646" s="378"/>
      <c r="J646" s="378"/>
      <c r="K646" s="379"/>
      <c r="L646" s="379"/>
      <c r="M646" s="380"/>
      <c r="O646" s="382"/>
      <c r="Z646"/>
    </row>
    <row r="647" spans="1:26" s="381" customFormat="1" ht="31.5" customHeight="1" x14ac:dyDescent="0.2">
      <c r="A647" s="383">
        <v>628</v>
      </c>
      <c r="B647" s="371" t="str">
        <f t="shared" si="36"/>
        <v>ÜÇADIM-</v>
      </c>
      <c r="C647" s="372"/>
      <c r="D647" s="373"/>
      <c r="E647" s="374"/>
      <c r="F647" s="375"/>
      <c r="G647" s="376"/>
      <c r="H647" s="377" t="s">
        <v>584</v>
      </c>
      <c r="I647" s="378"/>
      <c r="J647" s="378"/>
      <c r="K647" s="379"/>
      <c r="L647" s="379"/>
      <c r="M647" s="380"/>
      <c r="O647" s="382"/>
      <c r="Z647"/>
    </row>
    <row r="648" spans="1:26" s="381" customFormat="1" ht="31.5" customHeight="1" x14ac:dyDescent="0.2">
      <c r="A648" s="383">
        <v>629</v>
      </c>
      <c r="B648" s="371" t="str">
        <f t="shared" si="36"/>
        <v>ÜÇADIM-</v>
      </c>
      <c r="C648" s="372"/>
      <c r="D648" s="373"/>
      <c r="E648" s="374"/>
      <c r="F648" s="375"/>
      <c r="G648" s="376"/>
      <c r="H648" s="377" t="s">
        <v>584</v>
      </c>
      <c r="I648" s="378"/>
      <c r="J648" s="378"/>
      <c r="K648" s="379"/>
      <c r="L648" s="379"/>
      <c r="M648" s="380"/>
      <c r="O648" s="382"/>
      <c r="Z648"/>
    </row>
    <row r="649" spans="1:26" s="381" customFormat="1" ht="31.5" customHeight="1" x14ac:dyDescent="0.2">
      <c r="A649" s="383">
        <v>630</v>
      </c>
      <c r="B649" s="371" t="str">
        <f t="shared" si="36"/>
        <v>ÜÇADIM-</v>
      </c>
      <c r="C649" s="372"/>
      <c r="D649" s="373"/>
      <c r="E649" s="374"/>
      <c r="F649" s="375"/>
      <c r="G649" s="376"/>
      <c r="H649" s="377" t="s">
        <v>584</v>
      </c>
      <c r="I649" s="378"/>
      <c r="J649" s="378"/>
      <c r="K649" s="379"/>
      <c r="L649" s="379"/>
      <c r="M649" s="380"/>
      <c r="O649" s="382"/>
      <c r="Z649"/>
    </row>
    <row r="650" spans="1:26" s="381" customFormat="1" ht="31.5" customHeight="1" x14ac:dyDescent="0.2">
      <c r="A650" s="383">
        <v>631</v>
      </c>
      <c r="B650" s="371" t="str">
        <f t="shared" si="36"/>
        <v>ÜÇADIM-</v>
      </c>
      <c r="C650" s="372"/>
      <c r="D650" s="373"/>
      <c r="E650" s="374"/>
      <c r="F650" s="375"/>
      <c r="G650" s="376"/>
      <c r="H650" s="377" t="s">
        <v>584</v>
      </c>
      <c r="I650" s="378"/>
      <c r="J650" s="378"/>
      <c r="K650" s="379"/>
      <c r="L650" s="379"/>
      <c r="M650" s="380"/>
      <c r="O650" s="382"/>
      <c r="Z650"/>
    </row>
    <row r="651" spans="1:26" s="381" customFormat="1" ht="31.5" customHeight="1" x14ac:dyDescent="0.2">
      <c r="A651" s="383">
        <v>632</v>
      </c>
      <c r="B651" s="371" t="str">
        <f t="shared" si="36"/>
        <v>ÜÇADIM-</v>
      </c>
      <c r="C651" s="372"/>
      <c r="D651" s="373"/>
      <c r="E651" s="374"/>
      <c r="F651" s="375"/>
      <c r="G651" s="376"/>
      <c r="H651" s="377" t="s">
        <v>584</v>
      </c>
      <c r="I651" s="378"/>
      <c r="J651" s="378"/>
      <c r="K651" s="379"/>
      <c r="L651" s="379"/>
      <c r="M651" s="380"/>
      <c r="O651" s="382"/>
      <c r="Z651"/>
    </row>
    <row r="652" spans="1:26" s="381" customFormat="1" ht="31.5" customHeight="1" x14ac:dyDescent="0.2">
      <c r="A652" s="383">
        <v>633</v>
      </c>
      <c r="B652" s="371" t="str">
        <f t="shared" si="36"/>
        <v>ÜÇADIM-</v>
      </c>
      <c r="C652" s="372"/>
      <c r="D652" s="373"/>
      <c r="E652" s="374"/>
      <c r="F652" s="375"/>
      <c r="G652" s="376"/>
      <c r="H652" s="377" t="s">
        <v>584</v>
      </c>
      <c r="I652" s="378"/>
      <c r="J652" s="378"/>
      <c r="K652" s="379"/>
      <c r="L652" s="379"/>
      <c r="M652" s="380"/>
      <c r="O652" s="382"/>
      <c r="Z652"/>
    </row>
    <row r="653" spans="1:26" s="381" customFormat="1" ht="31.5" customHeight="1" x14ac:dyDescent="0.2">
      <c r="A653" s="383">
        <v>634</v>
      </c>
      <c r="B653" s="371" t="str">
        <f t="shared" si="36"/>
        <v>ÇEKİÇ-</v>
      </c>
      <c r="C653" s="372"/>
      <c r="D653" s="373"/>
      <c r="E653" s="374"/>
      <c r="F653" s="375"/>
      <c r="G653" s="376"/>
      <c r="H653" s="377" t="s">
        <v>200</v>
      </c>
      <c r="I653" s="378"/>
      <c r="J653" s="378"/>
      <c r="K653" s="379"/>
      <c r="L653" s="379"/>
      <c r="M653" s="380"/>
      <c r="O653" s="382"/>
      <c r="Z653"/>
    </row>
    <row r="654" spans="1:26" s="369" customFormat="1" ht="31.5" customHeight="1" x14ac:dyDescent="0.2">
      <c r="A654" s="383">
        <v>635</v>
      </c>
      <c r="B654" s="359" t="str">
        <f t="shared" si="36"/>
        <v>SIRIK-</v>
      </c>
      <c r="C654" s="360"/>
      <c r="D654" s="361"/>
      <c r="E654" s="362"/>
      <c r="F654" s="363"/>
      <c r="G654" s="364"/>
      <c r="H654" s="365" t="s">
        <v>189</v>
      </c>
      <c r="I654" s="366"/>
      <c r="J654" s="366"/>
      <c r="K654" s="367"/>
      <c r="L654" s="367"/>
      <c r="M654" s="368"/>
      <c r="O654" s="370"/>
      <c r="Z654"/>
    </row>
    <row r="655" spans="1:26" s="369" customFormat="1" ht="31.5" customHeight="1" x14ac:dyDescent="0.2">
      <c r="A655" s="383">
        <v>636</v>
      </c>
      <c r="B655" s="359" t="str">
        <f t="shared" si="36"/>
        <v>SIRIK-</v>
      </c>
      <c r="C655" s="360"/>
      <c r="D655" s="361"/>
      <c r="E655" s="362"/>
      <c r="F655" s="363"/>
      <c r="G655" s="364"/>
      <c r="H655" s="365" t="s">
        <v>189</v>
      </c>
      <c r="I655" s="366"/>
      <c r="J655" s="366"/>
      <c r="K655" s="367"/>
      <c r="L655" s="367"/>
      <c r="M655" s="368"/>
      <c r="O655" s="370"/>
      <c r="Z655"/>
    </row>
    <row r="656" spans="1:26" s="369" customFormat="1" ht="31.5" customHeight="1" x14ac:dyDescent="0.2">
      <c r="A656" s="383">
        <v>637</v>
      </c>
      <c r="B656" s="359" t="str">
        <f t="shared" si="36"/>
        <v>SIRIK-</v>
      </c>
      <c r="C656" s="360"/>
      <c r="D656" s="361"/>
      <c r="E656" s="362"/>
      <c r="F656" s="363"/>
      <c r="G656" s="364"/>
      <c r="H656" s="365" t="s">
        <v>189</v>
      </c>
      <c r="I656" s="366"/>
      <c r="J656" s="366"/>
      <c r="K656" s="367"/>
      <c r="L656" s="367"/>
      <c r="M656" s="368"/>
      <c r="O656" s="370"/>
      <c r="Z656"/>
    </row>
    <row r="657" spans="1:28" s="369" customFormat="1" ht="31.5" customHeight="1" x14ac:dyDescent="0.2">
      <c r="A657" s="383">
        <v>638</v>
      </c>
      <c r="B657" s="359" t="str">
        <f t="shared" si="36"/>
        <v>SIRIK-</v>
      </c>
      <c r="C657" s="360"/>
      <c r="D657" s="361"/>
      <c r="E657" s="362"/>
      <c r="F657" s="363"/>
      <c r="G657" s="364"/>
      <c r="H657" s="365" t="s">
        <v>189</v>
      </c>
      <c r="I657" s="366"/>
      <c r="J657" s="366"/>
      <c r="K657" s="367"/>
      <c r="L657" s="367"/>
      <c r="M657" s="368"/>
      <c r="O657" s="370"/>
      <c r="Z657"/>
    </row>
    <row r="658" spans="1:28" s="369" customFormat="1" ht="34.5" customHeight="1" x14ac:dyDescent="0.2">
      <c r="A658" s="383">
        <v>639</v>
      </c>
      <c r="B658" s="359" t="str">
        <f t="shared" si="36"/>
        <v>SIRIK-</v>
      </c>
      <c r="C658" s="360"/>
      <c r="D658" s="361"/>
      <c r="E658" s="362"/>
      <c r="F658" s="363"/>
      <c r="G658" s="364"/>
      <c r="H658" s="365" t="s">
        <v>189</v>
      </c>
      <c r="I658" s="366"/>
      <c r="J658" s="366"/>
      <c r="K658" s="367"/>
      <c r="L658" s="367"/>
      <c r="M658" s="368"/>
      <c r="O658" s="370"/>
      <c r="Z658"/>
    </row>
    <row r="659" spans="1:28" s="369" customFormat="1" ht="31.5" customHeight="1" x14ac:dyDescent="0.2">
      <c r="A659" s="383">
        <v>640</v>
      </c>
      <c r="B659" s="359" t="str">
        <f t="shared" si="36"/>
        <v>SIRIK-</v>
      </c>
      <c r="C659" s="360"/>
      <c r="D659" s="361"/>
      <c r="E659" s="362"/>
      <c r="F659" s="363"/>
      <c r="G659" s="364"/>
      <c r="H659" s="365" t="s">
        <v>189</v>
      </c>
      <c r="I659" s="366"/>
      <c r="J659" s="366"/>
      <c r="K659" s="367"/>
      <c r="L659" s="367"/>
      <c r="M659" s="368"/>
      <c r="O659" s="370"/>
      <c r="Z659"/>
    </row>
    <row r="660" spans="1:28" s="369" customFormat="1" ht="31.5" customHeight="1" x14ac:dyDescent="0.2">
      <c r="A660" s="383">
        <v>641</v>
      </c>
      <c r="B660" s="359" t="str">
        <f t="shared" si="36"/>
        <v>SIRIK-</v>
      </c>
      <c r="C660" s="360"/>
      <c r="D660" s="361"/>
      <c r="E660" s="362"/>
      <c r="F660" s="363"/>
      <c r="G660" s="364"/>
      <c r="H660" s="365" t="s">
        <v>189</v>
      </c>
      <c r="I660" s="366"/>
      <c r="J660" s="366"/>
      <c r="K660" s="367"/>
      <c r="L660" s="367"/>
      <c r="M660" s="368"/>
      <c r="O660" s="370"/>
      <c r="Z660"/>
    </row>
    <row r="661" spans="1:28" s="369" customFormat="1" ht="31.5" customHeight="1" x14ac:dyDescent="0.2">
      <c r="A661" s="383">
        <v>642</v>
      </c>
      <c r="B661" s="359" t="str">
        <f t="shared" si="36"/>
        <v>SIRIK-</v>
      </c>
      <c r="C661" s="360"/>
      <c r="D661" s="361"/>
      <c r="E661" s="362"/>
      <c r="F661" s="363"/>
      <c r="G661" s="364"/>
      <c r="H661" s="365" t="s">
        <v>189</v>
      </c>
      <c r="I661" s="366"/>
      <c r="J661" s="366"/>
      <c r="K661" s="367"/>
      <c r="L661" s="367"/>
      <c r="M661" s="368"/>
      <c r="O661" s="370"/>
      <c r="Z661"/>
    </row>
    <row r="662" spans="1:28" s="369" customFormat="1" ht="31.5" customHeight="1" x14ac:dyDescent="0.2">
      <c r="A662" s="383">
        <v>643</v>
      </c>
      <c r="B662" s="359" t="str">
        <f t="shared" si="36"/>
        <v>SIRIK-</v>
      </c>
      <c r="C662" s="360"/>
      <c r="D662" s="361"/>
      <c r="E662" s="362"/>
      <c r="F662" s="363"/>
      <c r="G662" s="364"/>
      <c r="H662" s="365" t="s">
        <v>189</v>
      </c>
      <c r="I662" s="366"/>
      <c r="J662" s="366"/>
      <c r="K662" s="367"/>
      <c r="L662" s="367"/>
      <c r="M662" s="368"/>
      <c r="O662" s="370"/>
      <c r="Z662"/>
    </row>
    <row r="663" spans="1:28" s="369" customFormat="1" ht="31.5" customHeight="1" x14ac:dyDescent="0.2">
      <c r="A663" s="383">
        <v>644</v>
      </c>
      <c r="B663" s="359" t="str">
        <f t="shared" si="36"/>
        <v>SIRIK-</v>
      </c>
      <c r="C663" s="360"/>
      <c r="D663" s="361"/>
      <c r="E663" s="362"/>
      <c r="F663" s="363"/>
      <c r="G663" s="364"/>
      <c r="H663" s="365" t="s">
        <v>189</v>
      </c>
      <c r="I663" s="366"/>
      <c r="J663" s="366"/>
      <c r="K663" s="367"/>
      <c r="L663" s="367"/>
      <c r="M663" s="368"/>
      <c r="O663" s="370"/>
      <c r="Z663"/>
    </row>
    <row r="664" spans="1:28" s="369" customFormat="1" ht="31.5" customHeight="1" x14ac:dyDescent="0.2">
      <c r="A664" s="383">
        <v>645</v>
      </c>
      <c r="B664" s="359" t="str">
        <f t="shared" si="36"/>
        <v>SIRIK-</v>
      </c>
      <c r="C664" s="360"/>
      <c r="D664" s="361"/>
      <c r="E664" s="362"/>
      <c r="F664" s="363"/>
      <c r="G664" s="364"/>
      <c r="H664" s="365" t="s">
        <v>189</v>
      </c>
      <c r="I664" s="366"/>
      <c r="J664" s="366"/>
      <c r="K664" s="367"/>
      <c r="L664" s="367"/>
      <c r="M664" s="368"/>
      <c r="O664" s="370"/>
      <c r="Z664"/>
    </row>
    <row r="665" spans="1:28" s="369" customFormat="1" ht="31.5" customHeight="1" x14ac:dyDescent="0.2">
      <c r="A665" s="383">
        <v>646</v>
      </c>
      <c r="B665" s="359" t="str">
        <f t="shared" si="36"/>
        <v>SIRIK-</v>
      </c>
      <c r="C665" s="360"/>
      <c r="D665" s="361"/>
      <c r="E665" s="362"/>
      <c r="F665" s="363"/>
      <c r="G665" s="364"/>
      <c r="H665" s="365" t="s">
        <v>189</v>
      </c>
      <c r="I665" s="366"/>
      <c r="J665" s="366"/>
      <c r="K665" s="367"/>
      <c r="L665" s="367"/>
      <c r="M665" s="368"/>
      <c r="O665" s="370"/>
      <c r="Z665"/>
      <c r="AB665" s="381"/>
    </row>
    <row r="666" spans="1:28" s="381" customFormat="1" ht="31.5" customHeight="1" x14ac:dyDescent="0.2">
      <c r="A666" s="383">
        <v>647</v>
      </c>
      <c r="B666" s="371" t="str">
        <f t="shared" ref="B666:B687" si="37">CONCATENATE(H666,"-",M666)</f>
        <v>DİSK-</v>
      </c>
      <c r="C666" s="372"/>
      <c r="D666" s="373"/>
      <c r="E666" s="374"/>
      <c r="F666" s="375"/>
      <c r="G666" s="376"/>
      <c r="H666" s="377" t="s">
        <v>160</v>
      </c>
      <c r="I666" s="378"/>
      <c r="J666" s="378"/>
      <c r="K666" s="379"/>
      <c r="L666" s="379"/>
      <c r="M666" s="380"/>
      <c r="O666" s="382"/>
      <c r="Z666"/>
    </row>
    <row r="667" spans="1:28" s="381" customFormat="1" ht="31.5" customHeight="1" x14ac:dyDescent="0.2">
      <c r="A667" s="383">
        <v>648</v>
      </c>
      <c r="B667" s="371" t="str">
        <f t="shared" si="37"/>
        <v>DİSK-</v>
      </c>
      <c r="C667" s="372"/>
      <c r="D667" s="373"/>
      <c r="E667" s="374"/>
      <c r="F667" s="375"/>
      <c r="G667" s="376"/>
      <c r="H667" s="377" t="s">
        <v>160</v>
      </c>
      <c r="I667" s="378"/>
      <c r="J667" s="378"/>
      <c r="K667" s="379"/>
      <c r="L667" s="379"/>
      <c r="M667" s="380"/>
      <c r="O667" s="382"/>
      <c r="Z667"/>
    </row>
    <row r="668" spans="1:28" s="381" customFormat="1" ht="31.5" customHeight="1" x14ac:dyDescent="0.2">
      <c r="A668" s="383">
        <v>649</v>
      </c>
      <c r="B668" s="371" t="str">
        <f t="shared" si="37"/>
        <v>DİSK-</v>
      </c>
      <c r="C668" s="372"/>
      <c r="D668" s="373"/>
      <c r="E668" s="374"/>
      <c r="F668" s="375"/>
      <c r="G668" s="376"/>
      <c r="H668" s="377" t="s">
        <v>160</v>
      </c>
      <c r="I668" s="378"/>
      <c r="J668" s="378"/>
      <c r="K668" s="379"/>
      <c r="L668" s="379"/>
      <c r="M668" s="380"/>
      <c r="O668" s="382"/>
      <c r="Z668"/>
    </row>
    <row r="669" spans="1:28" s="381" customFormat="1" ht="31.5" customHeight="1" x14ac:dyDescent="0.2">
      <c r="A669" s="383">
        <v>650</v>
      </c>
      <c r="B669" s="371" t="str">
        <f t="shared" si="37"/>
        <v>DİSK-</v>
      </c>
      <c r="C669" s="372"/>
      <c r="D669" s="373"/>
      <c r="E669" s="374"/>
      <c r="F669" s="375"/>
      <c r="G669" s="376"/>
      <c r="H669" s="377" t="s">
        <v>160</v>
      </c>
      <c r="I669" s="378"/>
      <c r="J669" s="378"/>
      <c r="K669" s="379"/>
      <c r="L669" s="379"/>
      <c r="M669" s="380"/>
      <c r="O669" s="382"/>
      <c r="Z669"/>
    </row>
    <row r="670" spans="1:28" s="381" customFormat="1" ht="31.5" customHeight="1" x14ac:dyDescent="0.2">
      <c r="A670" s="383">
        <v>651</v>
      </c>
      <c r="B670" s="371" t="str">
        <f t="shared" si="37"/>
        <v>DİSK-</v>
      </c>
      <c r="C670" s="372"/>
      <c r="D670" s="373"/>
      <c r="E670" s="374"/>
      <c r="F670" s="375"/>
      <c r="G670" s="376"/>
      <c r="H670" s="377" t="s">
        <v>160</v>
      </c>
      <c r="I670" s="378"/>
      <c r="J670" s="378"/>
      <c r="K670" s="379"/>
      <c r="L670" s="379"/>
      <c r="M670" s="380"/>
      <c r="O670" s="382"/>
      <c r="Z670"/>
    </row>
    <row r="671" spans="1:28" s="381" customFormat="1" ht="31.5" customHeight="1" x14ac:dyDescent="0.25">
      <c r="A671" s="383">
        <v>652</v>
      </c>
      <c r="B671" s="371" t="str">
        <f t="shared" si="37"/>
        <v>DİSK-</v>
      </c>
      <c r="C671" s="372"/>
      <c r="D671" s="373"/>
      <c r="E671" s="374"/>
      <c r="F671" s="375"/>
      <c r="G671" s="376"/>
      <c r="H671" s="377" t="s">
        <v>160</v>
      </c>
      <c r="I671" s="378"/>
      <c r="J671" s="378"/>
      <c r="K671" s="379"/>
      <c r="L671" s="379"/>
      <c r="M671" s="380"/>
      <c r="O671" s="382"/>
      <c r="S671" s="103"/>
      <c r="Z671"/>
      <c r="AB671" s="103"/>
    </row>
    <row r="672" spans="1:28" s="381" customFormat="1" ht="31.5" customHeight="1" x14ac:dyDescent="0.25">
      <c r="A672" s="383">
        <v>653</v>
      </c>
      <c r="B672" s="371" t="str">
        <f t="shared" si="37"/>
        <v>DİSK-</v>
      </c>
      <c r="C672" s="372"/>
      <c r="D672" s="373"/>
      <c r="E672" s="374"/>
      <c r="F672" s="375"/>
      <c r="G672" s="376"/>
      <c r="H672" s="377" t="s">
        <v>160</v>
      </c>
      <c r="I672" s="378"/>
      <c r="J672" s="378"/>
      <c r="K672" s="379"/>
      <c r="L672" s="379"/>
      <c r="M672" s="380"/>
      <c r="O672" s="382"/>
      <c r="S672" s="103"/>
      <c r="Z672"/>
      <c r="AB672" s="103"/>
    </row>
    <row r="673" spans="1:28" s="381" customFormat="1" ht="31.5" customHeight="1" x14ac:dyDescent="0.25">
      <c r="A673" s="383">
        <v>654</v>
      </c>
      <c r="B673" s="371" t="str">
        <f t="shared" si="37"/>
        <v>DİSK-</v>
      </c>
      <c r="C673" s="372"/>
      <c r="D673" s="373"/>
      <c r="E673" s="374"/>
      <c r="F673" s="375"/>
      <c r="G673" s="376"/>
      <c r="H673" s="377" t="s">
        <v>160</v>
      </c>
      <c r="I673" s="378"/>
      <c r="J673" s="378"/>
      <c r="K673" s="379"/>
      <c r="L673" s="379"/>
      <c r="M673" s="380"/>
      <c r="O673" s="382"/>
      <c r="S673" s="103"/>
      <c r="Z673"/>
      <c r="AB673" s="103"/>
    </row>
    <row r="674" spans="1:28" s="381" customFormat="1" ht="31.5" customHeight="1" x14ac:dyDescent="0.25">
      <c r="A674" s="383">
        <v>655</v>
      </c>
      <c r="B674" s="371" t="str">
        <f t="shared" si="37"/>
        <v>DİSK-</v>
      </c>
      <c r="C674" s="372"/>
      <c r="D674" s="373"/>
      <c r="E674" s="374"/>
      <c r="F674" s="375"/>
      <c r="G674" s="376"/>
      <c r="H674" s="377" t="s">
        <v>160</v>
      </c>
      <c r="I674" s="378"/>
      <c r="J674" s="378"/>
      <c r="K674" s="379"/>
      <c r="L674" s="379"/>
      <c r="M674" s="380"/>
      <c r="O674" s="382"/>
      <c r="S674" s="103"/>
      <c r="Z674"/>
      <c r="AB674" s="103"/>
    </row>
    <row r="675" spans="1:28" s="381" customFormat="1" ht="31.5" customHeight="1" x14ac:dyDescent="0.25">
      <c r="A675" s="383">
        <v>656</v>
      </c>
      <c r="B675" s="371" t="str">
        <f t="shared" si="37"/>
        <v>DİSK-</v>
      </c>
      <c r="C675" s="372"/>
      <c r="D675" s="373"/>
      <c r="E675" s="374"/>
      <c r="F675" s="375"/>
      <c r="G675" s="376"/>
      <c r="H675" s="377" t="s">
        <v>160</v>
      </c>
      <c r="I675" s="378"/>
      <c r="J675" s="378"/>
      <c r="K675" s="379"/>
      <c r="L675" s="379"/>
      <c r="M675" s="380"/>
      <c r="O675" s="382"/>
      <c r="S675" s="103"/>
      <c r="Z675"/>
      <c r="AB675" s="103"/>
    </row>
    <row r="676" spans="1:28" s="369" customFormat="1" ht="31.5" customHeight="1" x14ac:dyDescent="0.2">
      <c r="A676" s="383">
        <v>635</v>
      </c>
      <c r="B676" s="359" t="str">
        <f t="shared" si="37"/>
        <v>ÇEKİÇ-</v>
      </c>
      <c r="C676" s="360"/>
      <c r="D676" s="361"/>
      <c r="E676" s="362"/>
      <c r="F676" s="363"/>
      <c r="G676" s="364"/>
      <c r="H676" s="365" t="s">
        <v>200</v>
      </c>
      <c r="I676" s="366"/>
      <c r="J676" s="366"/>
      <c r="K676" s="367"/>
      <c r="L676" s="367"/>
      <c r="M676" s="368"/>
      <c r="O676" s="370"/>
      <c r="Z676"/>
    </row>
    <row r="677" spans="1:28" s="369" customFormat="1" ht="31.5" customHeight="1" x14ac:dyDescent="0.2">
      <c r="A677" s="383">
        <v>636</v>
      </c>
      <c r="B677" s="359" t="str">
        <f t="shared" si="37"/>
        <v>ÇEKİÇ-</v>
      </c>
      <c r="C677" s="360"/>
      <c r="D677" s="361"/>
      <c r="E677" s="362"/>
      <c r="F677" s="363"/>
      <c r="G677" s="364"/>
      <c r="H677" s="365" t="s">
        <v>200</v>
      </c>
      <c r="I677" s="366"/>
      <c r="J677" s="366"/>
      <c r="K677" s="367"/>
      <c r="L677" s="367"/>
      <c r="M677" s="368"/>
      <c r="O677" s="370"/>
      <c r="Z677"/>
    </row>
    <row r="678" spans="1:28" s="369" customFormat="1" ht="31.5" customHeight="1" x14ac:dyDescent="0.2">
      <c r="A678" s="383">
        <v>637</v>
      </c>
      <c r="B678" s="359" t="str">
        <f t="shared" si="37"/>
        <v>ÇEKİÇ-</v>
      </c>
      <c r="C678" s="360"/>
      <c r="D678" s="361"/>
      <c r="E678" s="362"/>
      <c r="F678" s="363"/>
      <c r="G678" s="364"/>
      <c r="H678" s="365" t="s">
        <v>200</v>
      </c>
      <c r="I678" s="366"/>
      <c r="J678" s="366"/>
      <c r="K678" s="367"/>
      <c r="L678" s="367"/>
      <c r="M678" s="368"/>
      <c r="O678" s="370"/>
      <c r="Z678"/>
    </row>
    <row r="679" spans="1:28" s="369" customFormat="1" ht="31.5" customHeight="1" x14ac:dyDescent="0.2">
      <c r="A679" s="383">
        <v>638</v>
      </c>
      <c r="B679" s="359" t="str">
        <f t="shared" si="37"/>
        <v>ÇEKİÇ-</v>
      </c>
      <c r="C679" s="360"/>
      <c r="D679" s="361"/>
      <c r="E679" s="362"/>
      <c r="F679" s="363"/>
      <c r="G679" s="364"/>
      <c r="H679" s="365" t="s">
        <v>200</v>
      </c>
      <c r="I679" s="366"/>
      <c r="J679" s="366"/>
      <c r="K679" s="367"/>
      <c r="L679" s="367"/>
      <c r="M679" s="368"/>
      <c r="O679" s="370"/>
      <c r="Z679"/>
    </row>
    <row r="680" spans="1:28" s="369" customFormat="1" ht="34.5" customHeight="1" x14ac:dyDescent="0.2">
      <c r="A680" s="383">
        <v>639</v>
      </c>
      <c r="B680" s="359" t="str">
        <f t="shared" si="37"/>
        <v>ÇEKİÇ-</v>
      </c>
      <c r="C680" s="360"/>
      <c r="D680" s="361"/>
      <c r="E680" s="362"/>
      <c r="F680" s="363"/>
      <c r="G680" s="364"/>
      <c r="H680" s="365" t="s">
        <v>200</v>
      </c>
      <c r="I680" s="366"/>
      <c r="J680" s="366"/>
      <c r="K680" s="367"/>
      <c r="L680" s="367"/>
      <c r="M680" s="368"/>
      <c r="O680" s="370"/>
      <c r="Z680"/>
    </row>
    <row r="681" spans="1:28" s="369" customFormat="1" ht="31.5" customHeight="1" x14ac:dyDescent="0.2">
      <c r="A681" s="383">
        <v>640</v>
      </c>
      <c r="B681" s="359" t="str">
        <f t="shared" si="37"/>
        <v>ÇEKİÇ-</v>
      </c>
      <c r="C681" s="360"/>
      <c r="D681" s="361"/>
      <c r="E681" s="362"/>
      <c r="F681" s="363"/>
      <c r="G681" s="364"/>
      <c r="H681" s="365" t="s">
        <v>200</v>
      </c>
      <c r="I681" s="366"/>
      <c r="J681" s="366"/>
      <c r="K681" s="367"/>
      <c r="L681" s="367"/>
      <c r="M681" s="368"/>
      <c r="O681" s="370"/>
      <c r="Z681"/>
    </row>
    <row r="682" spans="1:28" s="369" customFormat="1" ht="31.5" customHeight="1" x14ac:dyDescent="0.2">
      <c r="A682" s="383">
        <v>641</v>
      </c>
      <c r="B682" s="359" t="str">
        <f t="shared" si="37"/>
        <v>ÇEKİÇ-</v>
      </c>
      <c r="C682" s="360"/>
      <c r="D682" s="361"/>
      <c r="E682" s="362"/>
      <c r="F682" s="363"/>
      <c r="G682" s="364"/>
      <c r="H682" s="365" t="s">
        <v>200</v>
      </c>
      <c r="I682" s="366"/>
      <c r="J682" s="366"/>
      <c r="K682" s="367"/>
      <c r="L682" s="367"/>
      <c r="M682" s="368"/>
      <c r="O682" s="370"/>
      <c r="Z682"/>
    </row>
    <row r="683" spans="1:28" s="369" customFormat="1" ht="31.5" customHeight="1" x14ac:dyDescent="0.2">
      <c r="A683" s="383">
        <v>642</v>
      </c>
      <c r="B683" s="359" t="str">
        <f t="shared" si="37"/>
        <v>ÇEKİÇ-</v>
      </c>
      <c r="C683" s="360"/>
      <c r="D683" s="361"/>
      <c r="E683" s="362"/>
      <c r="F683" s="363"/>
      <c r="G683" s="364"/>
      <c r="H683" s="365" t="s">
        <v>200</v>
      </c>
      <c r="I683" s="366"/>
      <c r="J683" s="366"/>
      <c r="K683" s="367"/>
      <c r="L683" s="367"/>
      <c r="M683" s="368"/>
      <c r="O683" s="370"/>
      <c r="Z683"/>
    </row>
    <row r="684" spans="1:28" s="369" customFormat="1" ht="31.5" customHeight="1" x14ac:dyDescent="0.2">
      <c r="A684" s="383">
        <v>643</v>
      </c>
      <c r="B684" s="359" t="str">
        <f t="shared" si="37"/>
        <v>ÇEKİÇ-</v>
      </c>
      <c r="C684" s="360"/>
      <c r="D684" s="361"/>
      <c r="E684" s="362"/>
      <c r="F684" s="363"/>
      <c r="G684" s="364"/>
      <c r="H684" s="365" t="s">
        <v>200</v>
      </c>
      <c r="I684" s="366"/>
      <c r="J684" s="366"/>
      <c r="K684" s="367"/>
      <c r="L684" s="367"/>
      <c r="M684" s="368"/>
      <c r="O684" s="370"/>
      <c r="Z684"/>
    </row>
    <row r="685" spans="1:28" s="369" customFormat="1" ht="31.5" customHeight="1" x14ac:dyDescent="0.2">
      <c r="A685" s="383">
        <v>644</v>
      </c>
      <c r="B685" s="359" t="str">
        <f t="shared" si="37"/>
        <v>ÇEKİÇ-</v>
      </c>
      <c r="C685" s="360"/>
      <c r="D685" s="361"/>
      <c r="E685" s="362"/>
      <c r="F685" s="363"/>
      <c r="G685" s="364"/>
      <c r="H685" s="365" t="s">
        <v>200</v>
      </c>
      <c r="I685" s="366"/>
      <c r="J685" s="366"/>
      <c r="K685" s="367"/>
      <c r="L685" s="367"/>
      <c r="M685" s="368"/>
      <c r="O685" s="370"/>
      <c r="Z685"/>
    </row>
    <row r="686" spans="1:28" s="369" customFormat="1" ht="31.5" customHeight="1" x14ac:dyDescent="0.2">
      <c r="A686" s="383">
        <v>645</v>
      </c>
      <c r="B686" s="359" t="str">
        <f t="shared" si="37"/>
        <v>ÇEKİÇ-</v>
      </c>
      <c r="C686" s="360"/>
      <c r="D686" s="361"/>
      <c r="E686" s="362"/>
      <c r="F686" s="363"/>
      <c r="G686" s="364"/>
      <c r="H686" s="365" t="s">
        <v>200</v>
      </c>
      <c r="I686" s="366"/>
      <c r="J686" s="366"/>
      <c r="K686" s="367"/>
      <c r="L686" s="367"/>
      <c r="M686" s="368"/>
      <c r="O686" s="370"/>
      <c r="Z686"/>
    </row>
    <row r="687" spans="1:28" s="369" customFormat="1" ht="31.5" customHeight="1" x14ac:dyDescent="0.2">
      <c r="A687" s="383">
        <v>646</v>
      </c>
      <c r="B687" s="359" t="str">
        <f t="shared" si="37"/>
        <v>ÇEKİÇ-</v>
      </c>
      <c r="C687" s="360"/>
      <c r="D687" s="361"/>
      <c r="E687" s="362"/>
      <c r="F687" s="363"/>
      <c r="G687" s="364"/>
      <c r="H687" s="365" t="s">
        <v>200</v>
      </c>
      <c r="I687" s="366"/>
      <c r="J687" s="366"/>
      <c r="K687" s="367"/>
      <c r="L687" s="367"/>
      <c r="M687" s="368"/>
      <c r="O687" s="370"/>
      <c r="Z687"/>
      <c r="AB687" s="381"/>
    </row>
    <row r="688" spans="1:28" x14ac:dyDescent="0.25">
      <c r="A688" s="103"/>
      <c r="B688" s="103"/>
      <c r="C688" s="103" t="s">
        <v>209</v>
      </c>
      <c r="D688" s="103" t="s">
        <v>209</v>
      </c>
      <c r="E688" s="103" t="s">
        <v>209</v>
      </c>
      <c r="F688"/>
      <c r="G688" s="103"/>
      <c r="H688" s="103"/>
      <c r="I688" s="103"/>
      <c r="J688" s="103"/>
      <c r="K688" s="103"/>
      <c r="L688" s="103"/>
      <c r="M688" s="103"/>
      <c r="Z688"/>
    </row>
    <row r="689" spans="1:26" x14ac:dyDescent="0.25">
      <c r="A689" s="103"/>
      <c r="B689" s="103"/>
      <c r="C689" s="103" t="s">
        <v>209</v>
      </c>
      <c r="D689" s="103" t="s">
        <v>209</v>
      </c>
      <c r="E689" s="103" t="s">
        <v>209</v>
      </c>
      <c r="F689"/>
      <c r="G689" s="103"/>
      <c r="H689" s="103"/>
      <c r="I689" s="103"/>
      <c r="J689" s="103"/>
      <c r="K689" s="103"/>
      <c r="L689" s="103"/>
      <c r="M689" s="103"/>
      <c r="Z689"/>
    </row>
    <row r="690" spans="1:26" x14ac:dyDescent="0.25">
      <c r="A690" s="103"/>
      <c r="B690" s="103"/>
      <c r="C690" s="103" t="s">
        <v>209</v>
      </c>
      <c r="D690" s="103" t="s">
        <v>209</v>
      </c>
      <c r="E690" s="103" t="s">
        <v>209</v>
      </c>
      <c r="F690"/>
      <c r="G690" s="103"/>
      <c r="H690" s="103"/>
      <c r="I690" s="103"/>
      <c r="J690" s="103"/>
      <c r="K690" s="103"/>
      <c r="L690" s="103"/>
      <c r="M690" s="103"/>
      <c r="Z690"/>
    </row>
    <row r="691" spans="1:26" x14ac:dyDescent="0.25">
      <c r="A691" s="103"/>
      <c r="B691" s="103"/>
      <c r="C691" s="103" t="s">
        <v>209</v>
      </c>
      <c r="D691" s="103" t="s">
        <v>209</v>
      </c>
      <c r="E691" s="103" t="s">
        <v>209</v>
      </c>
      <c r="F691"/>
      <c r="G691" s="103"/>
      <c r="H691" s="103"/>
      <c r="I691" s="103"/>
      <c r="J691" s="103"/>
      <c r="K691" s="103"/>
      <c r="L691" s="103"/>
      <c r="M691" s="103"/>
      <c r="Z691"/>
    </row>
    <row r="692" spans="1:26" x14ac:dyDescent="0.25">
      <c r="A692" s="103"/>
      <c r="B692" s="103"/>
      <c r="C692" s="103" t="s">
        <v>209</v>
      </c>
      <c r="D692" s="103" t="s">
        <v>209</v>
      </c>
      <c r="E692" s="103" t="s">
        <v>209</v>
      </c>
      <c r="F692"/>
      <c r="G692" s="103"/>
      <c r="H692" s="103"/>
      <c r="I692" s="103"/>
      <c r="J692" s="103"/>
      <c r="K692" s="103"/>
      <c r="L692" s="103"/>
      <c r="M692" s="103"/>
      <c r="Z692"/>
    </row>
    <row r="693" spans="1:26" x14ac:dyDescent="0.25">
      <c r="A693" s="103"/>
      <c r="B693" s="103"/>
      <c r="C693" s="103" t="s">
        <v>209</v>
      </c>
      <c r="D693" s="103" t="s">
        <v>209</v>
      </c>
      <c r="E693" s="103" t="s">
        <v>209</v>
      </c>
      <c r="F693"/>
      <c r="G693" s="103"/>
      <c r="H693" s="103"/>
      <c r="I693" s="103"/>
      <c r="J693" s="103"/>
      <c r="K693" s="103"/>
      <c r="L693" s="103"/>
      <c r="M693" s="103"/>
      <c r="Z693"/>
    </row>
    <row r="694" spans="1:26" x14ac:dyDescent="0.25">
      <c r="A694" s="103"/>
      <c r="B694" s="103"/>
      <c r="C694" s="103" t="s">
        <v>209</v>
      </c>
      <c r="D694" s="103" t="s">
        <v>209</v>
      </c>
      <c r="E694" s="103" t="s">
        <v>209</v>
      </c>
      <c r="F694"/>
      <c r="G694" s="103"/>
      <c r="H694" s="103"/>
      <c r="I694" s="103"/>
      <c r="J694" s="103"/>
      <c r="K694" s="103"/>
      <c r="L694" s="103"/>
      <c r="M694" s="103"/>
      <c r="Z694"/>
    </row>
    <row r="695" spans="1:26" x14ac:dyDescent="0.25">
      <c r="A695" s="103"/>
      <c r="B695" s="103"/>
      <c r="C695" s="103" t="s">
        <v>209</v>
      </c>
      <c r="D695" s="103" t="s">
        <v>209</v>
      </c>
      <c r="E695" s="103" t="s">
        <v>209</v>
      </c>
      <c r="F695"/>
      <c r="G695" s="103"/>
      <c r="H695" s="103"/>
      <c r="I695" s="103"/>
      <c r="J695" s="103"/>
      <c r="K695" s="103"/>
      <c r="L695" s="103"/>
      <c r="M695" s="103"/>
      <c r="Z695"/>
    </row>
    <row r="696" spans="1:26" x14ac:dyDescent="0.25">
      <c r="A696" s="103"/>
      <c r="B696" s="103"/>
      <c r="C696" s="103" t="s">
        <v>209</v>
      </c>
      <c r="D696" s="103" t="s">
        <v>209</v>
      </c>
      <c r="E696" s="103" t="s">
        <v>209</v>
      </c>
      <c r="F696"/>
      <c r="G696" s="103"/>
      <c r="H696" s="103"/>
      <c r="I696" s="103"/>
      <c r="J696" s="103"/>
      <c r="K696" s="103"/>
      <c r="L696" s="103"/>
      <c r="M696" s="103"/>
      <c r="S696"/>
      <c r="Z696"/>
    </row>
    <row r="697" spans="1:26" x14ac:dyDescent="0.25">
      <c r="A697" s="103"/>
      <c r="B697" s="103"/>
      <c r="C697" s="103" t="s">
        <v>209</v>
      </c>
      <c r="D697" s="103" t="s">
        <v>209</v>
      </c>
      <c r="E697" s="103" t="s">
        <v>209</v>
      </c>
      <c r="F697"/>
      <c r="G697" s="103"/>
      <c r="H697" s="103"/>
      <c r="I697" s="103"/>
      <c r="J697" s="103"/>
      <c r="K697" s="103"/>
      <c r="L697" s="103"/>
      <c r="M697" s="103"/>
      <c r="S697"/>
      <c r="Z697"/>
    </row>
    <row r="698" spans="1:26" x14ac:dyDescent="0.25">
      <c r="A698" s="103"/>
      <c r="B698" s="103"/>
      <c r="C698" s="103" t="s">
        <v>209</v>
      </c>
      <c r="D698" s="103" t="s">
        <v>209</v>
      </c>
      <c r="E698" s="103" t="s">
        <v>209</v>
      </c>
      <c r="F698"/>
      <c r="G698" s="103"/>
      <c r="H698" s="103"/>
      <c r="I698" s="103"/>
      <c r="J698" s="103"/>
      <c r="K698" s="103"/>
      <c r="L698" s="103"/>
      <c r="M698" s="103"/>
      <c r="S698"/>
      <c r="Z698"/>
    </row>
    <row r="699" spans="1:26" x14ac:dyDescent="0.25">
      <c r="A699" s="103"/>
      <c r="B699" s="103"/>
      <c r="C699" s="103" t="s">
        <v>209</v>
      </c>
      <c r="D699" s="103" t="s">
        <v>209</v>
      </c>
      <c r="E699" s="103" t="s">
        <v>209</v>
      </c>
      <c r="F699"/>
      <c r="G699" s="103"/>
      <c r="H699" s="103"/>
      <c r="I699" s="103"/>
      <c r="J699" s="103"/>
      <c r="K699" s="103"/>
      <c r="L699" s="103"/>
      <c r="M699" s="103"/>
      <c r="S699"/>
      <c r="Z699"/>
    </row>
    <row r="700" spans="1:26" x14ac:dyDescent="0.25">
      <c r="A700" s="103"/>
      <c r="B700" s="103"/>
      <c r="C700" s="103" t="s">
        <v>209</v>
      </c>
      <c r="D700" s="103" t="s">
        <v>209</v>
      </c>
      <c r="E700" s="103" t="s">
        <v>209</v>
      </c>
      <c r="F700"/>
      <c r="G700" s="103"/>
      <c r="H700" s="103"/>
      <c r="I700" s="103"/>
      <c r="J700" s="103"/>
      <c r="K700" s="103"/>
      <c r="L700" s="103"/>
      <c r="M700" s="103"/>
      <c r="S700"/>
      <c r="Z700"/>
    </row>
    <row r="701" spans="1:26" x14ac:dyDescent="0.25">
      <c r="A701" s="103"/>
      <c r="B701" s="103"/>
      <c r="C701" s="103" t="s">
        <v>209</v>
      </c>
      <c r="D701" s="103" t="s">
        <v>209</v>
      </c>
      <c r="E701" s="103" t="s">
        <v>209</v>
      </c>
      <c r="F701"/>
      <c r="G701" s="103"/>
      <c r="H701" s="103"/>
      <c r="I701" s="103"/>
      <c r="J701" s="103"/>
      <c r="K701" s="103"/>
      <c r="L701" s="103"/>
      <c r="M701" s="103"/>
      <c r="S701"/>
      <c r="Z701"/>
    </row>
    <row r="702" spans="1:26" x14ac:dyDescent="0.25">
      <c r="A702" s="103"/>
      <c r="B702" s="103"/>
      <c r="C702" s="103" t="s">
        <v>209</v>
      </c>
      <c r="D702" s="103" t="s">
        <v>209</v>
      </c>
      <c r="E702" s="103" t="s">
        <v>209</v>
      </c>
      <c r="F702"/>
      <c r="G702" s="103"/>
      <c r="H702" s="103"/>
      <c r="I702" s="103"/>
      <c r="J702" s="103"/>
      <c r="K702" s="103"/>
      <c r="L702" s="103"/>
      <c r="M702" s="103"/>
      <c r="S702"/>
      <c r="Z702"/>
    </row>
    <row r="703" spans="1:26" x14ac:dyDescent="0.25">
      <c r="A703" s="103"/>
      <c r="B703" s="103"/>
      <c r="C703" s="103" t="s">
        <v>209</v>
      </c>
      <c r="D703" s="103" t="s">
        <v>209</v>
      </c>
      <c r="E703" s="103" t="s">
        <v>209</v>
      </c>
      <c r="F703"/>
      <c r="G703" s="103"/>
      <c r="H703" s="103"/>
      <c r="I703" s="103"/>
      <c r="J703" s="103"/>
      <c r="K703" s="103"/>
      <c r="L703" s="103"/>
      <c r="M703" s="103"/>
      <c r="S703"/>
      <c r="Z703"/>
    </row>
    <row r="704" spans="1:26" x14ac:dyDescent="0.25">
      <c r="A704" s="103"/>
      <c r="B704" s="103"/>
      <c r="C704" s="103" t="s">
        <v>209</v>
      </c>
      <c r="D704" s="103" t="s">
        <v>209</v>
      </c>
      <c r="E704" s="103" t="s">
        <v>209</v>
      </c>
      <c r="F704"/>
      <c r="G704" s="103"/>
      <c r="H704" s="103"/>
      <c r="I704" s="103"/>
      <c r="J704" s="103"/>
      <c r="K704" s="103"/>
      <c r="L704" s="103"/>
      <c r="M704" s="103"/>
      <c r="S704"/>
      <c r="Z704"/>
    </row>
    <row r="705" spans="1:26" x14ac:dyDescent="0.25">
      <c r="A705" s="103"/>
      <c r="B705" s="103"/>
      <c r="C705" s="103" t="s">
        <v>209</v>
      </c>
      <c r="D705" s="103" t="s">
        <v>209</v>
      </c>
      <c r="E705" s="103" t="s">
        <v>209</v>
      </c>
      <c r="F705"/>
      <c r="G705" s="103"/>
      <c r="H705" s="103"/>
      <c r="I705" s="103"/>
      <c r="J705" s="103"/>
      <c r="K705" s="103"/>
      <c r="L705" s="103"/>
      <c r="M705" s="103"/>
      <c r="S705"/>
      <c r="Z705"/>
    </row>
    <row r="706" spans="1:26" x14ac:dyDescent="0.25">
      <c r="A706" s="103"/>
      <c r="B706" s="103"/>
      <c r="C706" s="103" t="s">
        <v>209</v>
      </c>
      <c r="D706" s="103" t="s">
        <v>209</v>
      </c>
      <c r="E706" s="103" t="s">
        <v>209</v>
      </c>
      <c r="F706"/>
      <c r="G706" s="103"/>
      <c r="H706" s="103"/>
      <c r="I706" s="103"/>
      <c r="J706" s="103"/>
      <c r="K706" s="103"/>
      <c r="L706" s="103"/>
      <c r="M706" s="103"/>
      <c r="S706"/>
      <c r="Z706"/>
    </row>
    <row r="707" spans="1:26" x14ac:dyDescent="0.25">
      <c r="A707" s="103"/>
      <c r="B707" s="103"/>
      <c r="C707" s="103" t="s">
        <v>209</v>
      </c>
      <c r="D707" s="103" t="s">
        <v>209</v>
      </c>
      <c r="E707" s="103" t="s">
        <v>209</v>
      </c>
      <c r="F707"/>
      <c r="G707" s="103"/>
      <c r="H707" s="103"/>
      <c r="I707" s="103"/>
      <c r="J707" s="103"/>
      <c r="K707" s="103"/>
      <c r="L707" s="103"/>
      <c r="M707" s="103"/>
      <c r="S707"/>
      <c r="Z707"/>
    </row>
    <row r="708" spans="1:26" x14ac:dyDescent="0.25">
      <c r="A708" s="103"/>
      <c r="B708" s="103"/>
      <c r="C708" s="103" t="s">
        <v>209</v>
      </c>
      <c r="D708" s="103" t="s">
        <v>209</v>
      </c>
      <c r="E708" s="103" t="s">
        <v>209</v>
      </c>
      <c r="F708"/>
      <c r="G708" s="103"/>
      <c r="H708" s="103"/>
      <c r="I708" s="103"/>
      <c r="J708" s="103"/>
      <c r="K708" s="103"/>
      <c r="L708" s="103"/>
      <c r="M708" s="103"/>
      <c r="S708"/>
      <c r="Z708"/>
    </row>
    <row r="709" spans="1:26" x14ac:dyDescent="0.25">
      <c r="A709" s="103"/>
      <c r="B709" s="103"/>
      <c r="C709" s="103" t="s">
        <v>209</v>
      </c>
      <c r="D709" s="103" t="s">
        <v>209</v>
      </c>
      <c r="E709" s="103" t="s">
        <v>209</v>
      </c>
      <c r="F709"/>
      <c r="G709" s="103"/>
      <c r="H709" s="103"/>
      <c r="I709" s="103"/>
      <c r="J709" s="103"/>
      <c r="K709" s="103"/>
      <c r="L709" s="103"/>
      <c r="M709" s="103"/>
      <c r="S709"/>
      <c r="Z709"/>
    </row>
    <row r="710" spans="1:26" x14ac:dyDescent="0.25">
      <c r="A710" s="103"/>
      <c r="B710" s="103"/>
      <c r="C710" s="103" t="s">
        <v>209</v>
      </c>
      <c r="D710" s="103" t="s">
        <v>209</v>
      </c>
      <c r="E710" s="103" t="s">
        <v>209</v>
      </c>
      <c r="F710"/>
      <c r="G710" s="103"/>
      <c r="H710" s="103"/>
      <c r="I710" s="103"/>
      <c r="J710" s="103"/>
      <c r="K710" s="103"/>
      <c r="L710" s="103"/>
      <c r="M710" s="103"/>
      <c r="S710"/>
      <c r="Z710"/>
    </row>
    <row r="711" spans="1:26" x14ac:dyDescent="0.25">
      <c r="A711" s="103"/>
      <c r="B711" s="103"/>
      <c r="C711" s="103" t="s">
        <v>209</v>
      </c>
      <c r="D711" s="103" t="s">
        <v>209</v>
      </c>
      <c r="E711" s="103" t="s">
        <v>209</v>
      </c>
      <c r="F711"/>
      <c r="G711" s="103"/>
      <c r="H711" s="103"/>
      <c r="I711" s="103"/>
      <c r="J711" s="103"/>
      <c r="K711" s="103"/>
      <c r="L711" s="103"/>
      <c r="M711" s="103"/>
      <c r="S711"/>
      <c r="Z711"/>
    </row>
    <row r="712" spans="1:26" x14ac:dyDescent="0.25">
      <c r="A712" s="103"/>
      <c r="B712" s="103"/>
      <c r="C712" s="103" t="s">
        <v>209</v>
      </c>
      <c r="D712" s="103" t="s">
        <v>209</v>
      </c>
      <c r="E712" s="103" t="s">
        <v>209</v>
      </c>
      <c r="F712"/>
      <c r="G712" s="103"/>
      <c r="H712" s="103"/>
      <c r="I712" s="103"/>
      <c r="J712" s="103"/>
      <c r="K712" s="103"/>
      <c r="L712" s="103"/>
      <c r="M712" s="103"/>
      <c r="S712"/>
      <c r="Z712"/>
    </row>
    <row r="713" spans="1:26" x14ac:dyDescent="0.25">
      <c r="A713" s="103"/>
      <c r="B713" s="103"/>
      <c r="C713" s="103" t="s">
        <v>209</v>
      </c>
      <c r="D713" s="103" t="s">
        <v>209</v>
      </c>
      <c r="E713" s="103" t="s">
        <v>209</v>
      </c>
      <c r="F713"/>
      <c r="G713" s="103"/>
      <c r="H713" s="103"/>
      <c r="I713" s="103"/>
      <c r="J713" s="103"/>
      <c r="K713" s="103"/>
      <c r="L713" s="103"/>
      <c r="M713" s="103"/>
      <c r="S713"/>
      <c r="Z713"/>
    </row>
    <row r="714" spans="1:26" x14ac:dyDescent="0.25">
      <c r="A714" s="103"/>
      <c r="B714" s="103"/>
      <c r="C714" s="103" t="s">
        <v>209</v>
      </c>
      <c r="D714" s="103" t="s">
        <v>209</v>
      </c>
      <c r="E714" s="103" t="s">
        <v>209</v>
      </c>
      <c r="F714"/>
      <c r="G714" s="103"/>
      <c r="H714" s="103"/>
      <c r="I714" s="103"/>
      <c r="J714" s="103"/>
      <c r="K714" s="103"/>
      <c r="L714" s="103"/>
      <c r="M714" s="103"/>
      <c r="S714"/>
      <c r="Z714"/>
    </row>
    <row r="715" spans="1:26" x14ac:dyDescent="0.25">
      <c r="A715" s="103"/>
      <c r="B715" s="103"/>
      <c r="C715" s="103" t="s">
        <v>209</v>
      </c>
      <c r="D715" s="103" t="s">
        <v>209</v>
      </c>
      <c r="E715" s="103" t="s">
        <v>209</v>
      </c>
      <c r="G715" s="103"/>
      <c r="H715" s="103"/>
      <c r="I715" s="103"/>
      <c r="J715" s="103"/>
      <c r="K715" s="103"/>
      <c r="L715" s="103"/>
      <c r="M715" s="103"/>
      <c r="S715"/>
      <c r="Z715"/>
    </row>
    <row r="716" spans="1:26" x14ac:dyDescent="0.25">
      <c r="A716" s="103"/>
      <c r="B716" s="103"/>
      <c r="C716" s="103" t="s">
        <v>209</v>
      </c>
      <c r="D716" s="103" t="s">
        <v>209</v>
      </c>
      <c r="E716" s="103" t="s">
        <v>209</v>
      </c>
      <c r="G716" s="103"/>
      <c r="H716" s="103"/>
      <c r="I716" s="103"/>
      <c r="J716" s="103"/>
      <c r="K716" s="103"/>
      <c r="L716" s="103"/>
      <c r="M716" s="103"/>
      <c r="S716"/>
      <c r="Z716"/>
    </row>
    <row r="717" spans="1:26" x14ac:dyDescent="0.25">
      <c r="A717" s="103"/>
      <c r="B717" s="103"/>
      <c r="C717" s="103" t="s">
        <v>209</v>
      </c>
      <c r="D717" s="103" t="s">
        <v>209</v>
      </c>
      <c r="E717" s="103" t="s">
        <v>209</v>
      </c>
      <c r="G717" s="103"/>
      <c r="H717" s="103"/>
      <c r="I717" s="103"/>
      <c r="J717" s="103"/>
      <c r="K717" s="103"/>
      <c r="L717" s="103"/>
      <c r="M717" s="103"/>
      <c r="S717"/>
      <c r="Z717"/>
    </row>
    <row r="718" spans="1:26" x14ac:dyDescent="0.25">
      <c r="A718" s="103"/>
      <c r="B718" s="103"/>
      <c r="C718" s="103" t="s">
        <v>209</v>
      </c>
      <c r="D718" s="103" t="s">
        <v>209</v>
      </c>
      <c r="E718" s="103" t="s">
        <v>209</v>
      </c>
      <c r="G718" s="103"/>
      <c r="H718" s="103"/>
      <c r="I718" s="103"/>
      <c r="J718" s="103"/>
      <c r="K718" s="103"/>
      <c r="L718" s="103"/>
      <c r="M718" s="103"/>
      <c r="S718"/>
      <c r="Z718"/>
    </row>
    <row r="719" spans="1:26" x14ac:dyDescent="0.25">
      <c r="A719" s="103"/>
      <c r="B719" s="103"/>
      <c r="C719" s="103" t="s">
        <v>209</v>
      </c>
      <c r="D719" s="103" t="s">
        <v>209</v>
      </c>
      <c r="E719" s="103" t="s">
        <v>209</v>
      </c>
      <c r="G719" s="103"/>
      <c r="H719" s="103"/>
      <c r="I719" s="103"/>
      <c r="J719" s="103"/>
      <c r="K719" s="103"/>
      <c r="L719" s="103"/>
      <c r="M719" s="103"/>
      <c r="S719"/>
      <c r="Z719"/>
    </row>
    <row r="720" spans="1:26" x14ac:dyDescent="0.25">
      <c r="A720" s="103"/>
      <c r="B720" s="103"/>
      <c r="C720" s="103" t="s">
        <v>209</v>
      </c>
      <c r="D720" s="103" t="s">
        <v>209</v>
      </c>
      <c r="E720" s="103" t="s">
        <v>209</v>
      </c>
      <c r="G720" s="103"/>
      <c r="H720" s="103"/>
      <c r="I720" s="103"/>
      <c r="J720" s="103"/>
      <c r="K720" s="103"/>
      <c r="L720" s="103"/>
      <c r="M720" s="103"/>
      <c r="S720"/>
      <c r="Z720"/>
    </row>
    <row r="721" spans="1:26" x14ac:dyDescent="0.25">
      <c r="A721" s="103"/>
      <c r="B721" s="103"/>
      <c r="C721" s="103" t="s">
        <v>209</v>
      </c>
      <c r="D721" s="103" t="s">
        <v>209</v>
      </c>
      <c r="E721" s="103" t="s">
        <v>209</v>
      </c>
      <c r="G721" s="103"/>
      <c r="H721" s="103"/>
      <c r="I721" s="103"/>
      <c r="J721" s="103"/>
      <c r="K721" s="103"/>
      <c r="L721" s="103"/>
      <c r="M721" s="103"/>
      <c r="S721"/>
      <c r="Z721"/>
    </row>
    <row r="722" spans="1:26" x14ac:dyDescent="0.25">
      <c r="A722" s="103"/>
      <c r="B722" s="103"/>
      <c r="C722" s="103" t="s">
        <v>209</v>
      </c>
      <c r="D722" s="103" t="s">
        <v>209</v>
      </c>
      <c r="E722" s="103" t="s">
        <v>209</v>
      </c>
      <c r="G722" s="103"/>
      <c r="H722" s="103"/>
      <c r="I722" s="103"/>
      <c r="J722" s="103"/>
      <c r="K722" s="103"/>
      <c r="L722" s="103"/>
      <c r="M722" s="103"/>
      <c r="S722"/>
      <c r="Z722"/>
    </row>
    <row r="723" spans="1:26" x14ac:dyDescent="0.25">
      <c r="A723" s="103"/>
      <c r="B723" s="103"/>
      <c r="C723" s="103" t="s">
        <v>209</v>
      </c>
      <c r="D723" s="103" t="s">
        <v>209</v>
      </c>
      <c r="E723" s="103" t="s">
        <v>209</v>
      </c>
      <c r="F723"/>
      <c r="G723" s="103"/>
      <c r="H723" s="103"/>
      <c r="I723" s="103"/>
      <c r="J723" s="103"/>
      <c r="K723" s="103"/>
      <c r="L723" s="103"/>
      <c r="M723" s="103"/>
      <c r="S723"/>
      <c r="Z723"/>
    </row>
    <row r="724" spans="1:26" x14ac:dyDescent="0.25">
      <c r="A724" s="103"/>
      <c r="B724" s="103"/>
      <c r="C724" s="103" t="s">
        <v>209</v>
      </c>
      <c r="D724" s="103" t="s">
        <v>209</v>
      </c>
      <c r="E724" s="103" t="s">
        <v>209</v>
      </c>
      <c r="F724"/>
      <c r="G724" s="103"/>
      <c r="H724" s="103"/>
      <c r="I724" s="103"/>
      <c r="J724" s="103"/>
      <c r="K724" s="103"/>
      <c r="L724" s="103"/>
      <c r="M724" s="103"/>
      <c r="S724"/>
      <c r="Z724"/>
    </row>
    <row r="725" spans="1:26" x14ac:dyDescent="0.25">
      <c r="A725" s="103"/>
      <c r="B725" s="103"/>
      <c r="C725" s="103" t="s">
        <v>209</v>
      </c>
      <c r="D725" s="103" t="s">
        <v>209</v>
      </c>
      <c r="E725" s="103" t="s">
        <v>209</v>
      </c>
      <c r="F725"/>
      <c r="G725" s="103"/>
      <c r="H725" s="103"/>
      <c r="I725" s="103"/>
      <c r="J725" s="103"/>
      <c r="K725" s="103"/>
      <c r="L725" s="103"/>
      <c r="M725" s="103"/>
      <c r="S725"/>
      <c r="Z725"/>
    </row>
    <row r="726" spans="1:26" x14ac:dyDescent="0.25">
      <c r="A726" s="103"/>
      <c r="B726" s="103"/>
      <c r="C726" s="103" t="s">
        <v>209</v>
      </c>
      <c r="D726" s="103" t="s">
        <v>209</v>
      </c>
      <c r="E726" s="103" t="s">
        <v>209</v>
      </c>
      <c r="F726"/>
      <c r="G726" s="103"/>
      <c r="H726" s="103"/>
      <c r="I726" s="103"/>
      <c r="J726" s="103"/>
      <c r="K726" s="103"/>
      <c r="L726" s="103"/>
      <c r="M726" s="103"/>
      <c r="S726"/>
      <c r="Z726"/>
    </row>
    <row r="727" spans="1:26" x14ac:dyDescent="0.25">
      <c r="A727" s="103"/>
      <c r="B727" s="103"/>
      <c r="C727" s="103" t="s">
        <v>209</v>
      </c>
      <c r="D727" s="103" t="s">
        <v>209</v>
      </c>
      <c r="E727" s="103" t="s">
        <v>209</v>
      </c>
      <c r="F727"/>
      <c r="G727" s="103"/>
      <c r="H727" s="103"/>
      <c r="I727" s="103"/>
      <c r="J727" s="103"/>
      <c r="K727" s="103"/>
      <c r="L727" s="103"/>
      <c r="M727" s="103"/>
      <c r="S727"/>
      <c r="Z727"/>
    </row>
    <row r="728" spans="1:26" x14ac:dyDescent="0.25">
      <c r="A728" s="103"/>
      <c r="B728" s="103"/>
      <c r="C728" s="103" t="s">
        <v>209</v>
      </c>
      <c r="D728" s="103" t="s">
        <v>209</v>
      </c>
      <c r="E728" s="103" t="s">
        <v>209</v>
      </c>
      <c r="F728"/>
      <c r="G728" s="103"/>
      <c r="H728" s="103"/>
      <c r="I728" s="103"/>
      <c r="J728" s="103"/>
      <c r="K728" s="103"/>
      <c r="L728" s="103"/>
      <c r="M728" s="103"/>
      <c r="S728"/>
      <c r="Z728"/>
    </row>
    <row r="729" spans="1:26" x14ac:dyDescent="0.25">
      <c r="A729" s="103"/>
      <c r="B729" s="103"/>
      <c r="C729" s="103" t="s">
        <v>209</v>
      </c>
      <c r="D729" s="103" t="s">
        <v>209</v>
      </c>
      <c r="E729" s="103" t="s">
        <v>209</v>
      </c>
      <c r="F729"/>
      <c r="G729" s="103"/>
      <c r="H729" s="103"/>
      <c r="I729" s="103"/>
      <c r="J729" s="103"/>
      <c r="K729" s="103"/>
      <c r="L729" s="103"/>
      <c r="M729" s="103"/>
      <c r="S729"/>
      <c r="Z729"/>
    </row>
    <row r="730" spans="1:26" x14ac:dyDescent="0.25">
      <c r="A730" s="103"/>
      <c r="B730" s="103"/>
      <c r="C730" s="103" t="s">
        <v>209</v>
      </c>
      <c r="D730" s="103" t="s">
        <v>209</v>
      </c>
      <c r="E730" s="103" t="s">
        <v>209</v>
      </c>
      <c r="F730"/>
      <c r="G730" s="103"/>
      <c r="H730" s="103"/>
      <c r="I730" s="103"/>
      <c r="J730" s="103"/>
      <c r="K730" s="103"/>
      <c r="L730" s="103"/>
      <c r="M730" s="103"/>
      <c r="S730"/>
      <c r="Z730"/>
    </row>
    <row r="731" spans="1:26" x14ac:dyDescent="0.25">
      <c r="A731" s="103"/>
      <c r="B731" s="103"/>
      <c r="C731" s="103" t="s">
        <v>209</v>
      </c>
      <c r="D731" s="103" t="s">
        <v>209</v>
      </c>
      <c r="E731" s="103" t="s">
        <v>209</v>
      </c>
      <c r="F731"/>
      <c r="G731" s="103"/>
      <c r="H731" s="103"/>
      <c r="I731" s="103"/>
      <c r="J731" s="103"/>
      <c r="K731" s="103"/>
      <c r="L731" s="103"/>
      <c r="M731" s="103"/>
      <c r="S731"/>
      <c r="Z731"/>
    </row>
    <row r="732" spans="1:26" x14ac:dyDescent="0.25">
      <c r="A732" s="103"/>
      <c r="B732" s="103"/>
      <c r="C732" s="103" t="s">
        <v>209</v>
      </c>
      <c r="D732" s="103" t="s">
        <v>209</v>
      </c>
      <c r="E732" s="103" t="s">
        <v>209</v>
      </c>
      <c r="F732"/>
      <c r="G732" s="103"/>
      <c r="H732" s="103"/>
      <c r="I732" s="103"/>
      <c r="J732" s="103"/>
      <c r="K732" s="103"/>
      <c r="L732" s="103"/>
      <c r="M732" s="103"/>
      <c r="S732"/>
      <c r="Z732"/>
    </row>
    <row r="733" spans="1:26" x14ac:dyDescent="0.25">
      <c r="A733" s="103"/>
      <c r="B733" s="103"/>
      <c r="C733" s="103" t="s">
        <v>209</v>
      </c>
      <c r="D733" s="103" t="s">
        <v>209</v>
      </c>
      <c r="E733" s="103" t="s">
        <v>209</v>
      </c>
      <c r="F733"/>
      <c r="G733" s="103"/>
      <c r="H733" s="103"/>
      <c r="I733" s="103"/>
      <c r="J733" s="103"/>
      <c r="K733" s="103"/>
      <c r="L733" s="103"/>
      <c r="M733" s="103"/>
      <c r="S733"/>
      <c r="Z733"/>
    </row>
    <row r="734" spans="1:26" x14ac:dyDescent="0.25">
      <c r="A734" s="103"/>
      <c r="B734" s="103"/>
      <c r="C734" s="103" t="s">
        <v>209</v>
      </c>
      <c r="D734" s="103" t="s">
        <v>209</v>
      </c>
      <c r="E734" s="103" t="s">
        <v>209</v>
      </c>
      <c r="F734"/>
      <c r="G734" s="103"/>
      <c r="H734" s="103"/>
      <c r="I734" s="103"/>
      <c r="J734" s="103"/>
      <c r="K734" s="103"/>
      <c r="L734" s="103"/>
      <c r="M734" s="103"/>
      <c r="S734"/>
      <c r="Z734"/>
    </row>
    <row r="735" spans="1:26" x14ac:dyDescent="0.25">
      <c r="A735" s="103"/>
      <c r="B735" s="103"/>
      <c r="C735" s="103" t="s">
        <v>209</v>
      </c>
      <c r="D735" s="103" t="s">
        <v>209</v>
      </c>
      <c r="E735" s="103" t="s">
        <v>209</v>
      </c>
      <c r="F735"/>
      <c r="G735" s="103"/>
      <c r="H735" s="103"/>
      <c r="I735" s="103"/>
      <c r="J735" s="103"/>
      <c r="K735" s="103"/>
      <c r="L735" s="103"/>
      <c r="M735" s="103"/>
      <c r="S735"/>
      <c r="Z735"/>
    </row>
    <row r="736" spans="1:26" x14ac:dyDescent="0.25">
      <c r="A736" s="103"/>
      <c r="B736" s="103"/>
      <c r="C736" s="103" t="s">
        <v>209</v>
      </c>
      <c r="D736" s="103" t="s">
        <v>209</v>
      </c>
      <c r="E736" s="103" t="s">
        <v>209</v>
      </c>
      <c r="F736"/>
      <c r="G736" s="103"/>
      <c r="H736" s="103"/>
      <c r="I736" s="103"/>
      <c r="J736" s="103"/>
      <c r="K736" s="103"/>
      <c r="L736" s="103"/>
      <c r="M736" s="103"/>
      <c r="S736"/>
      <c r="Z736"/>
    </row>
    <row r="737" spans="1:32" x14ac:dyDescent="0.25">
      <c r="A737" s="103"/>
      <c r="B737" s="103"/>
      <c r="C737" s="103" t="s">
        <v>209</v>
      </c>
      <c r="D737" s="103" t="s">
        <v>209</v>
      </c>
      <c r="E737" s="103" t="s">
        <v>209</v>
      </c>
      <c r="F737"/>
      <c r="G737" s="103"/>
      <c r="H737" s="103"/>
      <c r="I737" s="103"/>
      <c r="J737" s="103"/>
      <c r="K737" s="103"/>
      <c r="L737" s="103"/>
      <c r="M737" s="103"/>
      <c r="S737"/>
      <c r="Z737"/>
    </row>
    <row r="738" spans="1:32" x14ac:dyDescent="0.25">
      <c r="A738" s="103"/>
      <c r="B738" s="103"/>
      <c r="C738" s="103" t="s">
        <v>209</v>
      </c>
      <c r="D738" s="103" t="s">
        <v>209</v>
      </c>
      <c r="E738" s="103" t="s">
        <v>209</v>
      </c>
      <c r="F738"/>
      <c r="G738" s="103"/>
      <c r="H738" s="103"/>
      <c r="I738" s="103"/>
      <c r="J738" s="103"/>
      <c r="K738" s="103"/>
      <c r="L738" s="103"/>
      <c r="M738" s="103"/>
      <c r="S738"/>
      <c r="Z738"/>
    </row>
    <row r="739" spans="1:32" x14ac:dyDescent="0.25">
      <c r="A739" s="103"/>
      <c r="B739" s="103"/>
      <c r="C739" s="103" t="s">
        <v>209</v>
      </c>
      <c r="D739" s="103" t="s">
        <v>209</v>
      </c>
      <c r="E739" s="103" t="s">
        <v>209</v>
      </c>
      <c r="F739"/>
      <c r="G739" s="103"/>
      <c r="H739" s="103"/>
      <c r="I739" s="103"/>
      <c r="J739" s="103"/>
      <c r="K739" s="103"/>
      <c r="L739" s="103"/>
      <c r="M739" s="103"/>
      <c r="S739"/>
      <c r="Z739"/>
    </row>
    <row r="740" spans="1:32" x14ac:dyDescent="0.25">
      <c r="A740" s="103"/>
      <c r="B740" s="103"/>
      <c r="C740" s="103" t="s">
        <v>209</v>
      </c>
      <c r="D740" s="103" t="s">
        <v>209</v>
      </c>
      <c r="E740" s="103" t="s">
        <v>209</v>
      </c>
      <c r="F740"/>
      <c r="G740" s="103"/>
      <c r="H740" s="103"/>
      <c r="I740" s="103"/>
      <c r="J740" s="103"/>
      <c r="K740" s="103"/>
      <c r="L740" s="103"/>
      <c r="M740" s="103"/>
      <c r="S740"/>
      <c r="Z740"/>
    </row>
    <row r="741" spans="1:32" x14ac:dyDescent="0.25">
      <c r="A741" s="103"/>
      <c r="B741" s="103"/>
      <c r="C741" s="103" t="s">
        <v>209</v>
      </c>
      <c r="D741" s="103" t="s">
        <v>209</v>
      </c>
      <c r="E741" s="103" t="s">
        <v>209</v>
      </c>
      <c r="F741"/>
      <c r="G741" s="103"/>
      <c r="H741" s="103"/>
      <c r="I741" s="103"/>
      <c r="J741" s="103"/>
      <c r="K741" s="103"/>
      <c r="L741" s="103"/>
      <c r="M741" s="103"/>
      <c r="S741"/>
      <c r="Z741"/>
    </row>
    <row r="742" spans="1:32" x14ac:dyDescent="0.25">
      <c r="A742" s="103"/>
      <c r="B742" s="103"/>
      <c r="C742" s="103" t="s">
        <v>209</v>
      </c>
      <c r="D742" s="103" t="s">
        <v>209</v>
      </c>
      <c r="E742" s="103" t="s">
        <v>209</v>
      </c>
      <c r="F742"/>
      <c r="G742" s="103"/>
      <c r="H742" s="103"/>
      <c r="I742" s="103"/>
      <c r="J742" s="103"/>
      <c r="K742" s="103"/>
      <c r="L742" s="103"/>
      <c r="M742" s="103"/>
      <c r="S742"/>
      <c r="Z742"/>
    </row>
    <row r="743" spans="1:32" x14ac:dyDescent="0.25">
      <c r="A743" s="103"/>
      <c r="B743" s="103"/>
      <c r="C743" s="103" t="s">
        <v>209</v>
      </c>
      <c r="D743" s="103" t="s">
        <v>209</v>
      </c>
      <c r="E743" s="103" t="s">
        <v>209</v>
      </c>
      <c r="F743"/>
      <c r="G743" s="103"/>
      <c r="H743" s="103"/>
      <c r="I743" s="103"/>
      <c r="J743" s="103"/>
      <c r="K743" s="103"/>
      <c r="L743" s="103"/>
      <c r="M743" s="103"/>
      <c r="S743"/>
      <c r="Z743"/>
    </row>
    <row r="744" spans="1:32" x14ac:dyDescent="0.25">
      <c r="A744" s="103"/>
      <c r="B744" s="103"/>
      <c r="C744" s="103" t="s">
        <v>209</v>
      </c>
      <c r="D744" s="103" t="s">
        <v>209</v>
      </c>
      <c r="E744" s="103" t="s">
        <v>209</v>
      </c>
      <c r="F744"/>
      <c r="G744" s="103"/>
      <c r="H744" s="103"/>
      <c r="I744" s="103"/>
      <c r="J744" s="103"/>
      <c r="K744" s="103"/>
      <c r="L744" s="103"/>
      <c r="M744" s="103"/>
      <c r="S744"/>
      <c r="Z744"/>
    </row>
    <row r="745" spans="1:32" x14ac:dyDescent="0.25">
      <c r="A745" s="103"/>
      <c r="B745" s="103"/>
      <c r="C745" s="103" t="s">
        <v>209</v>
      </c>
      <c r="D745" s="103" t="s">
        <v>209</v>
      </c>
      <c r="E745" s="103" t="s">
        <v>209</v>
      </c>
      <c r="F745"/>
      <c r="G745" s="103"/>
      <c r="H745" s="103"/>
      <c r="I745" s="103"/>
      <c r="J745" s="103"/>
      <c r="K745" s="103"/>
      <c r="L745" s="103"/>
      <c r="M745" s="103"/>
      <c r="S745"/>
      <c r="Z745"/>
    </row>
    <row r="746" spans="1:32" x14ac:dyDescent="0.25">
      <c r="A746" s="103"/>
      <c r="B746" s="103"/>
      <c r="C746" s="103" t="s">
        <v>209</v>
      </c>
      <c r="D746" s="103" t="s">
        <v>209</v>
      </c>
      <c r="E746" s="103" t="s">
        <v>209</v>
      </c>
      <c r="F746"/>
      <c r="G746" s="103"/>
      <c r="H746" s="103"/>
      <c r="I746" s="103"/>
      <c r="J746" s="103"/>
      <c r="K746" s="103"/>
      <c r="L746" s="103"/>
      <c r="M746" s="103"/>
      <c r="S746"/>
      <c r="Z746"/>
    </row>
    <row r="747" spans="1:32" x14ac:dyDescent="0.25">
      <c r="A747" s="103"/>
      <c r="B747" s="103"/>
      <c r="C747" s="103" t="s">
        <v>209</v>
      </c>
      <c r="D747" s="103" t="s">
        <v>209</v>
      </c>
      <c r="E747" s="103" t="s">
        <v>209</v>
      </c>
      <c r="F747"/>
      <c r="G747" s="103"/>
      <c r="H747" s="103"/>
      <c r="I747" s="103"/>
      <c r="J747" s="103"/>
      <c r="K747" s="103"/>
      <c r="L747" s="103"/>
      <c r="M747" s="103"/>
      <c r="S747"/>
    </row>
    <row r="748" spans="1:32" x14ac:dyDescent="0.25">
      <c r="A748" s="103"/>
      <c r="B748" s="103"/>
      <c r="C748" s="103" t="s">
        <v>209</v>
      </c>
      <c r="D748" s="103" t="s">
        <v>209</v>
      </c>
      <c r="E748" s="103" t="s">
        <v>209</v>
      </c>
      <c r="F748"/>
      <c r="G748" s="103"/>
      <c r="H748" s="103"/>
      <c r="I748" s="103"/>
      <c r="J748" s="103"/>
      <c r="K748" s="103"/>
      <c r="L748" s="103"/>
      <c r="M748" s="103"/>
      <c r="S748"/>
    </row>
    <row r="749" spans="1:32" x14ac:dyDescent="0.25">
      <c r="A749" s="103"/>
      <c r="B749" s="103"/>
      <c r="C749" s="103" t="s">
        <v>209</v>
      </c>
      <c r="D749" s="103" t="s">
        <v>209</v>
      </c>
      <c r="E749" s="103" t="s">
        <v>209</v>
      </c>
      <c r="F749"/>
      <c r="G749" s="103"/>
      <c r="H749" s="103"/>
      <c r="I749" s="103"/>
      <c r="J749" s="103"/>
      <c r="K749" s="103"/>
      <c r="L749" s="103"/>
      <c r="M749" s="103"/>
      <c r="S749"/>
    </row>
    <row r="750" spans="1:32" x14ac:dyDescent="0.25">
      <c r="A750" s="103"/>
      <c r="B750" s="103"/>
      <c r="C750" s="103" t="s">
        <v>209</v>
      </c>
      <c r="D750" s="103" t="s">
        <v>209</v>
      </c>
      <c r="E750" s="103" t="s">
        <v>209</v>
      </c>
      <c r="F750"/>
      <c r="G750" s="103"/>
      <c r="H750" s="103"/>
      <c r="I750" s="103"/>
      <c r="J750" s="103"/>
      <c r="K750" s="103"/>
      <c r="L750" s="103"/>
      <c r="M750" s="103"/>
      <c r="S750"/>
      <c r="AF750"/>
    </row>
    <row r="751" spans="1:32" x14ac:dyDescent="0.25">
      <c r="A751" s="103"/>
      <c r="B751" s="103"/>
      <c r="C751" s="103" t="s">
        <v>209</v>
      </c>
      <c r="D751" s="103" t="s">
        <v>209</v>
      </c>
      <c r="E751" s="103" t="s">
        <v>209</v>
      </c>
      <c r="F751"/>
      <c r="G751" s="103"/>
      <c r="H751" s="103"/>
      <c r="I751" s="103"/>
      <c r="J751" s="103"/>
      <c r="K751" s="103"/>
      <c r="L751" s="103"/>
      <c r="M751" s="103"/>
      <c r="S751"/>
      <c r="AF751"/>
    </row>
    <row r="752" spans="1:32" x14ac:dyDescent="0.25">
      <c r="A752" s="103"/>
      <c r="B752" s="103"/>
      <c r="C752" s="103" t="s">
        <v>209</v>
      </c>
      <c r="D752" s="103" t="s">
        <v>209</v>
      </c>
      <c r="E752" s="103" t="s">
        <v>209</v>
      </c>
      <c r="F752"/>
      <c r="G752" s="103"/>
      <c r="H752" s="103"/>
      <c r="I752" s="103"/>
      <c r="J752" s="103"/>
      <c r="K752" s="103"/>
      <c r="L752" s="103"/>
      <c r="M752" s="103"/>
      <c r="S752"/>
      <c r="AF752"/>
    </row>
    <row r="753" spans="1:32" x14ac:dyDescent="0.25">
      <c r="A753" s="103"/>
      <c r="B753" s="103"/>
      <c r="C753" s="103" t="s">
        <v>209</v>
      </c>
      <c r="D753" s="103" t="s">
        <v>209</v>
      </c>
      <c r="E753" s="103" t="s">
        <v>209</v>
      </c>
      <c r="F753"/>
      <c r="G753" s="103"/>
      <c r="H753" s="103"/>
      <c r="I753" s="103"/>
      <c r="J753" s="103"/>
      <c r="K753" s="103"/>
      <c r="L753" s="103"/>
      <c r="M753" s="103"/>
      <c r="S753"/>
      <c r="AF753"/>
    </row>
    <row r="754" spans="1:32" x14ac:dyDescent="0.25">
      <c r="A754" s="103"/>
      <c r="B754" s="103"/>
      <c r="C754" s="103" t="s">
        <v>209</v>
      </c>
      <c r="D754" s="103" t="s">
        <v>209</v>
      </c>
      <c r="E754" s="103" t="s">
        <v>209</v>
      </c>
      <c r="F754"/>
      <c r="G754" s="103"/>
      <c r="H754" s="103"/>
      <c r="I754" s="103"/>
      <c r="J754" s="103"/>
      <c r="K754" s="103"/>
      <c r="L754" s="103"/>
      <c r="M754" s="103"/>
      <c r="S754"/>
      <c r="AF754"/>
    </row>
    <row r="755" spans="1:32" x14ac:dyDescent="0.25">
      <c r="A755" s="103"/>
      <c r="B755" s="103"/>
      <c r="C755" s="103" t="s">
        <v>209</v>
      </c>
      <c r="D755" s="103" t="s">
        <v>209</v>
      </c>
      <c r="E755" s="103" t="s">
        <v>209</v>
      </c>
      <c r="F755"/>
      <c r="G755" s="103"/>
      <c r="H755" s="103"/>
      <c r="I755" s="103"/>
      <c r="J755" s="103"/>
      <c r="K755" s="103"/>
      <c r="L755" s="103"/>
      <c r="M755" s="103"/>
      <c r="S755"/>
      <c r="AF755"/>
    </row>
    <row r="756" spans="1:32" x14ac:dyDescent="0.25">
      <c r="A756" s="103"/>
      <c r="B756" s="103"/>
      <c r="C756" s="103" t="s">
        <v>209</v>
      </c>
      <c r="D756" s="103" t="s">
        <v>209</v>
      </c>
      <c r="E756" s="103" t="s">
        <v>209</v>
      </c>
      <c r="F756"/>
      <c r="G756" s="103"/>
      <c r="H756" s="103"/>
      <c r="I756" s="103"/>
      <c r="J756" s="103"/>
      <c r="K756" s="103"/>
      <c r="L756" s="103"/>
      <c r="M756" s="103"/>
      <c r="S756"/>
      <c r="AF756"/>
    </row>
    <row r="757" spans="1:32" x14ac:dyDescent="0.25">
      <c r="A757" s="103"/>
      <c r="B757" s="103"/>
      <c r="C757" s="103" t="s">
        <v>209</v>
      </c>
      <c r="D757" s="103" t="s">
        <v>209</v>
      </c>
      <c r="E757" s="103" t="s">
        <v>209</v>
      </c>
      <c r="F757"/>
      <c r="G757" s="103"/>
      <c r="H757" s="103"/>
      <c r="I757" s="103"/>
      <c r="J757" s="103"/>
      <c r="K757" s="103"/>
      <c r="L757" s="103"/>
      <c r="M757" s="103"/>
      <c r="S757"/>
      <c r="AB757"/>
      <c r="AF757"/>
    </row>
    <row r="758" spans="1:32" x14ac:dyDescent="0.25">
      <c r="A758" s="103"/>
      <c r="B758" s="103"/>
      <c r="C758" s="103" t="s">
        <v>209</v>
      </c>
      <c r="D758" s="103" t="s">
        <v>209</v>
      </c>
      <c r="E758" s="103" t="s">
        <v>209</v>
      </c>
      <c r="F758"/>
      <c r="G758" s="103"/>
      <c r="H758" s="103"/>
      <c r="I758" s="103"/>
      <c r="J758" s="103"/>
      <c r="K758" s="103"/>
      <c r="L758" s="103"/>
      <c r="M758" s="103"/>
      <c r="S758"/>
      <c r="AB758"/>
      <c r="AF758"/>
    </row>
    <row r="759" spans="1:32" x14ac:dyDescent="0.25">
      <c r="A759" s="103"/>
      <c r="B759" s="103"/>
      <c r="C759" s="103" t="s">
        <v>209</v>
      </c>
      <c r="D759" s="103" t="s">
        <v>209</v>
      </c>
      <c r="E759" s="103" t="s">
        <v>209</v>
      </c>
      <c r="F759"/>
      <c r="G759" s="103"/>
      <c r="H759" s="103"/>
      <c r="I759" s="103"/>
      <c r="J759" s="103"/>
      <c r="K759" s="103"/>
      <c r="L759" s="103"/>
      <c r="M759" s="103"/>
      <c r="S759"/>
      <c r="AB759"/>
      <c r="AF759"/>
    </row>
    <row r="760" spans="1:32" x14ac:dyDescent="0.25">
      <c r="A760" s="103"/>
      <c r="B760" s="103"/>
      <c r="C760" s="103" t="s">
        <v>209</v>
      </c>
      <c r="D760" s="103" t="s">
        <v>209</v>
      </c>
      <c r="E760" s="103" t="s">
        <v>209</v>
      </c>
      <c r="F760"/>
      <c r="G760" s="103"/>
      <c r="H760" s="103"/>
      <c r="I760" s="103"/>
      <c r="J760" s="103"/>
      <c r="K760" s="103"/>
      <c r="L760" s="103"/>
      <c r="M760" s="103"/>
      <c r="S760"/>
      <c r="AB760"/>
      <c r="AF760"/>
    </row>
    <row r="761" spans="1:32" x14ac:dyDescent="0.25">
      <c r="A761" s="103"/>
      <c r="B761" s="103"/>
      <c r="C761" s="103" t="s">
        <v>209</v>
      </c>
      <c r="D761" s="103" t="s">
        <v>209</v>
      </c>
      <c r="E761" s="103" t="s">
        <v>209</v>
      </c>
      <c r="F761"/>
      <c r="G761" s="103"/>
      <c r="H761" s="103"/>
      <c r="I761" s="103"/>
      <c r="J761" s="103"/>
      <c r="K761" s="103"/>
      <c r="L761" s="103"/>
      <c r="M761" s="103"/>
      <c r="S761"/>
      <c r="AB761"/>
      <c r="AF761"/>
    </row>
    <row r="762" spans="1:32" x14ac:dyDescent="0.25">
      <c r="A762" s="103"/>
      <c r="B762" s="103"/>
      <c r="C762" s="103" t="s">
        <v>209</v>
      </c>
      <c r="D762" s="103" t="s">
        <v>209</v>
      </c>
      <c r="E762" s="103" t="s">
        <v>209</v>
      </c>
      <c r="F762"/>
      <c r="G762" s="103"/>
      <c r="H762" s="103"/>
      <c r="I762" s="103"/>
      <c r="J762" s="103"/>
      <c r="K762" s="103"/>
      <c r="L762" s="103"/>
      <c r="M762" s="103"/>
      <c r="S762"/>
      <c r="AB762"/>
      <c r="AF762"/>
    </row>
    <row r="763" spans="1:32" x14ac:dyDescent="0.25">
      <c r="A763" s="103"/>
      <c r="B763" s="103"/>
      <c r="C763" s="103" t="s">
        <v>209</v>
      </c>
      <c r="D763" s="103" t="s">
        <v>209</v>
      </c>
      <c r="E763" s="103" t="s">
        <v>209</v>
      </c>
      <c r="F763"/>
      <c r="G763" s="103"/>
      <c r="H763" s="103"/>
      <c r="I763" s="103"/>
      <c r="J763" s="103"/>
      <c r="K763" s="103"/>
      <c r="L763" s="103"/>
      <c r="M763" s="103"/>
      <c r="S763"/>
      <c r="AB763"/>
      <c r="AF763"/>
    </row>
    <row r="764" spans="1:32" x14ac:dyDescent="0.25">
      <c r="C764" s="143" t="s">
        <v>209</v>
      </c>
      <c r="D764" s="107" t="s">
        <v>209</v>
      </c>
      <c r="E764" s="106" t="s">
        <v>209</v>
      </c>
      <c r="F764"/>
      <c r="S764"/>
      <c r="AB764"/>
      <c r="AF764"/>
    </row>
    <row r="765" spans="1:32" x14ac:dyDescent="0.25">
      <c r="C765" s="143" t="s">
        <v>209</v>
      </c>
      <c r="D765" s="107" t="s">
        <v>209</v>
      </c>
      <c r="E765" s="106" t="s">
        <v>209</v>
      </c>
      <c r="F765"/>
      <c r="S765"/>
      <c r="AB765"/>
      <c r="AF765"/>
    </row>
    <row r="766" spans="1:32" x14ac:dyDescent="0.25">
      <c r="C766" s="143" t="s">
        <v>209</v>
      </c>
      <c r="D766" s="107" t="s">
        <v>209</v>
      </c>
      <c r="E766" s="106" t="s">
        <v>209</v>
      </c>
      <c r="F766"/>
      <c r="S766"/>
      <c r="AB766"/>
      <c r="AF766"/>
    </row>
    <row r="767" spans="1:32" x14ac:dyDescent="0.25">
      <c r="C767" s="143" t="s">
        <v>209</v>
      </c>
      <c r="D767" s="107" t="s">
        <v>209</v>
      </c>
      <c r="E767" s="106" t="s">
        <v>209</v>
      </c>
      <c r="F767"/>
      <c r="S767"/>
      <c r="AB767"/>
      <c r="AF767"/>
    </row>
    <row r="768" spans="1:32" x14ac:dyDescent="0.25">
      <c r="C768" s="143" t="s">
        <v>209</v>
      </c>
      <c r="D768" s="107" t="s">
        <v>209</v>
      </c>
      <c r="E768" s="106" t="s">
        <v>209</v>
      </c>
      <c r="S768"/>
      <c r="AB768"/>
      <c r="AF768"/>
    </row>
    <row r="769" spans="3:32" x14ac:dyDescent="0.25">
      <c r="C769" s="143" t="s">
        <v>209</v>
      </c>
      <c r="D769" s="107" t="s">
        <v>209</v>
      </c>
      <c r="E769" s="106" t="s">
        <v>209</v>
      </c>
      <c r="S769"/>
      <c r="AB769"/>
      <c r="AF769"/>
    </row>
    <row r="770" spans="3:32" x14ac:dyDescent="0.25">
      <c r="C770" s="143" t="s">
        <v>209</v>
      </c>
      <c r="D770" s="107" t="s">
        <v>209</v>
      </c>
      <c r="E770" s="106" t="s">
        <v>209</v>
      </c>
      <c r="S770"/>
      <c r="AB770"/>
      <c r="AF770"/>
    </row>
    <row r="771" spans="3:32" x14ac:dyDescent="0.25">
      <c r="C771" s="143" t="s">
        <v>209</v>
      </c>
      <c r="D771" s="107" t="s">
        <v>209</v>
      </c>
      <c r="E771" s="106" t="s">
        <v>209</v>
      </c>
      <c r="S771"/>
      <c r="AB771"/>
      <c r="AF771"/>
    </row>
    <row r="772" spans="3:32" x14ac:dyDescent="0.25">
      <c r="C772" s="143" t="s">
        <v>209</v>
      </c>
      <c r="D772" s="107" t="s">
        <v>209</v>
      </c>
      <c r="E772" s="106" t="s">
        <v>209</v>
      </c>
      <c r="S772"/>
      <c r="AB772"/>
      <c r="AF772"/>
    </row>
    <row r="773" spans="3:32" x14ac:dyDescent="0.25">
      <c r="C773" s="143" t="s">
        <v>209</v>
      </c>
      <c r="D773" s="107" t="s">
        <v>209</v>
      </c>
      <c r="E773" s="106" t="s">
        <v>209</v>
      </c>
      <c r="S773"/>
      <c r="AB773"/>
      <c r="AF773"/>
    </row>
    <row r="774" spans="3:32" x14ac:dyDescent="0.25">
      <c r="C774" s="143" t="s">
        <v>209</v>
      </c>
      <c r="D774" s="107" t="s">
        <v>209</v>
      </c>
      <c r="E774" s="106" t="s">
        <v>209</v>
      </c>
      <c r="S774"/>
      <c r="AB774"/>
      <c r="AF774"/>
    </row>
    <row r="775" spans="3:32" x14ac:dyDescent="0.25">
      <c r="C775" s="143" t="s">
        <v>209</v>
      </c>
      <c r="D775" s="107" t="s">
        <v>209</v>
      </c>
      <c r="E775" s="106" t="s">
        <v>209</v>
      </c>
      <c r="F775"/>
      <c r="S775"/>
      <c r="AB775"/>
      <c r="AF775"/>
    </row>
    <row r="776" spans="3:32" x14ac:dyDescent="0.25">
      <c r="C776" s="143" t="s">
        <v>209</v>
      </c>
      <c r="D776" s="107" t="s">
        <v>209</v>
      </c>
      <c r="E776" s="106" t="s">
        <v>209</v>
      </c>
      <c r="F776"/>
      <c r="S776"/>
      <c r="AB776"/>
      <c r="AF776"/>
    </row>
    <row r="777" spans="3:32" x14ac:dyDescent="0.25">
      <c r="F777"/>
      <c r="S777"/>
      <c r="AB777"/>
      <c r="AF777"/>
    </row>
    <row r="778" spans="3:32" x14ac:dyDescent="0.25">
      <c r="F778"/>
      <c r="S778"/>
      <c r="AB778"/>
      <c r="AF778"/>
    </row>
    <row r="779" spans="3:32" x14ac:dyDescent="0.25">
      <c r="F779"/>
      <c r="S779"/>
      <c r="AB779"/>
      <c r="AF779"/>
    </row>
    <row r="780" spans="3:32" x14ac:dyDescent="0.25">
      <c r="F780"/>
      <c r="S780"/>
      <c r="AB780"/>
      <c r="AF780"/>
    </row>
    <row r="781" spans="3:32" x14ac:dyDescent="0.25">
      <c r="F781"/>
      <c r="S781"/>
      <c r="AB781"/>
      <c r="AF781"/>
    </row>
    <row r="782" spans="3:32" x14ac:dyDescent="0.25">
      <c r="F782"/>
      <c r="S782"/>
      <c r="AB782"/>
      <c r="AF782"/>
    </row>
    <row r="783" spans="3:32" x14ac:dyDescent="0.25">
      <c r="F783"/>
      <c r="S783"/>
      <c r="AB783"/>
      <c r="AF783"/>
    </row>
    <row r="784" spans="3:32" x14ac:dyDescent="0.25">
      <c r="F784"/>
      <c r="S784"/>
      <c r="AB784"/>
      <c r="AF784"/>
    </row>
    <row r="785" spans="6:32" x14ac:dyDescent="0.25">
      <c r="F785"/>
      <c r="S785"/>
      <c r="AB785"/>
      <c r="AF785"/>
    </row>
    <row r="786" spans="6:32" x14ac:dyDescent="0.25">
      <c r="F786"/>
      <c r="S786"/>
      <c r="AB786"/>
      <c r="AF786"/>
    </row>
    <row r="787" spans="6:32" x14ac:dyDescent="0.25">
      <c r="F787"/>
      <c r="S787"/>
      <c r="AB787"/>
      <c r="AF787"/>
    </row>
    <row r="788" spans="6:32" x14ac:dyDescent="0.25">
      <c r="F788"/>
      <c r="S788"/>
      <c r="AB788"/>
      <c r="AF788"/>
    </row>
    <row r="789" spans="6:32" x14ac:dyDescent="0.25">
      <c r="F789"/>
      <c r="S789"/>
      <c r="AB789"/>
      <c r="AF789"/>
    </row>
    <row r="790" spans="6:32" x14ac:dyDescent="0.25">
      <c r="F790"/>
      <c r="S790"/>
      <c r="AB790"/>
      <c r="AF790"/>
    </row>
    <row r="791" spans="6:32" x14ac:dyDescent="0.25">
      <c r="F791"/>
      <c r="S791"/>
      <c r="AB791"/>
      <c r="AF791"/>
    </row>
    <row r="792" spans="6:32" x14ac:dyDescent="0.25">
      <c r="F792"/>
      <c r="S792"/>
      <c r="AB792"/>
      <c r="AF792"/>
    </row>
    <row r="793" spans="6:32" x14ac:dyDescent="0.25">
      <c r="F793"/>
      <c r="S793"/>
      <c r="AB793"/>
      <c r="AF793"/>
    </row>
    <row r="794" spans="6:32" x14ac:dyDescent="0.25">
      <c r="F794"/>
      <c r="S794"/>
      <c r="AB794"/>
      <c r="AF794"/>
    </row>
    <row r="795" spans="6:32" x14ac:dyDescent="0.25">
      <c r="F795"/>
      <c r="S795"/>
      <c r="AB795"/>
      <c r="AF795"/>
    </row>
    <row r="796" spans="6:32" x14ac:dyDescent="0.25">
      <c r="F796"/>
      <c r="S796"/>
      <c r="AB796"/>
      <c r="AF796"/>
    </row>
    <row r="797" spans="6:32" x14ac:dyDescent="0.25">
      <c r="F797"/>
      <c r="S797"/>
      <c r="AB797"/>
      <c r="AF797"/>
    </row>
    <row r="798" spans="6:32" x14ac:dyDescent="0.25">
      <c r="F798"/>
      <c r="S798"/>
      <c r="AB798"/>
      <c r="AF798"/>
    </row>
    <row r="799" spans="6:32" x14ac:dyDescent="0.25">
      <c r="F799"/>
      <c r="S799"/>
      <c r="AB799"/>
      <c r="AF799"/>
    </row>
    <row r="800" spans="6:32" x14ac:dyDescent="0.25">
      <c r="F800"/>
      <c r="S800"/>
      <c r="AB800"/>
      <c r="AF800"/>
    </row>
    <row r="801" spans="6:32" x14ac:dyDescent="0.25">
      <c r="F801"/>
      <c r="S801"/>
      <c r="AB801"/>
      <c r="AF801"/>
    </row>
    <row r="802" spans="6:32" x14ac:dyDescent="0.25">
      <c r="F802"/>
      <c r="S802"/>
      <c r="AB802"/>
      <c r="AF802"/>
    </row>
    <row r="803" spans="6:32" x14ac:dyDescent="0.25">
      <c r="F803"/>
      <c r="S803"/>
      <c r="AB803"/>
      <c r="AF803"/>
    </row>
    <row r="804" spans="6:32" x14ac:dyDescent="0.25">
      <c r="F804"/>
      <c r="S804"/>
      <c r="AB804"/>
      <c r="AF804"/>
    </row>
    <row r="805" spans="6:32" x14ac:dyDescent="0.25">
      <c r="F805"/>
      <c r="S805"/>
      <c r="AB805"/>
      <c r="AF805"/>
    </row>
    <row r="806" spans="6:32" x14ac:dyDescent="0.25">
      <c r="F806"/>
      <c r="S806"/>
      <c r="AB806"/>
      <c r="AF806"/>
    </row>
    <row r="807" spans="6:32" x14ac:dyDescent="0.25">
      <c r="F807"/>
      <c r="S807"/>
      <c r="AB807"/>
      <c r="AF807"/>
    </row>
    <row r="808" spans="6:32" x14ac:dyDescent="0.25">
      <c r="F808"/>
      <c r="S808"/>
      <c r="AB808"/>
      <c r="AF808"/>
    </row>
    <row r="809" spans="6:32" x14ac:dyDescent="0.25">
      <c r="F809"/>
      <c r="S809"/>
      <c r="AB809"/>
      <c r="AF809"/>
    </row>
    <row r="810" spans="6:32" x14ac:dyDescent="0.25">
      <c r="F810"/>
      <c r="S810"/>
      <c r="AB810"/>
      <c r="AF810"/>
    </row>
    <row r="811" spans="6:32" x14ac:dyDescent="0.25">
      <c r="F811"/>
      <c r="S811"/>
      <c r="AB811"/>
      <c r="AF811"/>
    </row>
    <row r="812" spans="6:32" x14ac:dyDescent="0.25">
      <c r="F812"/>
      <c r="S812"/>
      <c r="AB812"/>
      <c r="AF812"/>
    </row>
    <row r="813" spans="6:32" x14ac:dyDescent="0.25">
      <c r="F813"/>
      <c r="S813"/>
      <c r="AB813"/>
      <c r="AF813"/>
    </row>
    <row r="814" spans="6:32" x14ac:dyDescent="0.25">
      <c r="F814"/>
      <c r="S814"/>
      <c r="AB814"/>
      <c r="AF814"/>
    </row>
    <row r="815" spans="6:32" x14ac:dyDescent="0.25">
      <c r="F815"/>
      <c r="S815"/>
      <c r="Y815"/>
      <c r="AB815"/>
      <c r="AF815"/>
    </row>
    <row r="816" spans="6:32" x14ac:dyDescent="0.25">
      <c r="F816"/>
      <c r="S816"/>
      <c r="Y816"/>
      <c r="AB816"/>
      <c r="AF816"/>
    </row>
    <row r="817" spans="6:32" x14ac:dyDescent="0.25">
      <c r="F817"/>
      <c r="S817"/>
      <c r="Y817"/>
      <c r="AB817"/>
      <c r="AF817"/>
    </row>
    <row r="818" spans="6:32" x14ac:dyDescent="0.25">
      <c r="F818"/>
      <c r="S818"/>
      <c r="Y818"/>
      <c r="AB818"/>
      <c r="AF818"/>
    </row>
    <row r="819" spans="6:32" x14ac:dyDescent="0.25">
      <c r="F819"/>
      <c r="S819"/>
      <c r="Y819"/>
      <c r="AB819"/>
      <c r="AF819"/>
    </row>
    <row r="820" spans="6:32" x14ac:dyDescent="0.25">
      <c r="F820"/>
      <c r="S820"/>
      <c r="Y820"/>
      <c r="AB820"/>
      <c r="AF820"/>
    </row>
    <row r="821" spans="6:32" x14ac:dyDescent="0.25">
      <c r="F821"/>
      <c r="S821"/>
      <c r="Y821"/>
      <c r="AB821"/>
      <c r="AF821"/>
    </row>
    <row r="822" spans="6:32" x14ac:dyDescent="0.25">
      <c r="F822"/>
      <c r="S822"/>
      <c r="Y822"/>
      <c r="AB822"/>
      <c r="AF822"/>
    </row>
    <row r="823" spans="6:32" x14ac:dyDescent="0.25">
      <c r="F823"/>
      <c r="S823"/>
      <c r="Y823"/>
      <c r="AB823"/>
      <c r="AF823"/>
    </row>
    <row r="824" spans="6:32" x14ac:dyDescent="0.25">
      <c r="F824"/>
      <c r="S824"/>
      <c r="Y824"/>
      <c r="AB824"/>
      <c r="AF824"/>
    </row>
    <row r="825" spans="6:32" x14ac:dyDescent="0.25">
      <c r="F825"/>
      <c r="S825"/>
      <c r="Y825"/>
      <c r="AB825"/>
      <c r="AF825"/>
    </row>
    <row r="826" spans="6:32" x14ac:dyDescent="0.25">
      <c r="F826"/>
      <c r="S826"/>
      <c r="Y826"/>
      <c r="AB826"/>
      <c r="AF826"/>
    </row>
    <row r="827" spans="6:32" x14ac:dyDescent="0.25">
      <c r="F827"/>
      <c r="S827"/>
      <c r="Y827"/>
      <c r="AB827"/>
      <c r="AF827"/>
    </row>
    <row r="828" spans="6:32" x14ac:dyDescent="0.25">
      <c r="F828"/>
      <c r="S828"/>
      <c r="Y828"/>
      <c r="AB828"/>
      <c r="AF828"/>
    </row>
    <row r="829" spans="6:32" x14ac:dyDescent="0.25">
      <c r="F829"/>
      <c r="S829"/>
      <c r="Y829"/>
      <c r="AB829"/>
      <c r="AF829"/>
    </row>
    <row r="830" spans="6:32" x14ac:dyDescent="0.25">
      <c r="F830"/>
      <c r="S830"/>
      <c r="Y830"/>
      <c r="AB830"/>
      <c r="AF830"/>
    </row>
    <row r="831" spans="6:32" x14ac:dyDescent="0.25">
      <c r="F831"/>
      <c r="S831"/>
      <c r="Y831"/>
      <c r="AB831"/>
      <c r="AF831"/>
    </row>
    <row r="832" spans="6:32" x14ac:dyDescent="0.25">
      <c r="F832"/>
      <c r="S832"/>
      <c r="Y832"/>
      <c r="AB832"/>
      <c r="AF832"/>
    </row>
    <row r="833" spans="6:32" x14ac:dyDescent="0.25">
      <c r="F833"/>
      <c r="S833"/>
      <c r="Y833"/>
      <c r="AB833"/>
      <c r="AF833"/>
    </row>
    <row r="834" spans="6:32" x14ac:dyDescent="0.25">
      <c r="F834"/>
      <c r="Y834"/>
      <c r="AB834"/>
      <c r="AF834"/>
    </row>
    <row r="835" spans="6:32" x14ac:dyDescent="0.25">
      <c r="F835"/>
      <c r="Y835"/>
      <c r="AB835"/>
      <c r="AF835"/>
    </row>
    <row r="836" spans="6:32" x14ac:dyDescent="0.25">
      <c r="F836"/>
      <c r="Y836"/>
      <c r="AB836"/>
      <c r="AF836"/>
    </row>
    <row r="837" spans="6:32" x14ac:dyDescent="0.25">
      <c r="F837"/>
      <c r="Y837"/>
      <c r="AB837"/>
      <c r="AF837"/>
    </row>
    <row r="838" spans="6:32" x14ac:dyDescent="0.25">
      <c r="F838"/>
      <c r="Y838"/>
      <c r="AB838"/>
      <c r="AF838"/>
    </row>
    <row r="839" spans="6:32" x14ac:dyDescent="0.25">
      <c r="F839"/>
      <c r="Y839"/>
      <c r="AB839"/>
      <c r="AF839"/>
    </row>
    <row r="840" spans="6:32" x14ac:dyDescent="0.25">
      <c r="F840"/>
      <c r="Y840"/>
      <c r="AB840"/>
      <c r="AF840"/>
    </row>
    <row r="841" spans="6:32" x14ac:dyDescent="0.25">
      <c r="F841"/>
      <c r="Y841"/>
      <c r="AB841"/>
      <c r="AF841"/>
    </row>
    <row r="842" spans="6:32" x14ac:dyDescent="0.25">
      <c r="F842"/>
      <c r="Y842"/>
      <c r="AB842"/>
      <c r="AF842"/>
    </row>
    <row r="843" spans="6:32" x14ac:dyDescent="0.25">
      <c r="F843"/>
      <c r="Y843"/>
      <c r="AB843"/>
      <c r="AF843"/>
    </row>
    <row r="844" spans="6:32" x14ac:dyDescent="0.25">
      <c r="F844"/>
      <c r="Y844"/>
      <c r="AB844"/>
      <c r="AF844"/>
    </row>
    <row r="845" spans="6:32" x14ac:dyDescent="0.25">
      <c r="F845"/>
      <c r="Y845"/>
      <c r="AB845"/>
      <c r="AF845"/>
    </row>
    <row r="846" spans="6:32" x14ac:dyDescent="0.25">
      <c r="F846"/>
      <c r="Y846"/>
      <c r="AB846"/>
      <c r="AF846"/>
    </row>
    <row r="847" spans="6:32" x14ac:dyDescent="0.25">
      <c r="F847"/>
      <c r="Y847"/>
      <c r="AB847"/>
      <c r="AF847"/>
    </row>
    <row r="848" spans="6:32" x14ac:dyDescent="0.25">
      <c r="F848"/>
      <c r="Y848"/>
      <c r="AB848"/>
      <c r="AF848"/>
    </row>
    <row r="849" spans="6:32" x14ac:dyDescent="0.25">
      <c r="F849"/>
      <c r="Y849"/>
      <c r="AB849"/>
      <c r="AF849"/>
    </row>
    <row r="850" spans="6:32" x14ac:dyDescent="0.25">
      <c r="F850"/>
      <c r="Y850"/>
      <c r="AB850"/>
      <c r="AF850"/>
    </row>
    <row r="851" spans="6:32" x14ac:dyDescent="0.25">
      <c r="F851"/>
      <c r="Y851"/>
      <c r="AB851"/>
      <c r="AF851"/>
    </row>
    <row r="852" spans="6:32" x14ac:dyDescent="0.25">
      <c r="F852"/>
      <c r="Y852"/>
      <c r="AB852"/>
      <c r="AF852"/>
    </row>
    <row r="853" spans="6:32" x14ac:dyDescent="0.25">
      <c r="F853"/>
      <c r="Y853"/>
      <c r="AB853"/>
      <c r="AF853"/>
    </row>
    <row r="854" spans="6:32" x14ac:dyDescent="0.25">
      <c r="F854"/>
      <c r="Y854"/>
      <c r="AB854"/>
      <c r="AF854"/>
    </row>
    <row r="855" spans="6:32" x14ac:dyDescent="0.25">
      <c r="F855"/>
      <c r="Y855"/>
      <c r="AB855"/>
      <c r="AF855"/>
    </row>
    <row r="856" spans="6:32" x14ac:dyDescent="0.25">
      <c r="F856"/>
      <c r="Y856"/>
      <c r="AB856"/>
      <c r="AF856"/>
    </row>
    <row r="857" spans="6:32" x14ac:dyDescent="0.25">
      <c r="F857"/>
      <c r="Y857"/>
      <c r="AB857"/>
      <c r="AF857"/>
    </row>
    <row r="858" spans="6:32" x14ac:dyDescent="0.25">
      <c r="F858"/>
      <c r="Y858"/>
      <c r="AB858"/>
      <c r="AF858"/>
    </row>
    <row r="859" spans="6:32" x14ac:dyDescent="0.25">
      <c r="F859"/>
      <c r="Y859"/>
      <c r="AB859"/>
      <c r="AF859"/>
    </row>
    <row r="860" spans="6:32" x14ac:dyDescent="0.25">
      <c r="F860"/>
      <c r="Y860"/>
      <c r="AB860"/>
      <c r="AF860"/>
    </row>
    <row r="861" spans="6:32" x14ac:dyDescent="0.25">
      <c r="F861"/>
      <c r="Y861"/>
      <c r="AB861"/>
      <c r="AF861"/>
    </row>
    <row r="862" spans="6:32" x14ac:dyDescent="0.25">
      <c r="F862"/>
      <c r="Y862"/>
      <c r="AB862"/>
      <c r="AF862"/>
    </row>
    <row r="863" spans="6:32" x14ac:dyDescent="0.25">
      <c r="F863"/>
      <c r="Y863"/>
      <c r="AB863"/>
      <c r="AF863"/>
    </row>
    <row r="864" spans="6:32" x14ac:dyDescent="0.25">
      <c r="F864"/>
      <c r="Y864"/>
      <c r="AB864"/>
      <c r="AF864"/>
    </row>
    <row r="865" spans="6:32" x14ac:dyDescent="0.25">
      <c r="F865"/>
      <c r="Y865"/>
      <c r="AB865"/>
      <c r="AF865"/>
    </row>
    <row r="866" spans="6:32" x14ac:dyDescent="0.25">
      <c r="F866"/>
      <c r="Y866"/>
      <c r="AB866"/>
      <c r="AF866"/>
    </row>
    <row r="867" spans="6:32" x14ac:dyDescent="0.25">
      <c r="F867"/>
      <c r="Y867"/>
      <c r="AB867"/>
      <c r="AF867"/>
    </row>
    <row r="868" spans="6:32" x14ac:dyDescent="0.25">
      <c r="F868"/>
      <c r="Y868"/>
      <c r="AB868"/>
      <c r="AF868"/>
    </row>
    <row r="869" spans="6:32" x14ac:dyDescent="0.25">
      <c r="F869"/>
      <c r="Y869"/>
      <c r="AB869"/>
      <c r="AF869"/>
    </row>
    <row r="870" spans="6:32" x14ac:dyDescent="0.25">
      <c r="F870"/>
      <c r="Y870"/>
      <c r="AB870"/>
      <c r="AF870"/>
    </row>
    <row r="871" spans="6:32" x14ac:dyDescent="0.25">
      <c r="F871"/>
      <c r="Y871"/>
      <c r="AB871"/>
      <c r="AF871"/>
    </row>
    <row r="872" spans="6:32" x14ac:dyDescent="0.25">
      <c r="F872"/>
      <c r="Y872"/>
      <c r="AB872"/>
      <c r="AF872"/>
    </row>
    <row r="873" spans="6:32" x14ac:dyDescent="0.25">
      <c r="F873"/>
      <c r="Y873"/>
      <c r="AB873"/>
      <c r="AF873"/>
    </row>
    <row r="874" spans="6:32" x14ac:dyDescent="0.25">
      <c r="F874"/>
      <c r="Y874"/>
      <c r="AB874"/>
      <c r="AF874"/>
    </row>
    <row r="875" spans="6:32" x14ac:dyDescent="0.25">
      <c r="F875"/>
      <c r="Y875"/>
      <c r="AB875"/>
      <c r="AF875"/>
    </row>
    <row r="876" spans="6:32" x14ac:dyDescent="0.25">
      <c r="F876"/>
      <c r="Y876"/>
      <c r="AB876"/>
      <c r="AF876"/>
    </row>
    <row r="877" spans="6:32" x14ac:dyDescent="0.25">
      <c r="F877"/>
      <c r="Y877"/>
      <c r="AB877"/>
      <c r="AF877"/>
    </row>
    <row r="878" spans="6:32" x14ac:dyDescent="0.25">
      <c r="F878"/>
      <c r="Y878"/>
      <c r="AB878"/>
      <c r="AF878"/>
    </row>
    <row r="879" spans="6:32" x14ac:dyDescent="0.25">
      <c r="F879"/>
      <c r="Y879"/>
      <c r="AB879"/>
      <c r="AF879"/>
    </row>
    <row r="880" spans="6:32" x14ac:dyDescent="0.25">
      <c r="F880"/>
      <c r="Y880"/>
      <c r="AB880"/>
      <c r="AF880"/>
    </row>
    <row r="881" spans="6:32" x14ac:dyDescent="0.25">
      <c r="F881"/>
      <c r="Y881"/>
      <c r="AB881"/>
      <c r="AF881"/>
    </row>
    <row r="882" spans="6:32" x14ac:dyDescent="0.25">
      <c r="F882"/>
      <c r="Y882"/>
      <c r="AB882"/>
      <c r="AF882"/>
    </row>
    <row r="883" spans="6:32" x14ac:dyDescent="0.25">
      <c r="F883"/>
      <c r="Y883"/>
      <c r="AB883"/>
      <c r="AF883"/>
    </row>
    <row r="884" spans="6:32" x14ac:dyDescent="0.25">
      <c r="F884"/>
      <c r="Y884"/>
      <c r="AB884"/>
      <c r="AF884"/>
    </row>
    <row r="885" spans="6:32" x14ac:dyDescent="0.25">
      <c r="F885"/>
      <c r="Y885"/>
      <c r="AB885"/>
      <c r="AF885"/>
    </row>
    <row r="886" spans="6:32" x14ac:dyDescent="0.25">
      <c r="F886"/>
      <c r="Y886"/>
      <c r="AB886"/>
      <c r="AF886"/>
    </row>
    <row r="887" spans="6:32" x14ac:dyDescent="0.25">
      <c r="F887"/>
      <c r="Y887"/>
      <c r="AB887"/>
      <c r="AF887"/>
    </row>
    <row r="888" spans="6:32" x14ac:dyDescent="0.25">
      <c r="F888"/>
      <c r="Y888"/>
      <c r="AB888"/>
      <c r="AF888"/>
    </row>
    <row r="889" spans="6:32" x14ac:dyDescent="0.25">
      <c r="F889"/>
      <c r="Y889"/>
      <c r="AB889"/>
      <c r="AF889"/>
    </row>
    <row r="890" spans="6:32" x14ac:dyDescent="0.25">
      <c r="F890"/>
      <c r="Y890"/>
      <c r="AB890"/>
      <c r="AF890"/>
    </row>
    <row r="891" spans="6:32" x14ac:dyDescent="0.25">
      <c r="F891"/>
      <c r="Y891"/>
      <c r="AB891"/>
      <c r="AF891"/>
    </row>
    <row r="892" spans="6:32" x14ac:dyDescent="0.25">
      <c r="F892"/>
      <c r="Y892"/>
      <c r="AB892"/>
      <c r="AF892"/>
    </row>
    <row r="893" spans="6:32" x14ac:dyDescent="0.25">
      <c r="F893"/>
      <c r="Y893"/>
      <c r="AB893"/>
      <c r="AF893"/>
    </row>
    <row r="894" spans="6:32" x14ac:dyDescent="0.25">
      <c r="F894"/>
      <c r="Y894"/>
      <c r="AB894"/>
      <c r="AF894"/>
    </row>
    <row r="895" spans="6:32" x14ac:dyDescent="0.25">
      <c r="F895"/>
      <c r="Y895"/>
      <c r="AB895"/>
      <c r="AF895"/>
    </row>
    <row r="896" spans="6:32" x14ac:dyDescent="0.25">
      <c r="F896"/>
      <c r="Y896"/>
      <c r="AB896"/>
      <c r="AF896"/>
    </row>
    <row r="897" spans="6:32" x14ac:dyDescent="0.25">
      <c r="F897"/>
      <c r="Y897"/>
      <c r="AB897"/>
      <c r="AF897"/>
    </row>
    <row r="898" spans="6:32" x14ac:dyDescent="0.25">
      <c r="F898"/>
      <c r="Y898"/>
      <c r="AB898"/>
      <c r="AF898"/>
    </row>
    <row r="899" spans="6:32" x14ac:dyDescent="0.25">
      <c r="F899"/>
      <c r="Y899"/>
      <c r="AB899"/>
      <c r="AF899"/>
    </row>
    <row r="900" spans="6:32" x14ac:dyDescent="0.25">
      <c r="F900"/>
      <c r="Y900"/>
      <c r="AB900"/>
      <c r="AF900"/>
    </row>
    <row r="901" spans="6:32" x14ac:dyDescent="0.25">
      <c r="F901"/>
      <c r="Y901"/>
      <c r="AB901"/>
      <c r="AF901"/>
    </row>
    <row r="902" spans="6:32" x14ac:dyDescent="0.25">
      <c r="F902"/>
      <c r="Y902"/>
      <c r="AB902"/>
      <c r="AF902"/>
    </row>
    <row r="903" spans="6:32" x14ac:dyDescent="0.25">
      <c r="F903"/>
      <c r="Y903"/>
      <c r="AB903"/>
      <c r="AF903"/>
    </row>
    <row r="904" spans="6:32" x14ac:dyDescent="0.25">
      <c r="F904"/>
      <c r="Y904"/>
      <c r="AB904"/>
      <c r="AF904"/>
    </row>
    <row r="905" spans="6:32" x14ac:dyDescent="0.25">
      <c r="F905"/>
      <c r="Y905"/>
      <c r="AB905"/>
      <c r="AF905"/>
    </row>
    <row r="906" spans="6:32" x14ac:dyDescent="0.25">
      <c r="F906"/>
      <c r="Y906"/>
      <c r="AB906"/>
      <c r="AF906"/>
    </row>
    <row r="907" spans="6:32" x14ac:dyDescent="0.25">
      <c r="F907"/>
      <c r="Y907"/>
      <c r="AB907"/>
      <c r="AF907"/>
    </row>
    <row r="908" spans="6:32" x14ac:dyDescent="0.25">
      <c r="F908"/>
      <c r="Y908"/>
      <c r="AB908"/>
      <c r="AF908"/>
    </row>
    <row r="909" spans="6:32" x14ac:dyDescent="0.25">
      <c r="F909"/>
      <c r="Y909"/>
      <c r="AB909"/>
      <c r="AF909"/>
    </row>
    <row r="910" spans="6:32" x14ac:dyDescent="0.25">
      <c r="F910"/>
      <c r="Y910"/>
      <c r="AB910"/>
      <c r="AF910"/>
    </row>
    <row r="911" spans="6:32" x14ac:dyDescent="0.25">
      <c r="F911"/>
      <c r="Y911"/>
      <c r="AB911"/>
      <c r="AF911"/>
    </row>
    <row r="912" spans="6:32" x14ac:dyDescent="0.25">
      <c r="F912"/>
      <c r="Y912"/>
      <c r="AB912"/>
      <c r="AF912"/>
    </row>
    <row r="913" spans="6:32" x14ac:dyDescent="0.25">
      <c r="F913"/>
      <c r="Y913"/>
      <c r="AB913"/>
      <c r="AF913"/>
    </row>
    <row r="914" spans="6:32" x14ac:dyDescent="0.25">
      <c r="F914"/>
      <c r="Y914"/>
      <c r="AB914"/>
      <c r="AF914"/>
    </row>
    <row r="915" spans="6:32" x14ac:dyDescent="0.25">
      <c r="F915"/>
      <c r="Y915"/>
      <c r="AB915"/>
      <c r="AF915"/>
    </row>
    <row r="916" spans="6:32" x14ac:dyDescent="0.25">
      <c r="F916"/>
      <c r="Y916"/>
      <c r="AB916"/>
      <c r="AF916"/>
    </row>
    <row r="917" spans="6:32" x14ac:dyDescent="0.25">
      <c r="F917"/>
      <c r="Y917"/>
      <c r="AB917"/>
      <c r="AF917"/>
    </row>
    <row r="918" spans="6:32" x14ac:dyDescent="0.25">
      <c r="F918"/>
      <c r="Y918"/>
      <c r="AB918"/>
      <c r="AF918"/>
    </row>
    <row r="919" spans="6:32" x14ac:dyDescent="0.25">
      <c r="F919"/>
      <c r="Y919"/>
      <c r="AB919"/>
      <c r="AF919"/>
    </row>
    <row r="920" spans="6:32" x14ac:dyDescent="0.25">
      <c r="F920"/>
      <c r="Y920"/>
      <c r="AB920"/>
      <c r="AF920"/>
    </row>
    <row r="921" spans="6:32" x14ac:dyDescent="0.25">
      <c r="F921"/>
      <c r="Y921"/>
      <c r="AB921"/>
      <c r="AF921"/>
    </row>
    <row r="922" spans="6:32" x14ac:dyDescent="0.25">
      <c r="F922"/>
      <c r="Y922"/>
      <c r="AB922"/>
      <c r="AF922"/>
    </row>
    <row r="923" spans="6:32" x14ac:dyDescent="0.25">
      <c r="F923"/>
      <c r="Y923"/>
      <c r="AB923"/>
      <c r="AF923"/>
    </row>
    <row r="924" spans="6:32" x14ac:dyDescent="0.25">
      <c r="F924"/>
      <c r="Y924"/>
      <c r="AB924"/>
      <c r="AF924"/>
    </row>
    <row r="925" spans="6:32" x14ac:dyDescent="0.25">
      <c r="F925"/>
      <c r="Y925"/>
      <c r="AB925"/>
      <c r="AF925"/>
    </row>
    <row r="926" spans="6:32" x14ac:dyDescent="0.25">
      <c r="F926"/>
      <c r="Y926"/>
      <c r="AB926"/>
      <c r="AF926"/>
    </row>
    <row r="927" spans="6:32" x14ac:dyDescent="0.25">
      <c r="F927"/>
      <c r="Y927"/>
      <c r="AB927"/>
      <c r="AF927"/>
    </row>
    <row r="928" spans="6:32" x14ac:dyDescent="0.25">
      <c r="F928"/>
      <c r="Y928"/>
      <c r="AB928"/>
      <c r="AF928"/>
    </row>
    <row r="929" spans="6:32" x14ac:dyDescent="0.25">
      <c r="F929"/>
      <c r="Y929"/>
      <c r="AB929"/>
      <c r="AF929"/>
    </row>
    <row r="930" spans="6:32" x14ac:dyDescent="0.25">
      <c r="F930"/>
      <c r="Y930"/>
      <c r="AB930"/>
      <c r="AF930"/>
    </row>
    <row r="931" spans="6:32" x14ac:dyDescent="0.25">
      <c r="F931"/>
      <c r="Y931"/>
      <c r="AB931"/>
      <c r="AF931"/>
    </row>
    <row r="932" spans="6:32" x14ac:dyDescent="0.25">
      <c r="F932"/>
      <c r="Y932"/>
      <c r="AB932"/>
      <c r="AF932"/>
    </row>
    <row r="933" spans="6:32" x14ac:dyDescent="0.25">
      <c r="F933"/>
      <c r="Y933"/>
      <c r="AB933"/>
      <c r="AF933"/>
    </row>
    <row r="934" spans="6:32" x14ac:dyDescent="0.25">
      <c r="F934"/>
      <c r="Y934"/>
      <c r="AB934"/>
      <c r="AF934"/>
    </row>
    <row r="935" spans="6:32" x14ac:dyDescent="0.25">
      <c r="F935"/>
      <c r="Y935"/>
      <c r="AB935"/>
      <c r="AF935"/>
    </row>
    <row r="936" spans="6:32" x14ac:dyDescent="0.25">
      <c r="F936"/>
      <c r="Y936"/>
      <c r="AB936"/>
      <c r="AF936"/>
    </row>
    <row r="937" spans="6:32" x14ac:dyDescent="0.25">
      <c r="F937"/>
      <c r="Y937"/>
      <c r="AB937"/>
      <c r="AF937"/>
    </row>
    <row r="938" spans="6:32" x14ac:dyDescent="0.25">
      <c r="F938"/>
      <c r="Y938"/>
      <c r="AB938"/>
      <c r="AF938"/>
    </row>
    <row r="939" spans="6:32" x14ac:dyDescent="0.25">
      <c r="F939"/>
      <c r="Y939"/>
      <c r="AB939"/>
      <c r="AF939"/>
    </row>
    <row r="940" spans="6:32" x14ac:dyDescent="0.25">
      <c r="F940"/>
      <c r="Y940"/>
      <c r="AB940"/>
      <c r="AF940"/>
    </row>
    <row r="941" spans="6:32" x14ac:dyDescent="0.25">
      <c r="F941"/>
      <c r="Y941"/>
      <c r="AB941"/>
      <c r="AF941"/>
    </row>
    <row r="942" spans="6:32" x14ac:dyDescent="0.25">
      <c r="F942"/>
      <c r="Y942"/>
      <c r="AB942"/>
      <c r="AF942"/>
    </row>
    <row r="943" spans="6:32" x14ac:dyDescent="0.25">
      <c r="F943"/>
      <c r="Y943"/>
      <c r="AB943"/>
      <c r="AF943"/>
    </row>
    <row r="944" spans="6:32" x14ac:dyDescent="0.25">
      <c r="F944"/>
      <c r="Y944"/>
      <c r="AB944"/>
      <c r="AF944"/>
    </row>
    <row r="945" spans="6:32" x14ac:dyDescent="0.25">
      <c r="F945"/>
      <c r="Y945"/>
      <c r="AB945"/>
      <c r="AF945"/>
    </row>
    <row r="946" spans="6:32" x14ac:dyDescent="0.25">
      <c r="F946"/>
      <c r="Y946"/>
      <c r="AB946"/>
      <c r="AF946"/>
    </row>
    <row r="947" spans="6:32" x14ac:dyDescent="0.25">
      <c r="F947"/>
      <c r="Y947"/>
      <c r="AB947"/>
      <c r="AF947"/>
    </row>
    <row r="948" spans="6:32" x14ac:dyDescent="0.25">
      <c r="F948"/>
      <c r="Y948"/>
      <c r="AB948"/>
      <c r="AF948"/>
    </row>
    <row r="949" spans="6:32" x14ac:dyDescent="0.25">
      <c r="F949"/>
      <c r="Y949"/>
      <c r="AB949"/>
      <c r="AF949"/>
    </row>
    <row r="950" spans="6:32" x14ac:dyDescent="0.25">
      <c r="F950"/>
      <c r="Y950"/>
      <c r="AB950"/>
      <c r="AF950"/>
    </row>
    <row r="951" spans="6:32" x14ac:dyDescent="0.25">
      <c r="F951"/>
      <c r="Y951"/>
      <c r="AB951"/>
      <c r="AF951"/>
    </row>
    <row r="952" spans="6:32" x14ac:dyDescent="0.25">
      <c r="F952"/>
      <c r="Y952"/>
      <c r="AB952"/>
      <c r="AF952"/>
    </row>
    <row r="953" spans="6:32" x14ac:dyDescent="0.25">
      <c r="F953"/>
      <c r="Y953"/>
      <c r="AB953"/>
      <c r="AF953"/>
    </row>
    <row r="954" spans="6:32" x14ac:dyDescent="0.25">
      <c r="F954"/>
      <c r="Y954"/>
      <c r="AB954"/>
      <c r="AF954"/>
    </row>
    <row r="955" spans="6:32" x14ac:dyDescent="0.25">
      <c r="F955"/>
      <c r="Y955"/>
      <c r="AB955"/>
      <c r="AF955"/>
    </row>
    <row r="956" spans="6:32" x14ac:dyDescent="0.25">
      <c r="F956"/>
      <c r="Y956"/>
      <c r="AB956"/>
      <c r="AF956"/>
    </row>
    <row r="957" spans="6:32" x14ac:dyDescent="0.25">
      <c r="F957"/>
      <c r="Y957"/>
      <c r="AB957"/>
      <c r="AF957"/>
    </row>
    <row r="958" spans="6:32" x14ac:dyDescent="0.25">
      <c r="F958"/>
      <c r="Y958"/>
      <c r="AB958"/>
      <c r="AF958"/>
    </row>
    <row r="959" spans="6:32" x14ac:dyDescent="0.25">
      <c r="F959"/>
      <c r="Y959"/>
      <c r="AB959"/>
      <c r="AF959"/>
    </row>
    <row r="960" spans="6:32" x14ac:dyDescent="0.25">
      <c r="F960"/>
      <c r="Y960"/>
      <c r="AB960"/>
      <c r="AF960"/>
    </row>
    <row r="961" spans="6:32" x14ac:dyDescent="0.25">
      <c r="F961"/>
      <c r="Y961"/>
      <c r="AB961"/>
      <c r="AF961"/>
    </row>
    <row r="962" spans="6:32" x14ac:dyDescent="0.25">
      <c r="F962"/>
      <c r="Y962"/>
      <c r="AB962"/>
      <c r="AF962"/>
    </row>
    <row r="963" spans="6:32" x14ac:dyDescent="0.25">
      <c r="F963"/>
      <c r="Y963"/>
      <c r="AB963"/>
      <c r="AF963"/>
    </row>
    <row r="964" spans="6:32" x14ac:dyDescent="0.25">
      <c r="F964"/>
      <c r="Y964"/>
      <c r="AB964"/>
      <c r="AF964"/>
    </row>
    <row r="965" spans="6:32" x14ac:dyDescent="0.25">
      <c r="F965"/>
      <c r="Y965"/>
      <c r="AB965"/>
      <c r="AF965"/>
    </row>
    <row r="966" spans="6:32" x14ac:dyDescent="0.25">
      <c r="F966"/>
      <c r="Y966"/>
      <c r="AB966"/>
      <c r="AF966"/>
    </row>
    <row r="967" spans="6:32" x14ac:dyDescent="0.25">
      <c r="F967"/>
      <c r="Y967"/>
      <c r="AB967"/>
      <c r="AF967"/>
    </row>
    <row r="968" spans="6:32" x14ac:dyDescent="0.25">
      <c r="F968"/>
      <c r="Y968"/>
      <c r="AB968"/>
      <c r="AF968"/>
    </row>
    <row r="969" spans="6:32" x14ac:dyDescent="0.25">
      <c r="F969"/>
      <c r="Y969"/>
      <c r="AB969"/>
      <c r="AF969"/>
    </row>
    <row r="970" spans="6:32" x14ac:dyDescent="0.25">
      <c r="F970"/>
      <c r="Y970"/>
      <c r="AB970"/>
      <c r="AF970"/>
    </row>
    <row r="971" spans="6:32" x14ac:dyDescent="0.25">
      <c r="F971"/>
      <c r="Y971"/>
      <c r="AB971"/>
      <c r="AF971"/>
    </row>
    <row r="972" spans="6:32" x14ac:dyDescent="0.25">
      <c r="F972"/>
      <c r="Y972"/>
      <c r="AB972"/>
      <c r="AF972"/>
    </row>
    <row r="973" spans="6:32" x14ac:dyDescent="0.25">
      <c r="F973"/>
      <c r="Y973"/>
      <c r="AB973"/>
      <c r="AF973"/>
    </row>
    <row r="974" spans="6:32" x14ac:dyDescent="0.25">
      <c r="F974"/>
      <c r="Y974"/>
      <c r="AB974"/>
      <c r="AF974"/>
    </row>
    <row r="975" spans="6:32" x14ac:dyDescent="0.25">
      <c r="F975"/>
      <c r="Y975"/>
      <c r="AB975"/>
      <c r="AF975"/>
    </row>
    <row r="976" spans="6:32" x14ac:dyDescent="0.25">
      <c r="F976"/>
      <c r="Y976"/>
      <c r="AB976"/>
      <c r="AF976"/>
    </row>
    <row r="977" spans="6:32" x14ac:dyDescent="0.25">
      <c r="F977"/>
      <c r="Y977"/>
      <c r="AB977"/>
      <c r="AF977"/>
    </row>
    <row r="978" spans="6:32" x14ac:dyDescent="0.25">
      <c r="F978"/>
      <c r="Y978"/>
      <c r="AB978"/>
      <c r="AF978"/>
    </row>
    <row r="979" spans="6:32" x14ac:dyDescent="0.25">
      <c r="F979"/>
      <c r="Y979"/>
      <c r="AB979"/>
      <c r="AF979"/>
    </row>
    <row r="980" spans="6:32" x14ac:dyDescent="0.25">
      <c r="F980"/>
      <c r="Y980"/>
      <c r="AB980"/>
      <c r="AF980"/>
    </row>
    <row r="981" spans="6:32" x14ac:dyDescent="0.25">
      <c r="F981"/>
      <c r="Y981"/>
      <c r="AB981"/>
      <c r="AF981"/>
    </row>
    <row r="982" spans="6:32" x14ac:dyDescent="0.25">
      <c r="F982"/>
      <c r="Y982"/>
      <c r="AB982"/>
      <c r="AF982"/>
    </row>
    <row r="983" spans="6:32" x14ac:dyDescent="0.25">
      <c r="F983"/>
      <c r="Y983"/>
      <c r="AB983"/>
      <c r="AF983"/>
    </row>
    <row r="984" spans="6:32" x14ac:dyDescent="0.25">
      <c r="F984"/>
      <c r="Y984"/>
      <c r="AB984"/>
      <c r="AF984"/>
    </row>
    <row r="985" spans="6:32" x14ac:dyDescent="0.25">
      <c r="F985"/>
      <c r="Y985"/>
      <c r="AB985"/>
      <c r="AF985"/>
    </row>
    <row r="986" spans="6:32" x14ac:dyDescent="0.25">
      <c r="F986"/>
      <c r="Y986"/>
      <c r="AB986"/>
      <c r="AF986"/>
    </row>
    <row r="987" spans="6:32" x14ac:dyDescent="0.25">
      <c r="F987"/>
      <c r="Y987"/>
      <c r="AB987"/>
      <c r="AF987"/>
    </row>
    <row r="988" spans="6:32" x14ac:dyDescent="0.25">
      <c r="F988"/>
      <c r="Y988"/>
      <c r="AB988"/>
      <c r="AF988"/>
    </row>
    <row r="989" spans="6:32" x14ac:dyDescent="0.25">
      <c r="F989"/>
      <c r="Y989"/>
      <c r="AB989"/>
      <c r="AF989"/>
    </row>
    <row r="990" spans="6:32" x14ac:dyDescent="0.25">
      <c r="F990"/>
      <c r="Y990"/>
      <c r="AB990"/>
      <c r="AF990"/>
    </row>
    <row r="991" spans="6:32" x14ac:dyDescent="0.25">
      <c r="F991"/>
      <c r="Y991"/>
      <c r="AB991"/>
      <c r="AF991"/>
    </row>
    <row r="992" spans="6:32" x14ac:dyDescent="0.25">
      <c r="F992"/>
      <c r="Y992"/>
      <c r="AB992"/>
      <c r="AF992"/>
    </row>
    <row r="993" spans="6:32" x14ac:dyDescent="0.25">
      <c r="F993"/>
      <c r="Y993"/>
      <c r="AB993"/>
      <c r="AF993"/>
    </row>
    <row r="994" spans="6:32" x14ac:dyDescent="0.25">
      <c r="F994"/>
      <c r="Y994"/>
      <c r="AB994"/>
      <c r="AF994"/>
    </row>
    <row r="995" spans="6:32" x14ac:dyDescent="0.25">
      <c r="F995"/>
      <c r="Y995"/>
      <c r="AB995"/>
      <c r="AF995"/>
    </row>
    <row r="996" spans="6:32" x14ac:dyDescent="0.25">
      <c r="F996"/>
      <c r="Y996"/>
      <c r="AB996"/>
      <c r="AF996"/>
    </row>
    <row r="997" spans="6:32" x14ac:dyDescent="0.25">
      <c r="F997"/>
      <c r="Y997"/>
      <c r="AB997"/>
      <c r="AF997"/>
    </row>
    <row r="998" spans="6:32" x14ac:dyDescent="0.25">
      <c r="F998"/>
      <c r="Y998"/>
      <c r="AB998"/>
      <c r="AF998"/>
    </row>
    <row r="999" spans="6:32" x14ac:dyDescent="0.25">
      <c r="F999"/>
      <c r="Y999"/>
      <c r="AB999"/>
      <c r="AF999"/>
    </row>
    <row r="1000" spans="6:32" x14ac:dyDescent="0.25">
      <c r="F1000"/>
      <c r="Y1000"/>
      <c r="AB1000"/>
      <c r="AF1000"/>
    </row>
    <row r="1001" spans="6:32" x14ac:dyDescent="0.25">
      <c r="F1001"/>
      <c r="Y1001"/>
      <c r="AB1001"/>
      <c r="AF1001"/>
    </row>
    <row r="1002" spans="6:32" x14ac:dyDescent="0.25">
      <c r="F1002"/>
      <c r="Y1002"/>
      <c r="AB1002"/>
      <c r="AF1002"/>
    </row>
    <row r="1003" spans="6:32" x14ac:dyDescent="0.25">
      <c r="F1003"/>
      <c r="Y1003"/>
      <c r="AB1003"/>
      <c r="AF1003"/>
    </row>
    <row r="1004" spans="6:32" x14ac:dyDescent="0.25">
      <c r="F1004"/>
      <c r="Y1004"/>
      <c r="AB1004"/>
      <c r="AF1004"/>
    </row>
    <row r="1005" spans="6:32" x14ac:dyDescent="0.25">
      <c r="F1005"/>
      <c r="Y1005"/>
      <c r="AB1005"/>
      <c r="AF1005"/>
    </row>
    <row r="1006" spans="6:32" x14ac:dyDescent="0.25">
      <c r="F1006"/>
      <c r="Y1006"/>
      <c r="AB1006"/>
      <c r="AF1006"/>
    </row>
    <row r="1007" spans="6:32" x14ac:dyDescent="0.25">
      <c r="F1007"/>
      <c r="Y1007"/>
      <c r="AB1007"/>
      <c r="AF1007"/>
    </row>
    <row r="1008" spans="6:32" x14ac:dyDescent="0.25">
      <c r="F1008"/>
      <c r="Y1008"/>
      <c r="AB1008"/>
      <c r="AF1008"/>
    </row>
    <row r="1009" spans="6:32" x14ac:dyDescent="0.25">
      <c r="F1009"/>
      <c r="Y1009"/>
      <c r="AB1009"/>
      <c r="AF1009"/>
    </row>
    <row r="1010" spans="6:32" x14ac:dyDescent="0.25">
      <c r="F1010"/>
      <c r="Y1010"/>
      <c r="AB1010"/>
      <c r="AF1010"/>
    </row>
    <row r="1011" spans="6:32" x14ac:dyDescent="0.25">
      <c r="F1011"/>
      <c r="Y1011"/>
      <c r="AB1011"/>
      <c r="AF1011"/>
    </row>
    <row r="1012" spans="6:32" x14ac:dyDescent="0.25">
      <c r="F1012"/>
      <c r="Y1012"/>
      <c r="AB1012"/>
      <c r="AF1012"/>
    </row>
    <row r="1013" spans="6:32" x14ac:dyDescent="0.25">
      <c r="F1013"/>
      <c r="Y1013"/>
      <c r="AB1013"/>
      <c r="AF1013"/>
    </row>
    <row r="1014" spans="6:32" x14ac:dyDescent="0.25">
      <c r="F1014"/>
      <c r="Y1014"/>
      <c r="AB1014"/>
      <c r="AF1014"/>
    </row>
    <row r="1015" spans="6:32" x14ac:dyDescent="0.25">
      <c r="F1015"/>
      <c r="Y1015"/>
      <c r="AB1015"/>
      <c r="AF1015"/>
    </row>
    <row r="1016" spans="6:32" x14ac:dyDescent="0.25">
      <c r="F1016"/>
      <c r="Y1016"/>
      <c r="AB1016"/>
      <c r="AF1016"/>
    </row>
    <row r="1017" spans="6:32" x14ac:dyDescent="0.25">
      <c r="Y1017"/>
      <c r="AB1017"/>
      <c r="AF1017"/>
    </row>
    <row r="1018" spans="6:32" x14ac:dyDescent="0.25">
      <c r="Y1018"/>
      <c r="AB1018"/>
      <c r="AF1018"/>
    </row>
    <row r="1019" spans="6:32" x14ac:dyDescent="0.25">
      <c r="Y1019"/>
      <c r="AB1019"/>
      <c r="AF1019"/>
    </row>
    <row r="1020" spans="6:32" x14ac:dyDescent="0.25">
      <c r="Y1020"/>
      <c r="AB1020"/>
      <c r="AF1020"/>
    </row>
    <row r="1021" spans="6:32" x14ac:dyDescent="0.25">
      <c r="Y1021"/>
      <c r="AB1021"/>
      <c r="AF1021"/>
    </row>
    <row r="1022" spans="6:32" x14ac:dyDescent="0.25">
      <c r="Y1022"/>
      <c r="AB1022"/>
      <c r="AF1022"/>
    </row>
    <row r="1023" spans="6:32" x14ac:dyDescent="0.25">
      <c r="Y1023"/>
      <c r="AB1023"/>
      <c r="AF1023"/>
    </row>
    <row r="1024" spans="6:32" x14ac:dyDescent="0.25">
      <c r="Y1024"/>
      <c r="AB1024"/>
      <c r="AF1024"/>
    </row>
    <row r="1025" spans="25:32" x14ac:dyDescent="0.25">
      <c r="Y1025"/>
      <c r="AB1025"/>
      <c r="AF1025"/>
    </row>
    <row r="1026" spans="25:32" x14ac:dyDescent="0.25">
      <c r="Y1026"/>
      <c r="AB1026"/>
      <c r="AF1026"/>
    </row>
    <row r="1027" spans="25:32" x14ac:dyDescent="0.25">
      <c r="Y1027"/>
      <c r="AB1027"/>
      <c r="AF1027"/>
    </row>
    <row r="1028" spans="25:32" x14ac:dyDescent="0.25">
      <c r="Y1028"/>
      <c r="AB1028"/>
      <c r="AF1028"/>
    </row>
    <row r="1029" spans="25:32" x14ac:dyDescent="0.25">
      <c r="Y1029"/>
      <c r="AB1029"/>
      <c r="AF1029"/>
    </row>
    <row r="1030" spans="25:32" x14ac:dyDescent="0.25">
      <c r="Y1030"/>
      <c r="AB1030"/>
      <c r="AF1030"/>
    </row>
    <row r="1031" spans="25:32" x14ac:dyDescent="0.25">
      <c r="Y1031"/>
      <c r="AB1031"/>
      <c r="AF1031"/>
    </row>
    <row r="1032" spans="25:32" x14ac:dyDescent="0.25">
      <c r="Y1032"/>
      <c r="AB1032"/>
      <c r="AF1032"/>
    </row>
    <row r="1033" spans="25:32" x14ac:dyDescent="0.25">
      <c r="Y1033"/>
      <c r="AB1033"/>
      <c r="AF1033"/>
    </row>
    <row r="1034" spans="25:32" x14ac:dyDescent="0.25">
      <c r="Y1034"/>
      <c r="AB1034"/>
      <c r="AF1034"/>
    </row>
    <row r="1035" spans="25:32" x14ac:dyDescent="0.25">
      <c r="Y1035"/>
      <c r="AB1035"/>
      <c r="AF1035"/>
    </row>
    <row r="1036" spans="25:32" x14ac:dyDescent="0.25">
      <c r="Y1036"/>
      <c r="AB1036"/>
      <c r="AF1036"/>
    </row>
    <row r="1037" spans="25:32" x14ac:dyDescent="0.25">
      <c r="Y1037"/>
      <c r="AB1037"/>
      <c r="AF1037"/>
    </row>
    <row r="1038" spans="25:32" x14ac:dyDescent="0.25">
      <c r="Y1038"/>
      <c r="AB1038"/>
      <c r="AF1038"/>
    </row>
    <row r="1039" spans="25:32" x14ac:dyDescent="0.25">
      <c r="Y1039"/>
      <c r="AB1039"/>
      <c r="AF1039"/>
    </row>
    <row r="1040" spans="25:32" x14ac:dyDescent="0.25">
      <c r="Y1040"/>
      <c r="AB1040"/>
      <c r="AF1040"/>
    </row>
    <row r="1041" spans="25:32" x14ac:dyDescent="0.25">
      <c r="Y1041"/>
      <c r="AB1041"/>
      <c r="AF1041"/>
    </row>
    <row r="1042" spans="25:32" x14ac:dyDescent="0.25">
      <c r="Y1042"/>
      <c r="AB1042"/>
      <c r="AF1042"/>
    </row>
    <row r="1043" spans="25:32" x14ac:dyDescent="0.25">
      <c r="Y1043"/>
      <c r="AB1043"/>
      <c r="AF1043"/>
    </row>
    <row r="1044" spans="25:32" x14ac:dyDescent="0.25">
      <c r="Y1044"/>
      <c r="AB1044"/>
      <c r="AF1044"/>
    </row>
    <row r="1045" spans="25:32" x14ac:dyDescent="0.25">
      <c r="Y1045"/>
      <c r="AB1045"/>
      <c r="AF1045"/>
    </row>
    <row r="1046" spans="25:32" x14ac:dyDescent="0.25">
      <c r="Y1046"/>
      <c r="AB1046"/>
      <c r="AF1046"/>
    </row>
    <row r="1047" spans="25:32" x14ac:dyDescent="0.25">
      <c r="Y1047"/>
      <c r="AB1047"/>
      <c r="AF1047"/>
    </row>
    <row r="1048" spans="25:32" x14ac:dyDescent="0.25">
      <c r="Y1048"/>
      <c r="AB1048"/>
      <c r="AF1048"/>
    </row>
    <row r="1049" spans="25:32" x14ac:dyDescent="0.25">
      <c r="Y1049"/>
      <c r="AB1049"/>
      <c r="AF1049"/>
    </row>
    <row r="1050" spans="25:32" x14ac:dyDescent="0.25">
      <c r="Y1050"/>
      <c r="AB1050"/>
      <c r="AF1050"/>
    </row>
    <row r="1051" spans="25:32" x14ac:dyDescent="0.25">
      <c r="Y1051"/>
      <c r="AB1051"/>
      <c r="AF1051"/>
    </row>
    <row r="1052" spans="25:32" x14ac:dyDescent="0.25">
      <c r="Y1052"/>
      <c r="AB1052"/>
      <c r="AF1052"/>
    </row>
    <row r="1053" spans="25:32" x14ac:dyDescent="0.25">
      <c r="Y1053"/>
      <c r="AB1053"/>
      <c r="AF1053"/>
    </row>
    <row r="1054" spans="25:32" x14ac:dyDescent="0.25">
      <c r="Y1054"/>
      <c r="AB1054"/>
      <c r="AF1054"/>
    </row>
    <row r="1055" spans="25:32" x14ac:dyDescent="0.25">
      <c r="Y1055"/>
      <c r="AB1055"/>
      <c r="AF1055"/>
    </row>
    <row r="1056" spans="25:32" x14ac:dyDescent="0.25">
      <c r="Y1056"/>
      <c r="AB1056"/>
      <c r="AF1056"/>
    </row>
    <row r="1057" spans="25:32" x14ac:dyDescent="0.25">
      <c r="Y1057"/>
      <c r="AB1057"/>
      <c r="AF1057"/>
    </row>
    <row r="1058" spans="25:32" x14ac:dyDescent="0.25">
      <c r="Y1058"/>
      <c r="AB1058"/>
      <c r="AF1058"/>
    </row>
    <row r="1059" spans="25:32" x14ac:dyDescent="0.25">
      <c r="Y1059"/>
      <c r="AB1059"/>
      <c r="AF1059"/>
    </row>
    <row r="1060" spans="25:32" x14ac:dyDescent="0.25">
      <c r="Y1060"/>
      <c r="AB1060"/>
      <c r="AF1060"/>
    </row>
    <row r="1061" spans="25:32" x14ac:dyDescent="0.25">
      <c r="Y1061"/>
      <c r="AB1061"/>
      <c r="AF1061"/>
    </row>
    <row r="1062" spans="25:32" x14ac:dyDescent="0.25">
      <c r="Y1062"/>
      <c r="AB1062"/>
      <c r="AF1062"/>
    </row>
    <row r="1063" spans="25:32" x14ac:dyDescent="0.25">
      <c r="Y1063"/>
      <c r="AB1063"/>
      <c r="AF1063"/>
    </row>
    <row r="1064" spans="25:32" x14ac:dyDescent="0.25">
      <c r="Y1064"/>
      <c r="AB1064"/>
      <c r="AF1064"/>
    </row>
    <row r="1065" spans="25:32" x14ac:dyDescent="0.25">
      <c r="Y1065"/>
      <c r="AB1065"/>
      <c r="AF1065"/>
    </row>
    <row r="1066" spans="25:32" x14ac:dyDescent="0.25">
      <c r="Y1066"/>
      <c r="AB1066"/>
      <c r="AF1066"/>
    </row>
    <row r="1067" spans="25:32" x14ac:dyDescent="0.25">
      <c r="Y1067"/>
      <c r="AB1067"/>
      <c r="AF1067"/>
    </row>
    <row r="1068" spans="25:32" x14ac:dyDescent="0.25">
      <c r="Y1068"/>
      <c r="AB1068"/>
      <c r="AF1068"/>
    </row>
    <row r="1069" spans="25:32" x14ac:dyDescent="0.25">
      <c r="Y1069"/>
      <c r="AB1069"/>
      <c r="AF1069"/>
    </row>
    <row r="1070" spans="25:32" x14ac:dyDescent="0.25">
      <c r="Y1070"/>
      <c r="AB1070"/>
      <c r="AF1070"/>
    </row>
    <row r="1071" spans="25:32" x14ac:dyDescent="0.25">
      <c r="Y1071"/>
      <c r="AB1071"/>
      <c r="AF1071"/>
    </row>
    <row r="1072" spans="25:32" x14ac:dyDescent="0.25">
      <c r="Y1072"/>
      <c r="AB1072"/>
      <c r="AF1072"/>
    </row>
    <row r="1073" spans="25:32" x14ac:dyDescent="0.25">
      <c r="Y1073"/>
      <c r="AB1073"/>
      <c r="AF1073"/>
    </row>
    <row r="1074" spans="25:32" x14ac:dyDescent="0.25">
      <c r="Y1074"/>
      <c r="AB1074"/>
      <c r="AF1074"/>
    </row>
    <row r="1075" spans="25:32" x14ac:dyDescent="0.25">
      <c r="Y1075"/>
      <c r="AB1075"/>
      <c r="AF1075"/>
    </row>
    <row r="1076" spans="25:32" x14ac:dyDescent="0.25">
      <c r="Y1076"/>
      <c r="AB1076"/>
      <c r="AF1076"/>
    </row>
    <row r="1077" spans="25:32" x14ac:dyDescent="0.25">
      <c r="Y1077"/>
      <c r="AB1077"/>
      <c r="AF1077"/>
    </row>
    <row r="1078" spans="25:32" x14ac:dyDescent="0.25">
      <c r="Y1078"/>
      <c r="AB1078"/>
      <c r="AF1078"/>
    </row>
    <row r="1079" spans="25:32" x14ac:dyDescent="0.25">
      <c r="Y1079"/>
      <c r="AB1079"/>
      <c r="AF1079"/>
    </row>
    <row r="1080" spans="25:32" x14ac:dyDescent="0.25">
      <c r="Y1080"/>
      <c r="AB1080"/>
      <c r="AF1080"/>
    </row>
    <row r="1081" spans="25:32" x14ac:dyDescent="0.25">
      <c r="Y1081"/>
      <c r="AB1081"/>
      <c r="AF1081"/>
    </row>
    <row r="1082" spans="25:32" x14ac:dyDescent="0.25">
      <c r="Y1082"/>
      <c r="AB1082"/>
      <c r="AF1082"/>
    </row>
    <row r="1083" spans="25:32" x14ac:dyDescent="0.25">
      <c r="Y1083"/>
      <c r="AB1083"/>
      <c r="AF1083"/>
    </row>
    <row r="1084" spans="25:32" x14ac:dyDescent="0.25">
      <c r="Y1084"/>
      <c r="AB1084"/>
      <c r="AF1084"/>
    </row>
    <row r="1085" spans="25:32" x14ac:dyDescent="0.25">
      <c r="Y1085"/>
      <c r="AB1085"/>
      <c r="AF1085"/>
    </row>
    <row r="1086" spans="25:32" x14ac:dyDescent="0.25">
      <c r="Y1086"/>
      <c r="AB1086"/>
      <c r="AF1086"/>
    </row>
    <row r="1087" spans="25:32" x14ac:dyDescent="0.25">
      <c r="Y1087"/>
      <c r="AB1087"/>
      <c r="AF1087"/>
    </row>
    <row r="1088" spans="25:32" x14ac:dyDescent="0.25">
      <c r="Y1088"/>
      <c r="AB1088"/>
      <c r="AF1088"/>
    </row>
    <row r="1089" spans="25:32" x14ac:dyDescent="0.25">
      <c r="Y1089"/>
      <c r="AB1089"/>
      <c r="AF1089"/>
    </row>
    <row r="1090" spans="25:32" x14ac:dyDescent="0.25">
      <c r="Y1090"/>
      <c r="AB1090"/>
      <c r="AF1090"/>
    </row>
    <row r="1091" spans="25:32" x14ac:dyDescent="0.25">
      <c r="Y1091"/>
      <c r="AB1091"/>
      <c r="AF1091"/>
    </row>
    <row r="1092" spans="25:32" x14ac:dyDescent="0.25">
      <c r="Y1092"/>
      <c r="AB1092"/>
      <c r="AF1092"/>
    </row>
    <row r="1093" spans="25:32" x14ac:dyDescent="0.25">
      <c r="Y1093"/>
      <c r="AB1093"/>
      <c r="AF1093"/>
    </row>
    <row r="1094" spans="25:32" x14ac:dyDescent="0.25">
      <c r="Y1094"/>
      <c r="AB1094"/>
      <c r="AF1094"/>
    </row>
    <row r="1095" spans="25:32" x14ac:dyDescent="0.25">
      <c r="Y1095"/>
      <c r="AB1095"/>
      <c r="AF1095"/>
    </row>
    <row r="1096" spans="25:32" x14ac:dyDescent="0.25">
      <c r="Y1096"/>
      <c r="AB1096"/>
      <c r="AF1096"/>
    </row>
    <row r="1097" spans="25:32" x14ac:dyDescent="0.25">
      <c r="Y1097"/>
      <c r="AB1097"/>
      <c r="AF1097"/>
    </row>
    <row r="1098" spans="25:32" x14ac:dyDescent="0.25">
      <c r="Y1098"/>
      <c r="AB1098"/>
      <c r="AF1098"/>
    </row>
    <row r="1099" spans="25:32" x14ac:dyDescent="0.25">
      <c r="Y1099"/>
      <c r="AB1099"/>
      <c r="AF1099"/>
    </row>
    <row r="1100" spans="25:32" x14ac:dyDescent="0.25">
      <c r="Y1100"/>
      <c r="AB1100"/>
      <c r="AF1100"/>
    </row>
    <row r="1101" spans="25:32" x14ac:dyDescent="0.25">
      <c r="Y1101"/>
      <c r="AB1101"/>
      <c r="AF1101"/>
    </row>
    <row r="1102" spans="25:32" x14ac:dyDescent="0.25">
      <c r="Y1102"/>
      <c r="AB1102"/>
      <c r="AF1102"/>
    </row>
    <row r="1103" spans="25:32" x14ac:dyDescent="0.25">
      <c r="Y1103"/>
      <c r="AB1103"/>
      <c r="AF1103"/>
    </row>
    <row r="1104" spans="25:32" x14ac:dyDescent="0.25">
      <c r="Y1104"/>
      <c r="AB1104"/>
      <c r="AF1104"/>
    </row>
    <row r="1105" spans="25:32" x14ac:dyDescent="0.25">
      <c r="Y1105"/>
      <c r="AB1105"/>
      <c r="AF1105"/>
    </row>
    <row r="1106" spans="25:32" x14ac:dyDescent="0.25">
      <c r="Y1106"/>
      <c r="AB1106"/>
      <c r="AF1106"/>
    </row>
    <row r="1107" spans="25:32" x14ac:dyDescent="0.25">
      <c r="Y1107"/>
      <c r="AB1107"/>
      <c r="AF1107"/>
    </row>
    <row r="1108" spans="25:32" x14ac:dyDescent="0.25">
      <c r="Y1108"/>
      <c r="AB1108"/>
      <c r="AF1108"/>
    </row>
    <row r="1109" spans="25:32" x14ac:dyDescent="0.25">
      <c r="Y1109"/>
      <c r="AB1109"/>
      <c r="AF1109"/>
    </row>
    <row r="1110" spans="25:32" x14ac:dyDescent="0.25">
      <c r="Y1110"/>
      <c r="AB1110"/>
      <c r="AF1110"/>
    </row>
    <row r="1111" spans="25:32" x14ac:dyDescent="0.25">
      <c r="Y1111"/>
      <c r="AB1111"/>
      <c r="AF1111"/>
    </row>
    <row r="1112" spans="25:32" x14ac:dyDescent="0.25">
      <c r="Y1112"/>
      <c r="AB1112"/>
      <c r="AF1112"/>
    </row>
    <row r="1113" spans="25:32" x14ac:dyDescent="0.25">
      <c r="Y1113"/>
      <c r="AB1113"/>
      <c r="AF1113"/>
    </row>
    <row r="1114" spans="25:32" x14ac:dyDescent="0.25">
      <c r="Y1114"/>
      <c r="AB1114"/>
      <c r="AF1114"/>
    </row>
    <row r="1115" spans="25:32" x14ac:dyDescent="0.25">
      <c r="Y1115"/>
      <c r="AB1115"/>
      <c r="AF1115"/>
    </row>
    <row r="1116" spans="25:32" x14ac:dyDescent="0.25">
      <c r="Y1116"/>
      <c r="AB1116"/>
      <c r="AF1116"/>
    </row>
    <row r="1117" spans="25:32" x14ac:dyDescent="0.25">
      <c r="Y1117"/>
      <c r="AB1117"/>
      <c r="AF1117"/>
    </row>
    <row r="1118" spans="25:32" x14ac:dyDescent="0.25">
      <c r="Y1118"/>
      <c r="AB1118"/>
      <c r="AF1118"/>
    </row>
    <row r="1119" spans="25:32" x14ac:dyDescent="0.25">
      <c r="Y1119"/>
      <c r="AB1119"/>
      <c r="AF1119"/>
    </row>
    <row r="1120" spans="25:32" x14ac:dyDescent="0.25">
      <c r="Y1120"/>
      <c r="AB1120"/>
      <c r="AF1120"/>
    </row>
    <row r="1121" spans="25:32" x14ac:dyDescent="0.25">
      <c r="Y1121"/>
      <c r="AB1121"/>
      <c r="AF1121"/>
    </row>
    <row r="1122" spans="25:32" x14ac:dyDescent="0.25">
      <c r="Y1122"/>
      <c r="AB1122"/>
      <c r="AF1122"/>
    </row>
    <row r="1123" spans="25:32" x14ac:dyDescent="0.25">
      <c r="Y1123"/>
      <c r="AB1123"/>
      <c r="AF1123"/>
    </row>
    <row r="1124" spans="25:32" x14ac:dyDescent="0.25">
      <c r="Y1124"/>
      <c r="AB1124"/>
      <c r="AF1124"/>
    </row>
    <row r="1125" spans="25:32" x14ac:dyDescent="0.25">
      <c r="Y1125"/>
      <c r="AB1125"/>
      <c r="AF1125"/>
    </row>
    <row r="1126" spans="25:32" x14ac:dyDescent="0.25">
      <c r="Y1126"/>
      <c r="AB1126"/>
      <c r="AF1126"/>
    </row>
    <row r="1127" spans="25:32" x14ac:dyDescent="0.25">
      <c r="Y1127"/>
      <c r="AB1127"/>
      <c r="AF1127"/>
    </row>
    <row r="1128" spans="25:32" x14ac:dyDescent="0.25">
      <c r="Y1128"/>
      <c r="AB1128"/>
      <c r="AF1128"/>
    </row>
    <row r="1129" spans="25:32" x14ac:dyDescent="0.25">
      <c r="Y1129"/>
      <c r="AB1129"/>
      <c r="AF1129"/>
    </row>
    <row r="1130" spans="25:32" x14ac:dyDescent="0.25">
      <c r="Y1130"/>
      <c r="AB1130"/>
      <c r="AF1130"/>
    </row>
    <row r="1131" spans="25:32" x14ac:dyDescent="0.25">
      <c r="Y1131"/>
      <c r="AB1131"/>
      <c r="AF1131"/>
    </row>
    <row r="1132" spans="25:32" x14ac:dyDescent="0.25">
      <c r="Y1132"/>
      <c r="AB1132"/>
      <c r="AF1132"/>
    </row>
    <row r="1133" spans="25:32" x14ac:dyDescent="0.25">
      <c r="Y1133"/>
      <c r="AB1133"/>
      <c r="AF1133"/>
    </row>
    <row r="1134" spans="25:32" x14ac:dyDescent="0.25">
      <c r="Y1134"/>
      <c r="AB1134"/>
      <c r="AF1134"/>
    </row>
    <row r="1135" spans="25:32" x14ac:dyDescent="0.25">
      <c r="Y1135"/>
      <c r="AB1135"/>
      <c r="AF1135"/>
    </row>
    <row r="1136" spans="25:32" x14ac:dyDescent="0.25">
      <c r="Y1136"/>
      <c r="AB1136"/>
      <c r="AF1136"/>
    </row>
    <row r="1137" spans="25:32" x14ac:dyDescent="0.25">
      <c r="Y1137"/>
      <c r="AB1137"/>
      <c r="AF1137"/>
    </row>
    <row r="1138" spans="25:32" x14ac:dyDescent="0.25">
      <c r="Y1138"/>
      <c r="AB1138"/>
      <c r="AF1138"/>
    </row>
    <row r="1139" spans="25:32" x14ac:dyDescent="0.25">
      <c r="Y1139"/>
      <c r="AB1139"/>
      <c r="AF1139"/>
    </row>
    <row r="1140" spans="25:32" x14ac:dyDescent="0.25">
      <c r="Y1140"/>
      <c r="AB1140"/>
      <c r="AF1140"/>
    </row>
    <row r="1141" spans="25:32" x14ac:dyDescent="0.25">
      <c r="Y1141"/>
      <c r="AB1141"/>
      <c r="AF1141"/>
    </row>
    <row r="1142" spans="25:32" x14ac:dyDescent="0.25">
      <c r="Y1142"/>
      <c r="AB1142"/>
      <c r="AF1142"/>
    </row>
    <row r="1143" spans="25:32" x14ac:dyDescent="0.25">
      <c r="Y1143"/>
      <c r="AB1143"/>
      <c r="AF1143"/>
    </row>
    <row r="1144" spans="25:32" x14ac:dyDescent="0.25">
      <c r="Y1144"/>
      <c r="AB1144"/>
      <c r="AF1144"/>
    </row>
    <row r="1145" spans="25:32" x14ac:dyDescent="0.25">
      <c r="Y1145"/>
      <c r="AB1145"/>
      <c r="AF1145"/>
    </row>
    <row r="1146" spans="25:32" x14ac:dyDescent="0.25">
      <c r="Y1146"/>
      <c r="AB1146"/>
      <c r="AF1146"/>
    </row>
    <row r="1147" spans="25:32" x14ac:dyDescent="0.25">
      <c r="Y1147"/>
      <c r="AB1147"/>
      <c r="AF1147"/>
    </row>
    <row r="1148" spans="25:32" x14ac:dyDescent="0.25">
      <c r="Y1148"/>
      <c r="AB1148"/>
      <c r="AF1148"/>
    </row>
    <row r="1149" spans="25:32" x14ac:dyDescent="0.25">
      <c r="Y1149"/>
      <c r="AB1149"/>
      <c r="AF1149"/>
    </row>
    <row r="1150" spans="25:32" x14ac:dyDescent="0.25">
      <c r="Y1150"/>
      <c r="AB1150"/>
      <c r="AF1150"/>
    </row>
    <row r="1151" spans="25:32" x14ac:dyDescent="0.25">
      <c r="Y1151"/>
      <c r="AB1151"/>
      <c r="AF1151"/>
    </row>
    <row r="1152" spans="25:32" x14ac:dyDescent="0.25">
      <c r="Y1152"/>
      <c r="AB1152"/>
      <c r="AF1152"/>
    </row>
    <row r="1153" spans="25:32" x14ac:dyDescent="0.25">
      <c r="Y1153"/>
      <c r="AB1153"/>
      <c r="AF1153"/>
    </row>
    <row r="1154" spans="25:32" x14ac:dyDescent="0.25">
      <c r="Y1154"/>
      <c r="AB1154"/>
      <c r="AF1154"/>
    </row>
    <row r="1155" spans="25:32" x14ac:dyDescent="0.25">
      <c r="Y1155"/>
      <c r="AB1155"/>
      <c r="AF1155"/>
    </row>
    <row r="1156" spans="25:32" x14ac:dyDescent="0.25">
      <c r="Y1156"/>
      <c r="AB1156"/>
      <c r="AF1156"/>
    </row>
    <row r="1157" spans="25:32" x14ac:dyDescent="0.25">
      <c r="Y1157"/>
      <c r="AB1157"/>
      <c r="AF1157"/>
    </row>
    <row r="1158" spans="25:32" x14ac:dyDescent="0.25">
      <c r="Y1158"/>
      <c r="AB1158"/>
      <c r="AF1158"/>
    </row>
    <row r="1159" spans="25:32" x14ac:dyDescent="0.25">
      <c r="Y1159"/>
      <c r="AB1159"/>
      <c r="AF1159"/>
    </row>
    <row r="1160" spans="25:32" x14ac:dyDescent="0.25">
      <c r="Y1160"/>
      <c r="AB1160"/>
      <c r="AF1160"/>
    </row>
    <row r="1161" spans="25:32" x14ac:dyDescent="0.25">
      <c r="Y1161"/>
      <c r="AB1161"/>
      <c r="AF1161"/>
    </row>
    <row r="1162" spans="25:32" x14ac:dyDescent="0.25">
      <c r="Y1162"/>
      <c r="AB1162"/>
      <c r="AF1162"/>
    </row>
    <row r="1163" spans="25:32" x14ac:dyDescent="0.25">
      <c r="Y1163"/>
      <c r="AB1163"/>
      <c r="AF1163"/>
    </row>
    <row r="1164" spans="25:32" x14ac:dyDescent="0.25">
      <c r="Y1164"/>
      <c r="AB1164"/>
      <c r="AF1164"/>
    </row>
    <row r="1165" spans="25:32" x14ac:dyDescent="0.25">
      <c r="Y1165"/>
      <c r="AB1165"/>
      <c r="AF1165"/>
    </row>
    <row r="1166" spans="25:32" x14ac:dyDescent="0.25">
      <c r="Y1166"/>
      <c r="AB1166"/>
      <c r="AF1166"/>
    </row>
    <row r="1167" spans="25:32" x14ac:dyDescent="0.25">
      <c r="Y1167"/>
      <c r="AB1167"/>
      <c r="AF1167"/>
    </row>
    <row r="1168" spans="25:32" x14ac:dyDescent="0.25">
      <c r="Y1168"/>
      <c r="AB1168"/>
      <c r="AF1168"/>
    </row>
    <row r="1169" spans="25:32" x14ac:dyDescent="0.25">
      <c r="Y1169"/>
      <c r="AB1169"/>
      <c r="AF1169"/>
    </row>
    <row r="1170" spans="25:32" x14ac:dyDescent="0.25">
      <c r="Y1170"/>
      <c r="AB1170"/>
      <c r="AF1170"/>
    </row>
    <row r="1171" spans="25:32" x14ac:dyDescent="0.25">
      <c r="Y1171"/>
      <c r="AB1171"/>
      <c r="AF1171"/>
    </row>
    <row r="1172" spans="25:32" x14ac:dyDescent="0.25">
      <c r="Y1172"/>
      <c r="AB1172"/>
      <c r="AF1172"/>
    </row>
    <row r="1173" spans="25:32" x14ac:dyDescent="0.25">
      <c r="Y1173"/>
      <c r="AB1173"/>
      <c r="AF1173"/>
    </row>
    <row r="1174" spans="25:32" x14ac:dyDescent="0.25">
      <c r="Y1174"/>
      <c r="AB1174"/>
      <c r="AF1174"/>
    </row>
    <row r="1175" spans="25:32" x14ac:dyDescent="0.25">
      <c r="Y1175"/>
      <c r="AB1175"/>
      <c r="AF1175"/>
    </row>
    <row r="1176" spans="25:32" x14ac:dyDescent="0.25">
      <c r="Y1176"/>
      <c r="AB1176"/>
      <c r="AF1176"/>
    </row>
    <row r="1177" spans="25:32" x14ac:dyDescent="0.25">
      <c r="Y1177"/>
      <c r="AB1177"/>
      <c r="AF1177"/>
    </row>
    <row r="1178" spans="25:32" x14ac:dyDescent="0.25">
      <c r="Y1178"/>
      <c r="AB1178"/>
      <c r="AF1178"/>
    </row>
    <row r="1179" spans="25:32" x14ac:dyDescent="0.25">
      <c r="Y1179"/>
      <c r="AB1179"/>
      <c r="AF1179"/>
    </row>
    <row r="1180" spans="25:32" x14ac:dyDescent="0.25">
      <c r="Y1180"/>
      <c r="AB1180"/>
      <c r="AF1180"/>
    </row>
    <row r="1181" spans="25:32" x14ac:dyDescent="0.25">
      <c r="Y1181"/>
      <c r="AB1181"/>
      <c r="AF1181"/>
    </row>
    <row r="1182" spans="25:32" x14ac:dyDescent="0.25">
      <c r="Y1182"/>
      <c r="AB1182"/>
      <c r="AF1182"/>
    </row>
    <row r="1183" spans="25:32" x14ac:dyDescent="0.25">
      <c r="Y1183"/>
      <c r="AB1183"/>
      <c r="AF1183"/>
    </row>
    <row r="1184" spans="25:32" x14ac:dyDescent="0.25">
      <c r="Y1184"/>
      <c r="AB1184"/>
      <c r="AF1184"/>
    </row>
    <row r="1185" spans="25:32" x14ac:dyDescent="0.25">
      <c r="Y1185"/>
      <c r="AB1185"/>
      <c r="AF1185"/>
    </row>
    <row r="1186" spans="25:32" x14ac:dyDescent="0.25">
      <c r="Y1186"/>
      <c r="AB1186"/>
      <c r="AF1186"/>
    </row>
    <row r="1187" spans="25:32" x14ac:dyDescent="0.25">
      <c r="Y1187"/>
      <c r="AB1187"/>
      <c r="AF1187"/>
    </row>
    <row r="1188" spans="25:32" x14ac:dyDescent="0.25">
      <c r="Y1188"/>
      <c r="AB1188"/>
      <c r="AF1188"/>
    </row>
    <row r="1189" spans="25:32" x14ac:dyDescent="0.25">
      <c r="Y1189"/>
      <c r="AB1189"/>
      <c r="AF1189"/>
    </row>
    <row r="1190" spans="25:32" x14ac:dyDescent="0.25">
      <c r="Y1190"/>
      <c r="AB1190"/>
      <c r="AF1190"/>
    </row>
    <row r="1191" spans="25:32" x14ac:dyDescent="0.25">
      <c r="Y1191"/>
      <c r="AB1191"/>
      <c r="AF1191"/>
    </row>
    <row r="1192" spans="25:32" x14ac:dyDescent="0.25">
      <c r="Y1192"/>
      <c r="AB1192"/>
      <c r="AF1192"/>
    </row>
    <row r="1193" spans="25:32" x14ac:dyDescent="0.25">
      <c r="Y1193"/>
      <c r="AB1193"/>
      <c r="AF1193"/>
    </row>
    <row r="1194" spans="25:32" x14ac:dyDescent="0.25">
      <c r="Y1194"/>
      <c r="AB1194"/>
      <c r="AF1194"/>
    </row>
    <row r="1195" spans="25:32" x14ac:dyDescent="0.25">
      <c r="Y1195"/>
      <c r="AB1195"/>
      <c r="AF1195"/>
    </row>
    <row r="1196" spans="25:32" x14ac:dyDescent="0.25">
      <c r="Y1196"/>
      <c r="AB1196"/>
      <c r="AF1196"/>
    </row>
    <row r="1197" spans="25:32" x14ac:dyDescent="0.25">
      <c r="Y1197"/>
      <c r="AB1197"/>
      <c r="AF1197"/>
    </row>
    <row r="1198" spans="25:32" x14ac:dyDescent="0.25">
      <c r="Y1198"/>
      <c r="AB1198"/>
      <c r="AF1198"/>
    </row>
    <row r="1199" spans="25:32" x14ac:dyDescent="0.25">
      <c r="Y1199"/>
      <c r="AB1199"/>
      <c r="AF1199"/>
    </row>
    <row r="1200" spans="25:32" x14ac:dyDescent="0.25">
      <c r="Y1200"/>
      <c r="AB1200"/>
      <c r="AF1200"/>
    </row>
    <row r="1201" spans="25:32" x14ac:dyDescent="0.25">
      <c r="Y1201"/>
      <c r="AB1201"/>
      <c r="AF1201"/>
    </row>
    <row r="1202" spans="25:32" x14ac:dyDescent="0.25">
      <c r="Y1202"/>
      <c r="AB1202"/>
      <c r="AF1202"/>
    </row>
    <row r="1203" spans="25:32" x14ac:dyDescent="0.25">
      <c r="Y1203"/>
      <c r="AB1203"/>
      <c r="AF1203"/>
    </row>
    <row r="1204" spans="25:32" x14ac:dyDescent="0.25">
      <c r="Y1204"/>
      <c r="AB1204"/>
      <c r="AF1204"/>
    </row>
    <row r="1205" spans="25:32" x14ac:dyDescent="0.25">
      <c r="Y1205"/>
      <c r="AB1205"/>
      <c r="AF1205"/>
    </row>
    <row r="1206" spans="25:32" x14ac:dyDescent="0.25">
      <c r="Y1206"/>
      <c r="AB1206"/>
      <c r="AF1206"/>
    </row>
    <row r="1207" spans="25:32" x14ac:dyDescent="0.25">
      <c r="Y1207"/>
      <c r="AB1207"/>
      <c r="AF1207"/>
    </row>
    <row r="1208" spans="25:32" x14ac:dyDescent="0.25">
      <c r="Y1208"/>
      <c r="AB1208"/>
      <c r="AF1208"/>
    </row>
    <row r="1209" spans="25:32" x14ac:dyDescent="0.25">
      <c r="Y1209"/>
      <c r="AB1209"/>
      <c r="AF1209"/>
    </row>
    <row r="1210" spans="25:32" x14ac:dyDescent="0.25">
      <c r="Y1210"/>
      <c r="AB1210"/>
      <c r="AF1210"/>
    </row>
    <row r="1211" spans="25:32" x14ac:dyDescent="0.25">
      <c r="Y1211"/>
      <c r="AB1211"/>
      <c r="AF1211"/>
    </row>
    <row r="1212" spans="25:32" x14ac:dyDescent="0.25">
      <c r="Y1212"/>
      <c r="AB1212"/>
      <c r="AF1212"/>
    </row>
    <row r="1213" spans="25:32" x14ac:dyDescent="0.25">
      <c r="Y1213"/>
      <c r="AB1213"/>
      <c r="AF1213"/>
    </row>
    <row r="1214" spans="25:32" x14ac:dyDescent="0.25">
      <c r="Y1214"/>
      <c r="AB1214"/>
      <c r="AF1214"/>
    </row>
    <row r="1215" spans="25:32" x14ac:dyDescent="0.25">
      <c r="Y1215"/>
      <c r="AB1215"/>
      <c r="AF1215"/>
    </row>
    <row r="1216" spans="25:32" x14ac:dyDescent="0.25">
      <c r="Y1216"/>
      <c r="AB1216"/>
      <c r="AF1216"/>
    </row>
    <row r="1217" spans="25:32" x14ac:dyDescent="0.25">
      <c r="Y1217"/>
      <c r="AB1217"/>
      <c r="AF1217"/>
    </row>
    <row r="1218" spans="25:32" x14ac:dyDescent="0.25">
      <c r="Y1218"/>
      <c r="AB1218"/>
      <c r="AF1218"/>
    </row>
    <row r="1219" spans="25:32" x14ac:dyDescent="0.25">
      <c r="Y1219"/>
      <c r="AB1219"/>
      <c r="AF1219"/>
    </row>
    <row r="1220" spans="25:32" x14ac:dyDescent="0.25">
      <c r="Y1220"/>
      <c r="AB1220"/>
      <c r="AF1220"/>
    </row>
    <row r="1221" spans="25:32" x14ac:dyDescent="0.25">
      <c r="Y1221"/>
      <c r="AB1221"/>
      <c r="AF1221"/>
    </row>
    <row r="1222" spans="25:32" x14ac:dyDescent="0.25">
      <c r="Y1222"/>
      <c r="AB1222"/>
      <c r="AF1222"/>
    </row>
    <row r="1223" spans="25:32" x14ac:dyDescent="0.25">
      <c r="Y1223"/>
      <c r="AB1223"/>
      <c r="AF1223"/>
    </row>
    <row r="1224" spans="25:32" x14ac:dyDescent="0.25">
      <c r="Y1224"/>
      <c r="AB1224"/>
      <c r="AF1224"/>
    </row>
    <row r="1225" spans="25:32" x14ac:dyDescent="0.25">
      <c r="Y1225"/>
      <c r="AB1225"/>
      <c r="AF1225"/>
    </row>
    <row r="1226" spans="25:32" x14ac:dyDescent="0.25">
      <c r="Y1226"/>
      <c r="AB1226"/>
      <c r="AF1226"/>
    </row>
    <row r="1227" spans="25:32" x14ac:dyDescent="0.25">
      <c r="Y1227"/>
      <c r="AB1227"/>
      <c r="AF1227"/>
    </row>
    <row r="1228" spans="25:32" x14ac:dyDescent="0.25">
      <c r="Y1228"/>
      <c r="AB1228"/>
      <c r="AF1228"/>
    </row>
    <row r="1229" spans="25:32" x14ac:dyDescent="0.25">
      <c r="Y1229"/>
      <c r="AB1229"/>
      <c r="AF1229"/>
    </row>
    <row r="1230" spans="25:32" x14ac:dyDescent="0.25">
      <c r="Y1230"/>
      <c r="AB1230"/>
      <c r="AF1230"/>
    </row>
    <row r="1231" spans="25:32" x14ac:dyDescent="0.25">
      <c r="Y1231"/>
      <c r="AB1231"/>
      <c r="AF1231"/>
    </row>
    <row r="1232" spans="25:32" x14ac:dyDescent="0.25">
      <c r="Y1232"/>
      <c r="AB1232"/>
      <c r="AF1232"/>
    </row>
    <row r="1233" spans="25:32" x14ac:dyDescent="0.25">
      <c r="Y1233"/>
      <c r="AB1233"/>
      <c r="AF1233"/>
    </row>
    <row r="1234" spans="25:32" x14ac:dyDescent="0.25">
      <c r="Y1234"/>
      <c r="AB1234"/>
      <c r="AF1234"/>
    </row>
    <row r="1235" spans="25:32" x14ac:dyDescent="0.25">
      <c r="Y1235"/>
      <c r="AB1235"/>
      <c r="AF1235"/>
    </row>
    <row r="1236" spans="25:32" x14ac:dyDescent="0.25">
      <c r="Y1236"/>
      <c r="AB1236"/>
      <c r="AF1236"/>
    </row>
    <row r="1237" spans="25:32" x14ac:dyDescent="0.25">
      <c r="Y1237"/>
      <c r="AB1237"/>
      <c r="AF1237"/>
    </row>
    <row r="1238" spans="25:32" x14ac:dyDescent="0.25">
      <c r="Y1238"/>
      <c r="AB1238"/>
      <c r="AF1238"/>
    </row>
    <row r="1239" spans="25:32" x14ac:dyDescent="0.25">
      <c r="Y1239"/>
      <c r="AB1239"/>
      <c r="AF1239"/>
    </row>
    <row r="1240" spans="25:32" x14ac:dyDescent="0.25">
      <c r="Y1240"/>
      <c r="AB1240"/>
      <c r="AF1240"/>
    </row>
    <row r="1241" spans="25:32" x14ac:dyDescent="0.25">
      <c r="Y1241"/>
      <c r="AB1241"/>
      <c r="AF1241"/>
    </row>
    <row r="1242" spans="25:32" x14ac:dyDescent="0.25">
      <c r="Y1242"/>
      <c r="AB1242"/>
      <c r="AF1242"/>
    </row>
    <row r="1243" spans="25:32" x14ac:dyDescent="0.25">
      <c r="Y1243"/>
      <c r="AB1243"/>
      <c r="AF1243"/>
    </row>
    <row r="1244" spans="25:32" x14ac:dyDescent="0.25">
      <c r="Y1244"/>
      <c r="AB1244"/>
      <c r="AF1244"/>
    </row>
    <row r="1245" spans="25:32" x14ac:dyDescent="0.25">
      <c r="Y1245"/>
      <c r="AB1245"/>
      <c r="AF1245"/>
    </row>
    <row r="1246" spans="25:32" x14ac:dyDescent="0.25">
      <c r="Y1246"/>
      <c r="AB1246"/>
      <c r="AF1246"/>
    </row>
    <row r="1247" spans="25:32" x14ac:dyDescent="0.25">
      <c r="Y1247"/>
      <c r="AB1247"/>
      <c r="AF1247"/>
    </row>
    <row r="1248" spans="25:32" x14ac:dyDescent="0.25">
      <c r="Y1248"/>
      <c r="AB1248"/>
      <c r="AF1248"/>
    </row>
    <row r="1249" spans="25:32" x14ac:dyDescent="0.25">
      <c r="Y1249"/>
      <c r="AB1249"/>
      <c r="AF1249"/>
    </row>
    <row r="1250" spans="25:32" x14ac:dyDescent="0.25">
      <c r="Y1250"/>
      <c r="AB1250"/>
      <c r="AF1250"/>
    </row>
    <row r="1251" spans="25:32" x14ac:dyDescent="0.25">
      <c r="Y1251"/>
      <c r="AB1251"/>
      <c r="AF1251"/>
    </row>
    <row r="1252" spans="25:32" x14ac:dyDescent="0.25">
      <c r="Y1252"/>
      <c r="AB1252"/>
      <c r="AF1252"/>
    </row>
    <row r="1253" spans="25:32" x14ac:dyDescent="0.25">
      <c r="Y1253"/>
      <c r="AB1253"/>
      <c r="AF1253"/>
    </row>
    <row r="1254" spans="25:32" x14ac:dyDescent="0.25">
      <c r="Y1254"/>
      <c r="AB1254"/>
      <c r="AF1254"/>
    </row>
    <row r="1255" spans="25:32" x14ac:dyDescent="0.25">
      <c r="Y1255"/>
      <c r="AB1255"/>
      <c r="AF1255"/>
    </row>
    <row r="1256" spans="25:32" x14ac:dyDescent="0.25">
      <c r="Y1256"/>
      <c r="AB1256"/>
      <c r="AF1256"/>
    </row>
    <row r="1257" spans="25:32" x14ac:dyDescent="0.25">
      <c r="Y1257"/>
      <c r="AB1257"/>
      <c r="AF1257"/>
    </row>
    <row r="1258" spans="25:32" x14ac:dyDescent="0.25">
      <c r="Y1258"/>
      <c r="AB1258"/>
      <c r="AF1258"/>
    </row>
    <row r="1259" spans="25:32" x14ac:dyDescent="0.25">
      <c r="Y1259"/>
      <c r="AB1259"/>
      <c r="AF1259"/>
    </row>
    <row r="1260" spans="25:32" x14ac:dyDescent="0.25">
      <c r="Y1260"/>
      <c r="AB1260"/>
      <c r="AF1260"/>
    </row>
    <row r="1261" spans="25:32" x14ac:dyDescent="0.25">
      <c r="Y1261"/>
      <c r="AB1261"/>
      <c r="AF1261"/>
    </row>
    <row r="1262" spans="25:32" x14ac:dyDescent="0.25">
      <c r="Y1262"/>
      <c r="AB1262"/>
      <c r="AF1262"/>
    </row>
    <row r="1263" spans="25:32" x14ac:dyDescent="0.25">
      <c r="Y1263"/>
      <c r="AB1263"/>
      <c r="AF1263"/>
    </row>
    <row r="1264" spans="25:32" x14ac:dyDescent="0.25">
      <c r="Y1264"/>
      <c r="AB1264"/>
      <c r="AF1264"/>
    </row>
    <row r="1265" spans="25:32" x14ac:dyDescent="0.25">
      <c r="Y1265"/>
      <c r="AB1265"/>
      <c r="AF1265"/>
    </row>
    <row r="1266" spans="25:32" x14ac:dyDescent="0.25">
      <c r="Y1266"/>
      <c r="AB1266"/>
      <c r="AF1266"/>
    </row>
    <row r="1267" spans="25:32" x14ac:dyDescent="0.25">
      <c r="Y1267"/>
      <c r="AB1267"/>
      <c r="AF1267"/>
    </row>
    <row r="1268" spans="25:32" x14ac:dyDescent="0.25">
      <c r="Y1268"/>
      <c r="AB1268"/>
      <c r="AF1268"/>
    </row>
    <row r="1269" spans="25:32" x14ac:dyDescent="0.25">
      <c r="Y1269"/>
      <c r="AB1269"/>
      <c r="AF1269"/>
    </row>
    <row r="1270" spans="25:32" x14ac:dyDescent="0.25">
      <c r="Y1270"/>
      <c r="AB1270"/>
      <c r="AF1270"/>
    </row>
    <row r="1271" spans="25:32" x14ac:dyDescent="0.25">
      <c r="Y1271"/>
      <c r="AB1271"/>
      <c r="AF1271"/>
    </row>
    <row r="1272" spans="25:32" x14ac:dyDescent="0.25">
      <c r="Y1272"/>
      <c r="AB1272"/>
      <c r="AF1272"/>
    </row>
    <row r="1273" spans="25:32" x14ac:dyDescent="0.25">
      <c r="Y1273"/>
      <c r="AB1273"/>
      <c r="AF1273"/>
    </row>
    <row r="1274" spans="25:32" x14ac:dyDescent="0.25">
      <c r="Y1274"/>
      <c r="AB1274"/>
      <c r="AF1274"/>
    </row>
    <row r="1275" spans="25:32" x14ac:dyDescent="0.25">
      <c r="Y1275"/>
      <c r="AB1275"/>
      <c r="AF1275"/>
    </row>
    <row r="1276" spans="25:32" x14ac:dyDescent="0.25">
      <c r="Y1276"/>
      <c r="AB1276"/>
      <c r="AF1276"/>
    </row>
    <row r="1277" spans="25:32" x14ac:dyDescent="0.25">
      <c r="Y1277"/>
      <c r="AB1277"/>
      <c r="AF1277"/>
    </row>
    <row r="1278" spans="25:32" x14ac:dyDescent="0.25">
      <c r="Y1278"/>
      <c r="AB1278"/>
      <c r="AF1278"/>
    </row>
    <row r="1279" spans="25:32" x14ac:dyDescent="0.25">
      <c r="Y1279"/>
      <c r="AB1279"/>
      <c r="AF1279"/>
    </row>
    <row r="1280" spans="25:32" x14ac:dyDescent="0.25">
      <c r="Y1280"/>
      <c r="AB1280"/>
      <c r="AF1280"/>
    </row>
    <row r="1281" spans="25:32" x14ac:dyDescent="0.25">
      <c r="Y1281"/>
      <c r="AB1281"/>
      <c r="AF1281"/>
    </row>
    <row r="1282" spans="25:32" x14ac:dyDescent="0.25">
      <c r="Y1282"/>
      <c r="AB1282"/>
      <c r="AF1282"/>
    </row>
    <row r="1283" spans="25:32" x14ac:dyDescent="0.25">
      <c r="Y1283"/>
      <c r="AB1283"/>
      <c r="AF1283"/>
    </row>
    <row r="1284" spans="25:32" x14ac:dyDescent="0.25">
      <c r="Y1284"/>
      <c r="AB1284"/>
      <c r="AF1284"/>
    </row>
    <row r="1285" spans="25:32" x14ac:dyDescent="0.25">
      <c r="Y1285"/>
      <c r="AB1285"/>
      <c r="AF1285"/>
    </row>
    <row r="1286" spans="25:32" x14ac:dyDescent="0.25">
      <c r="Y1286"/>
      <c r="AB1286"/>
      <c r="AF1286"/>
    </row>
    <row r="1287" spans="25:32" x14ac:dyDescent="0.25">
      <c r="Y1287"/>
      <c r="AB1287"/>
      <c r="AF1287"/>
    </row>
    <row r="1288" spans="25:32" x14ac:dyDescent="0.25">
      <c r="Y1288"/>
      <c r="AB1288"/>
      <c r="AF1288"/>
    </row>
    <row r="1289" spans="25:32" x14ac:dyDescent="0.25">
      <c r="Y1289"/>
      <c r="AB1289"/>
      <c r="AF1289"/>
    </row>
    <row r="1290" spans="25:32" x14ac:dyDescent="0.25">
      <c r="Y1290"/>
      <c r="AB1290"/>
      <c r="AF1290"/>
    </row>
    <row r="1291" spans="25:32" x14ac:dyDescent="0.25">
      <c r="Y1291"/>
      <c r="AB1291"/>
      <c r="AF1291"/>
    </row>
    <row r="1292" spans="25:32" x14ac:dyDescent="0.25">
      <c r="Y1292"/>
      <c r="AB1292"/>
      <c r="AF1292"/>
    </row>
    <row r="1293" spans="25:32" x14ac:dyDescent="0.25">
      <c r="Y1293"/>
      <c r="AB1293"/>
      <c r="AF1293"/>
    </row>
    <row r="1294" spans="25:32" x14ac:dyDescent="0.25">
      <c r="Y1294"/>
      <c r="AB1294"/>
      <c r="AF1294"/>
    </row>
    <row r="1295" spans="25:32" x14ac:dyDescent="0.25">
      <c r="Y1295"/>
      <c r="AB1295"/>
      <c r="AF1295"/>
    </row>
    <row r="1296" spans="25:32" x14ac:dyDescent="0.25">
      <c r="Y1296"/>
      <c r="AB1296"/>
      <c r="AF1296"/>
    </row>
    <row r="1297" spans="25:32" x14ac:dyDescent="0.25">
      <c r="Y1297"/>
      <c r="AB1297"/>
      <c r="AF1297"/>
    </row>
    <row r="1298" spans="25:32" x14ac:dyDescent="0.25">
      <c r="Y1298"/>
      <c r="AB1298"/>
      <c r="AF1298"/>
    </row>
    <row r="1299" spans="25:32" x14ac:dyDescent="0.25">
      <c r="Y1299"/>
      <c r="AB1299"/>
      <c r="AF1299"/>
    </row>
    <row r="1300" spans="25:32" x14ac:dyDescent="0.25">
      <c r="Y1300"/>
      <c r="AB1300"/>
      <c r="AF1300"/>
    </row>
    <row r="1301" spans="25:32" x14ac:dyDescent="0.25">
      <c r="Y1301"/>
      <c r="AB1301"/>
      <c r="AF1301"/>
    </row>
    <row r="1302" spans="25:32" x14ac:dyDescent="0.25">
      <c r="Y1302"/>
      <c r="AB1302"/>
      <c r="AF1302"/>
    </row>
    <row r="1303" spans="25:32" x14ac:dyDescent="0.25">
      <c r="Y1303"/>
      <c r="AB1303"/>
      <c r="AF1303"/>
    </row>
    <row r="1304" spans="25:32" x14ac:dyDescent="0.25">
      <c r="Y1304"/>
      <c r="AB1304"/>
      <c r="AF1304"/>
    </row>
    <row r="1305" spans="25:32" x14ac:dyDescent="0.25">
      <c r="Y1305"/>
      <c r="AB1305"/>
      <c r="AF1305"/>
    </row>
    <row r="1306" spans="25:32" x14ac:dyDescent="0.25">
      <c r="Y1306"/>
      <c r="AB1306"/>
      <c r="AF1306"/>
    </row>
    <row r="1307" spans="25:32" x14ac:dyDescent="0.25">
      <c r="Y1307"/>
      <c r="AB1307"/>
      <c r="AF1307"/>
    </row>
    <row r="1308" spans="25:32" x14ac:dyDescent="0.25">
      <c r="Y1308"/>
      <c r="AB1308"/>
      <c r="AF1308"/>
    </row>
    <row r="1309" spans="25:32" x14ac:dyDescent="0.25">
      <c r="Y1309"/>
      <c r="AB1309"/>
      <c r="AF1309"/>
    </row>
    <row r="1310" spans="25:32" x14ac:dyDescent="0.25">
      <c r="Y1310"/>
      <c r="AB1310"/>
      <c r="AF1310"/>
    </row>
    <row r="1311" spans="25:32" x14ac:dyDescent="0.25">
      <c r="Y1311"/>
      <c r="AB1311"/>
      <c r="AF1311"/>
    </row>
    <row r="1312" spans="25:32" x14ac:dyDescent="0.25">
      <c r="Y1312"/>
      <c r="AB1312"/>
      <c r="AF1312"/>
    </row>
    <row r="1313" spans="25:32" x14ac:dyDescent="0.25">
      <c r="Y1313"/>
      <c r="AB1313"/>
      <c r="AF1313"/>
    </row>
    <row r="1314" spans="25:32" x14ac:dyDescent="0.25">
      <c r="Y1314"/>
      <c r="AB1314"/>
      <c r="AF1314"/>
    </row>
    <row r="1315" spans="25:32" x14ac:dyDescent="0.25">
      <c r="Y1315"/>
      <c r="AB1315"/>
      <c r="AF1315"/>
    </row>
    <row r="1316" spans="25:32" x14ac:dyDescent="0.25">
      <c r="Y1316"/>
      <c r="AB1316"/>
      <c r="AF1316"/>
    </row>
    <row r="1317" spans="25:32" x14ac:dyDescent="0.25">
      <c r="Y1317"/>
      <c r="AB1317"/>
      <c r="AF1317"/>
    </row>
    <row r="1318" spans="25:32" x14ac:dyDescent="0.25">
      <c r="Y1318"/>
      <c r="AB1318"/>
      <c r="AF1318"/>
    </row>
    <row r="1319" spans="25:32" x14ac:dyDescent="0.25">
      <c r="Y1319"/>
      <c r="AB1319"/>
      <c r="AF1319"/>
    </row>
    <row r="1320" spans="25:32" x14ac:dyDescent="0.25">
      <c r="Y1320"/>
      <c r="AB1320"/>
      <c r="AF1320"/>
    </row>
    <row r="1321" spans="25:32" x14ac:dyDescent="0.25">
      <c r="Y1321"/>
      <c r="AB1321"/>
      <c r="AF1321"/>
    </row>
    <row r="1322" spans="25:32" x14ac:dyDescent="0.25">
      <c r="Y1322"/>
      <c r="AB1322"/>
      <c r="AF1322"/>
    </row>
    <row r="1323" spans="25:32" x14ac:dyDescent="0.25">
      <c r="Y1323"/>
      <c r="AB1323"/>
      <c r="AF1323"/>
    </row>
    <row r="1324" spans="25:32" x14ac:dyDescent="0.25">
      <c r="Y1324"/>
      <c r="AB1324"/>
      <c r="AF1324"/>
    </row>
    <row r="1325" spans="25:32" x14ac:dyDescent="0.25">
      <c r="Y1325"/>
      <c r="AB1325"/>
      <c r="AF1325"/>
    </row>
    <row r="1326" spans="25:32" x14ac:dyDescent="0.25">
      <c r="Y1326"/>
      <c r="AB1326"/>
      <c r="AF1326"/>
    </row>
    <row r="1327" spans="25:32" x14ac:dyDescent="0.25">
      <c r="Y1327"/>
      <c r="AB1327"/>
      <c r="AF1327"/>
    </row>
    <row r="1328" spans="25:32" x14ac:dyDescent="0.25">
      <c r="Y1328"/>
      <c r="AB1328"/>
      <c r="AF1328"/>
    </row>
    <row r="1329" spans="25:32" x14ac:dyDescent="0.25">
      <c r="Y1329"/>
      <c r="AB1329"/>
      <c r="AF1329"/>
    </row>
    <row r="1330" spans="25:32" x14ac:dyDescent="0.25">
      <c r="Y1330"/>
      <c r="AB1330"/>
      <c r="AF1330"/>
    </row>
    <row r="1331" spans="25:32" x14ac:dyDescent="0.25">
      <c r="Y1331"/>
      <c r="AB1331"/>
      <c r="AF1331"/>
    </row>
    <row r="1332" spans="25:32" x14ac:dyDescent="0.25">
      <c r="Y1332"/>
      <c r="AB1332"/>
      <c r="AF1332"/>
    </row>
    <row r="1333" spans="25:32" x14ac:dyDescent="0.25">
      <c r="Y1333"/>
      <c r="AB1333"/>
      <c r="AF1333"/>
    </row>
    <row r="1334" spans="25:32" x14ac:dyDescent="0.25">
      <c r="Y1334"/>
      <c r="AB1334"/>
      <c r="AF1334"/>
    </row>
    <row r="1335" spans="25:32" x14ac:dyDescent="0.25">
      <c r="Y1335"/>
      <c r="AB1335"/>
      <c r="AF1335"/>
    </row>
    <row r="1336" spans="25:32" x14ac:dyDescent="0.25">
      <c r="Y1336"/>
      <c r="AB1336"/>
      <c r="AF1336"/>
    </row>
    <row r="1337" spans="25:32" x14ac:dyDescent="0.25">
      <c r="Y1337"/>
      <c r="AB1337"/>
      <c r="AF1337"/>
    </row>
    <row r="1338" spans="25:32" x14ac:dyDescent="0.25">
      <c r="Y1338"/>
      <c r="AB1338"/>
      <c r="AF1338"/>
    </row>
    <row r="1339" spans="25:32" x14ac:dyDescent="0.25">
      <c r="Y1339"/>
      <c r="AB1339"/>
      <c r="AF1339"/>
    </row>
    <row r="1340" spans="25:32" x14ac:dyDescent="0.25">
      <c r="Y1340"/>
      <c r="AB1340"/>
      <c r="AF1340"/>
    </row>
    <row r="1341" spans="25:32" x14ac:dyDescent="0.25">
      <c r="Y1341"/>
      <c r="AB1341"/>
      <c r="AF1341"/>
    </row>
    <row r="1342" spans="25:32" x14ac:dyDescent="0.25">
      <c r="Y1342"/>
      <c r="AB1342"/>
      <c r="AF1342"/>
    </row>
    <row r="1343" spans="25:32" x14ac:dyDescent="0.25">
      <c r="Y1343"/>
      <c r="AB1343"/>
      <c r="AF1343"/>
    </row>
    <row r="1344" spans="25:32" x14ac:dyDescent="0.25">
      <c r="Y1344"/>
      <c r="AB1344"/>
      <c r="AF1344"/>
    </row>
    <row r="1345" spans="25:32" x14ac:dyDescent="0.25">
      <c r="Y1345"/>
      <c r="AF1345"/>
    </row>
    <row r="1346" spans="25:32" x14ac:dyDescent="0.25">
      <c r="Y1346"/>
      <c r="AF1346"/>
    </row>
    <row r="1347" spans="25:32" x14ac:dyDescent="0.25">
      <c r="Y1347"/>
      <c r="AF1347"/>
    </row>
    <row r="1348" spans="25:32" x14ac:dyDescent="0.25">
      <c r="Y1348"/>
      <c r="AF1348"/>
    </row>
    <row r="1349" spans="25:32" x14ac:dyDescent="0.25">
      <c r="Y1349"/>
      <c r="AF1349"/>
    </row>
    <row r="1350" spans="25:32" x14ac:dyDescent="0.25">
      <c r="Y1350"/>
      <c r="AF1350"/>
    </row>
    <row r="1351" spans="25:32" x14ac:dyDescent="0.25">
      <c r="Y1351"/>
      <c r="AF1351"/>
    </row>
    <row r="1352" spans="25:32" x14ac:dyDescent="0.25">
      <c r="Y1352"/>
      <c r="AF1352"/>
    </row>
    <row r="1353" spans="25:32" x14ac:dyDescent="0.25">
      <c r="Y1353"/>
      <c r="AF1353"/>
    </row>
    <row r="1354" spans="25:32" x14ac:dyDescent="0.25">
      <c r="Y1354"/>
      <c r="AF1354"/>
    </row>
    <row r="1355" spans="25:32" x14ac:dyDescent="0.25">
      <c r="Y1355"/>
      <c r="AF1355"/>
    </row>
    <row r="1356" spans="25:32" x14ac:dyDescent="0.25">
      <c r="Y1356"/>
      <c r="AF1356"/>
    </row>
    <row r="1357" spans="25:32" x14ac:dyDescent="0.25">
      <c r="Y1357"/>
      <c r="AF1357"/>
    </row>
    <row r="1358" spans="25:32" x14ac:dyDescent="0.25">
      <c r="Y1358"/>
      <c r="AF1358"/>
    </row>
    <row r="1359" spans="25:32" x14ac:dyDescent="0.25">
      <c r="Y1359"/>
      <c r="AF1359"/>
    </row>
    <row r="1360" spans="25:32" x14ac:dyDescent="0.25">
      <c r="Y1360"/>
      <c r="AF1360"/>
    </row>
    <row r="1361" spans="25:32" x14ac:dyDescent="0.25">
      <c r="Y1361"/>
      <c r="AF1361"/>
    </row>
    <row r="1362" spans="25:32" x14ac:dyDescent="0.25">
      <c r="Y1362"/>
      <c r="AF1362"/>
    </row>
    <row r="1363" spans="25:32" x14ac:dyDescent="0.25">
      <c r="Y1363"/>
      <c r="AF1363"/>
    </row>
    <row r="1364" spans="25:32" x14ac:dyDescent="0.25">
      <c r="Y1364"/>
      <c r="AF1364"/>
    </row>
    <row r="1365" spans="25:32" x14ac:dyDescent="0.25">
      <c r="Y1365"/>
      <c r="AF1365"/>
    </row>
    <row r="1366" spans="25:32" x14ac:dyDescent="0.25">
      <c r="Y1366"/>
      <c r="AF1366"/>
    </row>
    <row r="1367" spans="25:32" x14ac:dyDescent="0.25">
      <c r="Y1367"/>
      <c r="AF1367"/>
    </row>
    <row r="1368" spans="25:32" x14ac:dyDescent="0.25">
      <c r="Y1368"/>
      <c r="AF1368"/>
    </row>
    <row r="1369" spans="25:32" x14ac:dyDescent="0.25">
      <c r="Y1369"/>
      <c r="AF1369"/>
    </row>
    <row r="1370" spans="25:32" x14ac:dyDescent="0.25">
      <c r="Y1370"/>
      <c r="AF1370"/>
    </row>
    <row r="1371" spans="25:32" x14ac:dyDescent="0.25">
      <c r="Y1371"/>
      <c r="AF1371"/>
    </row>
    <row r="1372" spans="25:32" x14ac:dyDescent="0.25">
      <c r="Y1372"/>
      <c r="AF1372"/>
    </row>
    <row r="1373" spans="25:32" x14ac:dyDescent="0.25">
      <c r="Y1373"/>
      <c r="AF1373"/>
    </row>
    <row r="1374" spans="25:32" x14ac:dyDescent="0.25">
      <c r="Y1374"/>
      <c r="AF1374"/>
    </row>
    <row r="1375" spans="25:32" x14ac:dyDescent="0.25">
      <c r="Y1375"/>
      <c r="AF1375"/>
    </row>
    <row r="1376" spans="25:32" x14ac:dyDescent="0.25">
      <c r="Y1376"/>
      <c r="AF1376"/>
    </row>
    <row r="1377" spans="25:32" x14ac:dyDescent="0.25">
      <c r="Y1377"/>
      <c r="AF1377"/>
    </row>
    <row r="1378" spans="25:32" x14ac:dyDescent="0.25">
      <c r="Y1378"/>
      <c r="AF1378"/>
    </row>
    <row r="1379" spans="25:32" x14ac:dyDescent="0.25">
      <c r="Y1379"/>
      <c r="AF1379"/>
    </row>
    <row r="1380" spans="25:32" x14ac:dyDescent="0.25">
      <c r="Y1380"/>
      <c r="AF1380"/>
    </row>
    <row r="1381" spans="25:32" x14ac:dyDescent="0.25">
      <c r="Y1381"/>
      <c r="AF1381"/>
    </row>
    <row r="1382" spans="25:32" x14ac:dyDescent="0.25">
      <c r="Y1382"/>
      <c r="AF1382"/>
    </row>
    <row r="1383" spans="25:32" x14ac:dyDescent="0.25">
      <c r="Y1383"/>
      <c r="AF1383"/>
    </row>
    <row r="1384" spans="25:32" x14ac:dyDescent="0.25">
      <c r="Y1384"/>
      <c r="AF1384"/>
    </row>
    <row r="1385" spans="25:32" x14ac:dyDescent="0.25">
      <c r="Y1385"/>
      <c r="AF1385"/>
    </row>
    <row r="1386" spans="25:32" x14ac:dyDescent="0.25">
      <c r="Y1386"/>
      <c r="AF1386"/>
    </row>
    <row r="1387" spans="25:32" x14ac:dyDescent="0.25">
      <c r="Y1387"/>
      <c r="AF1387"/>
    </row>
    <row r="1388" spans="25:32" x14ac:dyDescent="0.25">
      <c r="Y1388"/>
      <c r="AF1388"/>
    </row>
    <row r="1389" spans="25:32" x14ac:dyDescent="0.25">
      <c r="Y1389"/>
      <c r="AF1389"/>
    </row>
    <row r="1390" spans="25:32" x14ac:dyDescent="0.25">
      <c r="Y1390"/>
      <c r="AF1390"/>
    </row>
    <row r="1391" spans="25:32" x14ac:dyDescent="0.25">
      <c r="Y1391"/>
      <c r="AF1391"/>
    </row>
    <row r="1392" spans="25:32" x14ac:dyDescent="0.25">
      <c r="Y1392"/>
      <c r="AF1392"/>
    </row>
    <row r="1393" spans="25:32" x14ac:dyDescent="0.25">
      <c r="Y1393"/>
      <c r="AF1393"/>
    </row>
    <row r="1394" spans="25:32" x14ac:dyDescent="0.25">
      <c r="Y1394"/>
      <c r="AF1394"/>
    </row>
    <row r="1395" spans="25:32" x14ac:dyDescent="0.25">
      <c r="Y1395"/>
      <c r="AF1395"/>
    </row>
    <row r="1396" spans="25:32" x14ac:dyDescent="0.25">
      <c r="Y1396"/>
      <c r="AF1396"/>
    </row>
    <row r="1397" spans="25:32" x14ac:dyDescent="0.25">
      <c r="Y1397"/>
      <c r="AF1397"/>
    </row>
    <row r="1398" spans="25:32" x14ac:dyDescent="0.25">
      <c r="Y1398"/>
      <c r="AF1398"/>
    </row>
    <row r="1399" spans="25:32" x14ac:dyDescent="0.25">
      <c r="Y1399"/>
      <c r="AF1399"/>
    </row>
    <row r="1400" spans="25:32" x14ac:dyDescent="0.25">
      <c r="Y1400"/>
      <c r="AF1400"/>
    </row>
    <row r="1401" spans="25:32" x14ac:dyDescent="0.25">
      <c r="Y1401"/>
      <c r="AF1401"/>
    </row>
    <row r="1402" spans="25:32" x14ac:dyDescent="0.25">
      <c r="Y1402"/>
      <c r="AF1402"/>
    </row>
    <row r="1403" spans="25:32" x14ac:dyDescent="0.25">
      <c r="Y1403"/>
      <c r="AF1403"/>
    </row>
    <row r="1404" spans="25:32" x14ac:dyDescent="0.25">
      <c r="Y1404"/>
      <c r="AF1404"/>
    </row>
    <row r="1405" spans="25:32" x14ac:dyDescent="0.25">
      <c r="Y1405"/>
      <c r="AF1405"/>
    </row>
    <row r="1406" spans="25:32" x14ac:dyDescent="0.25">
      <c r="Y1406"/>
      <c r="AF1406"/>
    </row>
    <row r="1407" spans="25:32" x14ac:dyDescent="0.25">
      <c r="Y1407"/>
      <c r="AF1407"/>
    </row>
    <row r="1408" spans="25:32" x14ac:dyDescent="0.25">
      <c r="Y1408"/>
      <c r="AF1408"/>
    </row>
    <row r="1409" spans="25:32" x14ac:dyDescent="0.25">
      <c r="Y1409"/>
      <c r="AF1409"/>
    </row>
    <row r="1410" spans="25:32" x14ac:dyDescent="0.25">
      <c r="Y1410"/>
      <c r="AF1410"/>
    </row>
    <row r="1411" spans="25:32" x14ac:dyDescent="0.25">
      <c r="Y1411"/>
      <c r="AF1411"/>
    </row>
    <row r="1412" spans="25:32" x14ac:dyDescent="0.25">
      <c r="Y1412"/>
      <c r="AF1412"/>
    </row>
    <row r="1413" spans="25:32" x14ac:dyDescent="0.25">
      <c r="Y1413"/>
      <c r="AF1413"/>
    </row>
    <row r="1414" spans="25:32" x14ac:dyDescent="0.25">
      <c r="Y1414"/>
      <c r="AF1414"/>
    </row>
    <row r="1415" spans="25:32" x14ac:dyDescent="0.25">
      <c r="Y1415"/>
      <c r="AF1415"/>
    </row>
    <row r="1416" spans="25:32" x14ac:dyDescent="0.25">
      <c r="Y1416"/>
      <c r="AF1416"/>
    </row>
    <row r="1417" spans="25:32" x14ac:dyDescent="0.25">
      <c r="Y1417"/>
      <c r="AF1417"/>
    </row>
    <row r="1418" spans="25:32" x14ac:dyDescent="0.25">
      <c r="Y1418"/>
      <c r="AF1418"/>
    </row>
    <row r="1419" spans="25:32" x14ac:dyDescent="0.25">
      <c r="Y1419"/>
      <c r="AF1419"/>
    </row>
    <row r="1420" spans="25:32" x14ac:dyDescent="0.25">
      <c r="Y1420"/>
      <c r="AF1420"/>
    </row>
    <row r="1421" spans="25:32" x14ac:dyDescent="0.25">
      <c r="Y1421"/>
      <c r="AF1421"/>
    </row>
    <row r="1422" spans="25:32" x14ac:dyDescent="0.25">
      <c r="Y1422"/>
    </row>
    <row r="1423" spans="25:32" x14ac:dyDescent="0.25">
      <c r="Y1423"/>
    </row>
    <row r="1424" spans="25:32" x14ac:dyDescent="0.25">
      <c r="Y1424"/>
    </row>
    <row r="1425" spans="25:25" x14ac:dyDescent="0.25">
      <c r="Y1425"/>
    </row>
    <row r="1426" spans="25:25" x14ac:dyDescent="0.25">
      <c r="Y1426"/>
    </row>
    <row r="1427" spans="25:25" x14ac:dyDescent="0.25">
      <c r="Y1427"/>
    </row>
    <row r="1428" spans="25:25" x14ac:dyDescent="0.25">
      <c r="Y1428"/>
    </row>
    <row r="1429" spans="25:25" x14ac:dyDescent="0.25">
      <c r="Y1429"/>
    </row>
    <row r="1430" spans="25:25" x14ac:dyDescent="0.25">
      <c r="Y1430"/>
    </row>
    <row r="1431" spans="25:25" x14ac:dyDescent="0.25">
      <c r="Y1431"/>
    </row>
    <row r="1432" spans="25:25" x14ac:dyDescent="0.25">
      <c r="Y1432"/>
    </row>
    <row r="1433" spans="25:25" x14ac:dyDescent="0.25">
      <c r="Y1433"/>
    </row>
    <row r="1434" spans="25:25" x14ac:dyDescent="0.25">
      <c r="Y1434"/>
    </row>
    <row r="1435" spans="25:25" x14ac:dyDescent="0.25">
      <c r="Y1435"/>
    </row>
    <row r="1436" spans="25:25" x14ac:dyDescent="0.25">
      <c r="Y1436"/>
    </row>
    <row r="1437" spans="25:25" x14ac:dyDescent="0.25">
      <c r="Y1437"/>
    </row>
    <row r="1438" spans="25:25" x14ac:dyDescent="0.25">
      <c r="Y1438"/>
    </row>
    <row r="1439" spans="25:25" x14ac:dyDescent="0.25">
      <c r="Y1439"/>
    </row>
  </sheetData>
  <autoFilter ref="A3:M776"/>
  <sortState ref="C622:G627">
    <sortCondition ref="F622:F627"/>
  </sortState>
  <mergeCells count="3">
    <mergeCell ref="A1:M1"/>
    <mergeCell ref="A2:F2"/>
    <mergeCell ref="I2:M2"/>
  </mergeCells>
  <phoneticPr fontId="0" type="noConversion"/>
  <conditionalFormatting sqref="E104:E675 E64:E102 E688:E1048576 E1:E62">
    <cfRule type="cellIs" dxfId="170" priority="4" operator="between">
      <formula>36161</formula>
      <formula>37621</formula>
    </cfRule>
  </conditionalFormatting>
  <conditionalFormatting sqref="E103">
    <cfRule type="cellIs" dxfId="169" priority="3" operator="between">
      <formula>36161</formula>
      <formula>37621</formula>
    </cfRule>
  </conditionalFormatting>
  <conditionalFormatting sqref="E63">
    <cfRule type="cellIs" dxfId="168" priority="2" operator="between">
      <formula>36161</formula>
      <formula>37621</formula>
    </cfRule>
  </conditionalFormatting>
  <conditionalFormatting sqref="E676:E687">
    <cfRule type="cellIs" dxfId="167" priority="1" operator="between">
      <formula>36161</formula>
      <formula>37621</formula>
    </cfRule>
  </conditionalFormatting>
  <printOptions horizontalCentered="1"/>
  <pageMargins left="0.23622047244094491" right="0.23622047244094491" top="0.62992125984251968" bottom="0.23622047244094491" header="0.35433070866141736" footer="0.15748031496062992"/>
  <pageSetup paperSize="9" scale="65" orientation="portrait" horizontalDpi="300" verticalDpi="300" r:id="rId1"/>
  <headerFooter alignWithMargins="0"/>
  <rowBreaks count="1" manualBreakCount="1">
    <brk id="163" max="12" man="1"/>
  </rowBreaks>
  <colBreaks count="1" manualBreakCount="1">
    <brk id="8" max="686" man="1"/>
  </colBreaks>
  <ignoredErrors>
    <ignoredError sqref="I2"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O142"/>
  <sheetViews>
    <sheetView view="pageBreakPreview" topLeftCell="A85" zoomScale="40" zoomScaleNormal="100" zoomScaleSheetLayoutView="40" workbookViewId="0">
      <selection activeCell="N12" sqref="N12"/>
    </sheetView>
  </sheetViews>
  <sheetFormatPr defaultRowHeight="12.75" x14ac:dyDescent="0.2"/>
  <cols>
    <col min="1" max="1" width="14.28515625" style="294" customWidth="1"/>
    <col min="2" max="2" width="27.5703125" style="294" hidden="1" customWidth="1"/>
    <col min="3" max="3" width="14.28515625" style="294" customWidth="1"/>
    <col min="4" max="4" width="23.28515625" style="294" customWidth="1"/>
    <col min="5" max="5" width="53" style="294" bestFit="1" customWidth="1"/>
    <col min="6" max="6" width="29.85546875" style="294" bestFit="1" customWidth="1"/>
    <col min="7" max="7" width="20.85546875" style="294" customWidth="1"/>
    <col min="8" max="8" width="9.140625" style="294"/>
    <col min="9" max="9" width="14.28515625" style="294" customWidth="1"/>
    <col min="10" max="10" width="21.42578125" style="294" hidden="1" customWidth="1"/>
    <col min="11" max="11" width="14.28515625" style="294" customWidth="1"/>
    <col min="12" max="12" width="23.28515625" style="294" customWidth="1"/>
    <col min="13" max="13" width="53" style="294" bestFit="1" customWidth="1"/>
    <col min="14" max="14" width="29.85546875" style="294" bestFit="1" customWidth="1"/>
    <col min="15" max="15" width="20.85546875" style="294" customWidth="1"/>
    <col min="16" max="16384" width="9.140625" style="294"/>
  </cols>
  <sheetData>
    <row r="1" spans="1:15" s="292" customFormat="1" ht="46.5" customHeight="1" x14ac:dyDescent="0.2">
      <c r="A1" s="711" t="str">
        <f>('YARIŞMA BİLGİLERİ'!A2)</f>
        <v>Gençlik ve Spor Bakanlığı
Spor Genel Müdürlüğü
Spor Faaliyetleri Daire Başkanlığı</v>
      </c>
      <c r="B1" s="711"/>
      <c r="C1" s="711"/>
      <c r="D1" s="711"/>
      <c r="E1" s="711"/>
      <c r="F1" s="711"/>
      <c r="G1" s="711"/>
      <c r="H1" s="711"/>
      <c r="I1" s="711"/>
      <c r="J1" s="711"/>
      <c r="K1" s="711"/>
      <c r="L1" s="711"/>
      <c r="M1" s="711"/>
      <c r="N1" s="711"/>
      <c r="O1" s="711"/>
    </row>
    <row r="2" spans="1:15" s="292" customFormat="1" ht="34.5" customHeight="1" x14ac:dyDescent="0.2">
      <c r="A2" s="712" t="str">
        <f>'YARIŞMA BİLGİLERİ'!F19</f>
        <v>4. TÜRKİYENİN EN HIZLISI İL SEÇMELERİ</v>
      </c>
      <c r="B2" s="712"/>
      <c r="C2" s="712"/>
      <c r="D2" s="712"/>
      <c r="E2" s="712"/>
      <c r="F2" s="712"/>
      <c r="G2" s="712"/>
      <c r="H2" s="712"/>
      <c r="I2" s="713">
        <f>'YARIŞMA BİLGİLERİ'!F22</f>
        <v>43249</v>
      </c>
      <c r="J2" s="713"/>
      <c r="K2" s="713"/>
      <c r="L2" s="713"/>
      <c r="M2" s="713"/>
      <c r="N2" s="713"/>
      <c r="O2" s="713"/>
    </row>
    <row r="3" spans="1:15" s="293" customFormat="1" ht="38.25" customHeight="1" x14ac:dyDescent="0.2">
      <c r="A3" s="715" t="str">
        <f>'YARIŞMA BİLGİLERİ'!F21</f>
        <v>KADINLAR                                                             2004-2005-2006-2007-2008</v>
      </c>
      <c r="B3" s="715"/>
      <c r="C3" s="715"/>
      <c r="D3" s="715"/>
      <c r="E3" s="715"/>
      <c r="F3" s="715"/>
      <c r="G3" s="715"/>
      <c r="H3" s="715"/>
      <c r="I3" s="714" t="s">
        <v>229</v>
      </c>
      <c r="J3" s="714"/>
      <c r="K3" s="714"/>
      <c r="L3" s="714"/>
      <c r="M3" s="714"/>
      <c r="N3" s="714"/>
      <c r="O3" s="714"/>
    </row>
    <row r="4" spans="1:15" ht="34.5" customHeight="1" x14ac:dyDescent="0.2">
      <c r="A4" s="710" t="s">
        <v>365</v>
      </c>
      <c r="B4" s="710"/>
      <c r="C4" s="710"/>
      <c r="D4" s="710"/>
      <c r="E4" s="710"/>
      <c r="F4" s="710"/>
      <c r="G4" s="710"/>
      <c r="H4" s="170"/>
      <c r="I4" s="710" t="s">
        <v>368</v>
      </c>
      <c r="J4" s="710"/>
      <c r="K4" s="710"/>
      <c r="L4" s="710"/>
      <c r="M4" s="710"/>
      <c r="N4" s="710"/>
      <c r="O4" s="710"/>
    </row>
    <row r="5" spans="1:15" ht="34.5" customHeight="1" x14ac:dyDescent="0.2">
      <c r="A5" s="289" t="s">
        <v>211</v>
      </c>
      <c r="B5" s="289" t="s">
        <v>66</v>
      </c>
      <c r="C5" s="289" t="s">
        <v>65</v>
      </c>
      <c r="D5" s="290" t="s">
        <v>13</v>
      </c>
      <c r="E5" s="291" t="s">
        <v>14</v>
      </c>
      <c r="F5" s="291" t="s">
        <v>207</v>
      </c>
      <c r="G5" s="289" t="s">
        <v>150</v>
      </c>
      <c r="H5" s="170"/>
      <c r="I5" s="289" t="s">
        <v>211</v>
      </c>
      <c r="J5" s="289" t="s">
        <v>66</v>
      </c>
      <c r="K5" s="289" t="s">
        <v>65</v>
      </c>
      <c r="L5" s="290" t="s">
        <v>13</v>
      </c>
      <c r="M5" s="291" t="s">
        <v>14</v>
      </c>
      <c r="N5" s="291" t="s">
        <v>207</v>
      </c>
      <c r="O5" s="289" t="s">
        <v>150</v>
      </c>
    </row>
    <row r="6" spans="1:15" ht="34.5" customHeight="1" x14ac:dyDescent="0.2">
      <c r="A6" s="260">
        <v>1</v>
      </c>
      <c r="B6" s="261" t="s">
        <v>114</v>
      </c>
      <c r="C6" s="262" t="str">
        <f>IF(ISERROR(VLOOKUP(B6,'KAYIT LİSTESİ'!$B$4:$H$733,2,0)),"",(VLOOKUP(B6,'KAYIT LİSTESİ'!$B$4:$H$733,2,0)))</f>
        <v/>
      </c>
      <c r="D6" s="263" t="str">
        <f>IF(ISERROR(VLOOKUP(B6,'KAYIT LİSTESİ'!$B$4:$H$733,4,0)),"",(VLOOKUP(B6,'KAYIT LİSTESİ'!$B$4:$H$733,4,0)))</f>
        <v/>
      </c>
      <c r="E6" s="264" t="str">
        <f>IF(ISERROR(VLOOKUP(B6,'KAYIT LİSTESİ'!$B$4:$H$733,5,0)),"",(VLOOKUP(B6,'KAYIT LİSTESİ'!$B$4:$H$733,5,0)))</f>
        <v/>
      </c>
      <c r="F6" s="264" t="str">
        <f>IF(ISERROR(VLOOKUP(B6,'KAYIT LİSTESİ'!$B$4:$H$733,6,0)),"",(VLOOKUP(B6,'KAYIT LİSTESİ'!$B$4:$H$733,6,0)))</f>
        <v/>
      </c>
      <c r="G6" s="265"/>
      <c r="H6" s="170"/>
      <c r="I6" s="260">
        <v>1</v>
      </c>
      <c r="J6" s="261" t="s">
        <v>276</v>
      </c>
      <c r="K6" s="262" t="str">
        <f>IF(ISERROR(VLOOKUP(J6,'KAYIT LİSTESİ'!$B$4:$H$733,2,0)),"",(VLOOKUP(J6,'KAYIT LİSTESİ'!$B$4:$H$733,2,0)))</f>
        <v/>
      </c>
      <c r="L6" s="263" t="str">
        <f>IF(ISERROR(VLOOKUP(J6,'KAYIT LİSTESİ'!$B$4:$H$733,4,0)),"",(VLOOKUP(J6,'KAYIT LİSTESİ'!$B$4:$H$733,4,0)))</f>
        <v/>
      </c>
      <c r="M6" s="264" t="str">
        <f>IF(ISERROR(VLOOKUP(J6,'KAYIT LİSTESİ'!$B$4:$H$733,5,0)),"",(VLOOKUP(J6,'KAYIT LİSTESİ'!$B$4:$H$733,5,0)))</f>
        <v/>
      </c>
      <c r="N6" s="264" t="str">
        <f>IF(ISERROR(VLOOKUP(J6,'KAYIT LİSTESİ'!$B$4:$H$733,6,0)),"",(VLOOKUP(J6,'KAYIT LİSTESİ'!$B$4:$H$733,6,0)))</f>
        <v/>
      </c>
      <c r="O6" s="265"/>
    </row>
    <row r="7" spans="1:15" ht="34.5" customHeight="1" x14ac:dyDescent="0.2">
      <c r="A7" s="260">
        <v>2</v>
      </c>
      <c r="B7" s="261" t="s">
        <v>115</v>
      </c>
      <c r="C7" s="262" t="str">
        <f>IF(ISERROR(VLOOKUP(B7,'KAYIT LİSTESİ'!$B$4:$H$733,2,0)),"",(VLOOKUP(B7,'KAYIT LİSTESİ'!$B$4:$H$733,2,0)))</f>
        <v/>
      </c>
      <c r="D7" s="263" t="str">
        <f>IF(ISERROR(VLOOKUP(B7,'KAYIT LİSTESİ'!$B$4:$H$733,4,0)),"",(VLOOKUP(B7,'KAYIT LİSTESİ'!$B$4:$H$733,4,0)))</f>
        <v/>
      </c>
      <c r="E7" s="264" t="str">
        <f>IF(ISERROR(VLOOKUP(B7,'KAYIT LİSTESİ'!$B$4:$H$733,5,0)),"",(VLOOKUP(B7,'KAYIT LİSTESİ'!$B$4:$H$733,5,0)))</f>
        <v/>
      </c>
      <c r="F7" s="264" t="str">
        <f>IF(ISERROR(VLOOKUP(B7,'KAYIT LİSTESİ'!$B$4:$H$733,6,0)),"",(VLOOKUP(B7,'KAYIT LİSTESİ'!$B$4:$H$733,6,0)))</f>
        <v/>
      </c>
      <c r="G7" s="265"/>
      <c r="H7" s="170"/>
      <c r="I7" s="260">
        <v>2</v>
      </c>
      <c r="J7" s="261" t="s">
        <v>277</v>
      </c>
      <c r="K7" s="262" t="str">
        <f>IF(ISERROR(VLOOKUP(J7,'KAYIT LİSTESİ'!$B$4:$H$733,2,0)),"",(VLOOKUP(J7,'KAYIT LİSTESİ'!$B$4:$H$733,2,0)))</f>
        <v/>
      </c>
      <c r="L7" s="263" t="str">
        <f>IF(ISERROR(VLOOKUP(J7,'KAYIT LİSTESİ'!$B$4:$H$733,4,0)),"",(VLOOKUP(J7,'KAYIT LİSTESİ'!$B$4:$H$733,4,0)))</f>
        <v/>
      </c>
      <c r="M7" s="264" t="str">
        <f>IF(ISERROR(VLOOKUP(J7,'KAYIT LİSTESİ'!$B$4:$H$733,5,0)),"",(VLOOKUP(J7,'KAYIT LİSTESİ'!$B$4:$H$733,5,0)))</f>
        <v/>
      </c>
      <c r="N7" s="264" t="str">
        <f>IF(ISERROR(VLOOKUP(J7,'KAYIT LİSTESİ'!$B$4:$H$733,6,0)),"",(VLOOKUP(J7,'KAYIT LİSTESİ'!$B$4:$H$733,6,0)))</f>
        <v/>
      </c>
      <c r="O7" s="265"/>
    </row>
    <row r="8" spans="1:15" ht="34.5" customHeight="1" x14ac:dyDescent="0.2">
      <c r="A8" s="260">
        <v>3</v>
      </c>
      <c r="B8" s="261" t="s">
        <v>116</v>
      </c>
      <c r="C8" s="262" t="str">
        <f>IF(ISERROR(VLOOKUP(B8,'KAYIT LİSTESİ'!$B$4:$H$733,2,0)),"",(VLOOKUP(B8,'KAYIT LİSTESİ'!$B$4:$H$733,2,0)))</f>
        <v/>
      </c>
      <c r="D8" s="263" t="str">
        <f>IF(ISERROR(VLOOKUP(B8,'KAYIT LİSTESİ'!$B$4:$H$733,4,0)),"",(VLOOKUP(B8,'KAYIT LİSTESİ'!$B$4:$H$733,4,0)))</f>
        <v/>
      </c>
      <c r="E8" s="264" t="str">
        <f>IF(ISERROR(VLOOKUP(B8,'KAYIT LİSTESİ'!$B$4:$H$733,5,0)),"",(VLOOKUP(B8,'KAYIT LİSTESİ'!$B$4:$H$733,5,0)))</f>
        <v/>
      </c>
      <c r="F8" s="264" t="str">
        <f>IF(ISERROR(VLOOKUP(B8,'KAYIT LİSTESİ'!$B$4:$H$733,6,0)),"",(VLOOKUP(B8,'KAYIT LİSTESİ'!$B$4:$H$733,6,0)))</f>
        <v/>
      </c>
      <c r="G8" s="265"/>
      <c r="H8" s="170"/>
      <c r="I8" s="260">
        <v>3</v>
      </c>
      <c r="J8" s="261" t="s">
        <v>278</v>
      </c>
      <c r="K8" s="262" t="str">
        <f>IF(ISERROR(VLOOKUP(J8,'KAYIT LİSTESİ'!$B$4:$H$733,2,0)),"",(VLOOKUP(J8,'KAYIT LİSTESİ'!$B$4:$H$733,2,0)))</f>
        <v/>
      </c>
      <c r="L8" s="263" t="str">
        <f>IF(ISERROR(VLOOKUP(J8,'KAYIT LİSTESİ'!$B$4:$H$733,4,0)),"",(VLOOKUP(J8,'KAYIT LİSTESİ'!$B$4:$H$733,4,0)))</f>
        <v/>
      </c>
      <c r="M8" s="264" t="str">
        <f>IF(ISERROR(VLOOKUP(J8,'KAYIT LİSTESİ'!$B$4:$H$733,5,0)),"",(VLOOKUP(J8,'KAYIT LİSTESİ'!$B$4:$H$733,5,0)))</f>
        <v/>
      </c>
      <c r="N8" s="264" t="str">
        <f>IF(ISERROR(VLOOKUP(J8,'KAYIT LİSTESİ'!$B$4:$H$733,6,0)),"",(VLOOKUP(J8,'KAYIT LİSTESİ'!$B$4:$H$733,6,0)))</f>
        <v/>
      </c>
      <c r="O8" s="265"/>
    </row>
    <row r="9" spans="1:15" ht="34.5" customHeight="1" x14ac:dyDescent="0.2">
      <c r="A9" s="260">
        <v>4</v>
      </c>
      <c r="B9" s="261" t="s">
        <v>117</v>
      </c>
      <c r="C9" s="262" t="str">
        <f>IF(ISERROR(VLOOKUP(B9,'KAYIT LİSTESİ'!$B$4:$H$733,2,0)),"",(VLOOKUP(B9,'KAYIT LİSTESİ'!$B$4:$H$733,2,0)))</f>
        <v/>
      </c>
      <c r="D9" s="263" t="str">
        <f>IF(ISERROR(VLOOKUP(B9,'KAYIT LİSTESİ'!$B$4:$H$733,4,0)),"",(VLOOKUP(B9,'KAYIT LİSTESİ'!$B$4:$H$733,4,0)))</f>
        <v/>
      </c>
      <c r="E9" s="264" t="str">
        <f>IF(ISERROR(VLOOKUP(B9,'KAYIT LİSTESİ'!$B$4:$H$733,5,0)),"",(VLOOKUP(B9,'KAYIT LİSTESİ'!$B$4:$H$733,5,0)))</f>
        <v/>
      </c>
      <c r="F9" s="264" t="str">
        <f>IF(ISERROR(VLOOKUP(B9,'KAYIT LİSTESİ'!$B$4:$H$733,6,0)),"",(VLOOKUP(B9,'KAYIT LİSTESİ'!$B$4:$H$733,6,0)))</f>
        <v/>
      </c>
      <c r="G9" s="265"/>
      <c r="H9" s="170"/>
      <c r="I9" s="260">
        <v>4</v>
      </c>
      <c r="J9" s="261" t="s">
        <v>279</v>
      </c>
      <c r="K9" s="262" t="str">
        <f>IF(ISERROR(VLOOKUP(J9,'KAYIT LİSTESİ'!$B$4:$H$733,2,0)),"",(VLOOKUP(J9,'KAYIT LİSTESİ'!$B$4:$H$733,2,0)))</f>
        <v/>
      </c>
      <c r="L9" s="263" t="str">
        <f>IF(ISERROR(VLOOKUP(J9,'KAYIT LİSTESİ'!$B$4:$H$733,4,0)),"",(VLOOKUP(J9,'KAYIT LİSTESİ'!$B$4:$H$733,4,0)))</f>
        <v/>
      </c>
      <c r="M9" s="264" t="str">
        <f>IF(ISERROR(VLOOKUP(J9,'KAYIT LİSTESİ'!$B$4:$H$733,5,0)),"",(VLOOKUP(J9,'KAYIT LİSTESİ'!$B$4:$H$733,5,0)))</f>
        <v/>
      </c>
      <c r="N9" s="264" t="str">
        <f>IF(ISERROR(VLOOKUP(J9,'KAYIT LİSTESİ'!$B$4:$H$733,6,0)),"",(VLOOKUP(J9,'KAYIT LİSTESİ'!$B$4:$H$733,6,0)))</f>
        <v/>
      </c>
      <c r="O9" s="265"/>
    </row>
    <row r="10" spans="1:15" ht="34.5" customHeight="1" x14ac:dyDescent="0.2">
      <c r="A10" s="260">
        <v>5</v>
      </c>
      <c r="B10" s="261" t="s">
        <v>118</v>
      </c>
      <c r="C10" s="262" t="str">
        <f>IF(ISERROR(VLOOKUP(B10,'KAYIT LİSTESİ'!$B$4:$H$733,2,0)),"",(VLOOKUP(B10,'KAYIT LİSTESİ'!$B$4:$H$733,2,0)))</f>
        <v/>
      </c>
      <c r="D10" s="263" t="str">
        <f>IF(ISERROR(VLOOKUP(B10,'KAYIT LİSTESİ'!$B$4:$H$733,4,0)),"",(VLOOKUP(B10,'KAYIT LİSTESİ'!$B$4:$H$733,4,0)))</f>
        <v/>
      </c>
      <c r="E10" s="264" t="str">
        <f>IF(ISERROR(VLOOKUP(B10,'KAYIT LİSTESİ'!$B$4:$H$733,5,0)),"",(VLOOKUP(B10,'KAYIT LİSTESİ'!$B$4:$H$733,5,0)))</f>
        <v/>
      </c>
      <c r="F10" s="264" t="str">
        <f>IF(ISERROR(VLOOKUP(B10,'KAYIT LİSTESİ'!$B$4:$H$733,6,0)),"",(VLOOKUP(B10,'KAYIT LİSTESİ'!$B$4:$H$733,6,0)))</f>
        <v/>
      </c>
      <c r="G10" s="265"/>
      <c r="H10" s="170"/>
      <c r="I10" s="260">
        <v>5</v>
      </c>
      <c r="J10" s="261" t="s">
        <v>280</v>
      </c>
      <c r="K10" s="262" t="str">
        <f>IF(ISERROR(VLOOKUP(J10,'KAYIT LİSTESİ'!$B$4:$H$733,2,0)),"",(VLOOKUP(J10,'KAYIT LİSTESİ'!$B$4:$H$733,2,0)))</f>
        <v/>
      </c>
      <c r="L10" s="263" t="str">
        <f>IF(ISERROR(VLOOKUP(J10,'KAYIT LİSTESİ'!$B$4:$H$733,4,0)),"",(VLOOKUP(J10,'KAYIT LİSTESİ'!$B$4:$H$733,4,0)))</f>
        <v/>
      </c>
      <c r="M10" s="264" t="str">
        <f>IF(ISERROR(VLOOKUP(J10,'KAYIT LİSTESİ'!$B$4:$H$733,5,0)),"",(VLOOKUP(J10,'KAYIT LİSTESİ'!$B$4:$H$733,5,0)))</f>
        <v/>
      </c>
      <c r="N10" s="264" t="str">
        <f>IF(ISERROR(VLOOKUP(J10,'KAYIT LİSTESİ'!$B$4:$H$733,6,0)),"",(VLOOKUP(J10,'KAYIT LİSTESİ'!$B$4:$H$733,6,0)))</f>
        <v/>
      </c>
      <c r="O10" s="265"/>
    </row>
    <row r="11" spans="1:15" ht="34.5" customHeight="1" x14ac:dyDescent="0.2">
      <c r="A11" s="260">
        <v>6</v>
      </c>
      <c r="B11" s="261" t="s">
        <v>119</v>
      </c>
      <c r="C11" s="262" t="str">
        <f>IF(ISERROR(VLOOKUP(B11,'KAYIT LİSTESİ'!$B$4:$H$733,2,0)),"",(VLOOKUP(B11,'KAYIT LİSTESİ'!$B$4:$H$733,2,0)))</f>
        <v/>
      </c>
      <c r="D11" s="263" t="str">
        <f>IF(ISERROR(VLOOKUP(B11,'KAYIT LİSTESİ'!$B$4:$H$733,4,0)),"",(VLOOKUP(B11,'KAYIT LİSTESİ'!$B$4:$H$733,4,0)))</f>
        <v/>
      </c>
      <c r="E11" s="264" t="str">
        <f>IF(ISERROR(VLOOKUP(B11,'KAYIT LİSTESİ'!$B$4:$H$733,5,0)),"",(VLOOKUP(B11,'KAYIT LİSTESİ'!$B$4:$H$733,5,0)))</f>
        <v/>
      </c>
      <c r="F11" s="264" t="str">
        <f>IF(ISERROR(VLOOKUP(B11,'KAYIT LİSTESİ'!$B$4:$H$733,6,0)),"",(VLOOKUP(B11,'KAYIT LİSTESİ'!$B$4:$H$733,6,0)))</f>
        <v/>
      </c>
      <c r="G11" s="265"/>
      <c r="H11" s="170"/>
      <c r="I11" s="260">
        <v>6</v>
      </c>
      <c r="J11" s="261" t="s">
        <v>281</v>
      </c>
      <c r="K11" s="262" t="str">
        <f>IF(ISERROR(VLOOKUP(J11,'KAYIT LİSTESİ'!$B$4:$H$733,2,0)),"",(VLOOKUP(J11,'KAYIT LİSTESİ'!$B$4:$H$733,2,0)))</f>
        <v/>
      </c>
      <c r="L11" s="263" t="str">
        <f>IF(ISERROR(VLOOKUP(J11,'KAYIT LİSTESİ'!$B$4:$H$733,4,0)),"",(VLOOKUP(J11,'KAYIT LİSTESİ'!$B$4:$H$733,4,0)))</f>
        <v/>
      </c>
      <c r="M11" s="264" t="str">
        <f>IF(ISERROR(VLOOKUP(J11,'KAYIT LİSTESİ'!$B$4:$H$733,5,0)),"",(VLOOKUP(J11,'KAYIT LİSTESİ'!$B$4:$H$733,5,0)))</f>
        <v/>
      </c>
      <c r="N11" s="264" t="str">
        <f>IF(ISERROR(VLOOKUP(J11,'KAYIT LİSTESİ'!$B$4:$H$733,6,0)),"",(VLOOKUP(J11,'KAYIT LİSTESİ'!$B$4:$H$733,6,0)))</f>
        <v/>
      </c>
      <c r="O11" s="265"/>
    </row>
    <row r="12" spans="1:15" ht="34.5" customHeight="1" x14ac:dyDescent="0.2">
      <c r="A12" s="260">
        <v>7</v>
      </c>
      <c r="B12" s="261" t="s">
        <v>120</v>
      </c>
      <c r="C12" s="262" t="str">
        <f>IF(ISERROR(VLOOKUP(B12,'KAYIT LİSTESİ'!$B$4:$H$733,2,0)),"",(VLOOKUP(B12,'KAYIT LİSTESİ'!$B$4:$H$733,2,0)))</f>
        <v/>
      </c>
      <c r="D12" s="263" t="str">
        <f>IF(ISERROR(VLOOKUP(B12,'KAYIT LİSTESİ'!$B$4:$H$733,4,0)),"",(VLOOKUP(B12,'KAYIT LİSTESİ'!$B$4:$H$733,4,0)))</f>
        <v/>
      </c>
      <c r="E12" s="264" t="str">
        <f>IF(ISERROR(VLOOKUP(B12,'KAYIT LİSTESİ'!$B$4:$H$733,5,0)),"",(VLOOKUP(B12,'KAYIT LİSTESİ'!$B$4:$H$733,5,0)))</f>
        <v/>
      </c>
      <c r="F12" s="264" t="str">
        <f>IF(ISERROR(VLOOKUP(B12,'KAYIT LİSTESİ'!$B$4:$H$733,6,0)),"",(VLOOKUP(B12,'KAYIT LİSTESİ'!$B$4:$H$733,6,0)))</f>
        <v/>
      </c>
      <c r="G12" s="265"/>
      <c r="H12" s="170"/>
      <c r="I12" s="260">
        <v>7</v>
      </c>
      <c r="J12" s="261" t="s">
        <v>282</v>
      </c>
      <c r="K12" s="262" t="str">
        <f>IF(ISERROR(VLOOKUP(J12,'KAYIT LİSTESİ'!$B$4:$H$733,2,0)),"",(VLOOKUP(J12,'KAYIT LİSTESİ'!$B$4:$H$733,2,0)))</f>
        <v/>
      </c>
      <c r="L12" s="263" t="str">
        <f>IF(ISERROR(VLOOKUP(J12,'KAYIT LİSTESİ'!$B$4:$H$733,4,0)),"",(VLOOKUP(J12,'KAYIT LİSTESİ'!$B$4:$H$733,4,0)))</f>
        <v/>
      </c>
      <c r="M12" s="264" t="str">
        <f>IF(ISERROR(VLOOKUP(J12,'KAYIT LİSTESİ'!$B$4:$H$733,5,0)),"",(VLOOKUP(J12,'KAYIT LİSTESİ'!$B$4:$H$733,5,0)))</f>
        <v/>
      </c>
      <c r="N12" s="264" t="str">
        <f>IF(ISERROR(VLOOKUP(J12,'KAYIT LİSTESİ'!$B$4:$H$733,6,0)),"",(VLOOKUP(J12,'KAYIT LİSTESİ'!$B$4:$H$733,6,0)))</f>
        <v/>
      </c>
      <c r="O12" s="265"/>
    </row>
    <row r="13" spans="1:15" ht="34.5" customHeight="1" x14ac:dyDescent="0.2">
      <c r="A13" s="260">
        <v>8</v>
      </c>
      <c r="B13" s="261" t="s">
        <v>121</v>
      </c>
      <c r="C13" s="262" t="str">
        <f>IF(ISERROR(VLOOKUP(B13,'KAYIT LİSTESİ'!$B$4:$H$733,2,0)),"",(VLOOKUP(B13,'KAYIT LİSTESİ'!$B$4:$H$733,2,0)))</f>
        <v/>
      </c>
      <c r="D13" s="263" t="str">
        <f>IF(ISERROR(VLOOKUP(B13,'KAYIT LİSTESİ'!$B$4:$H$733,4,0)),"",(VLOOKUP(B13,'KAYIT LİSTESİ'!$B$4:$H$733,4,0)))</f>
        <v/>
      </c>
      <c r="E13" s="264" t="str">
        <f>IF(ISERROR(VLOOKUP(B13,'KAYIT LİSTESİ'!$B$4:$H$733,5,0)),"",(VLOOKUP(B13,'KAYIT LİSTESİ'!$B$4:$H$733,5,0)))</f>
        <v/>
      </c>
      <c r="F13" s="264" t="str">
        <f>IF(ISERROR(VLOOKUP(B13,'KAYIT LİSTESİ'!$B$4:$H$733,6,0)),"",(VLOOKUP(B13,'KAYIT LİSTESİ'!$B$4:$H$733,6,0)))</f>
        <v/>
      </c>
      <c r="G13" s="265"/>
      <c r="H13" s="170"/>
      <c r="I13" s="260">
        <v>8</v>
      </c>
      <c r="J13" s="261" t="s">
        <v>283</v>
      </c>
      <c r="K13" s="262" t="str">
        <f>IF(ISERROR(VLOOKUP(J13,'KAYIT LİSTESİ'!$B$4:$H$733,2,0)),"",(VLOOKUP(J13,'KAYIT LİSTESİ'!$B$4:$H$733,2,0)))</f>
        <v/>
      </c>
      <c r="L13" s="263" t="str">
        <f>IF(ISERROR(VLOOKUP(J13,'KAYIT LİSTESİ'!$B$4:$H$733,4,0)),"",(VLOOKUP(J13,'KAYIT LİSTESİ'!$B$4:$H$733,4,0)))</f>
        <v/>
      </c>
      <c r="M13" s="264" t="str">
        <f>IF(ISERROR(VLOOKUP(J13,'KAYIT LİSTESİ'!$B$4:$H$733,5,0)),"",(VLOOKUP(J13,'KAYIT LİSTESİ'!$B$4:$H$733,5,0)))</f>
        <v/>
      </c>
      <c r="N13" s="264" t="str">
        <f>IF(ISERROR(VLOOKUP(J13,'KAYIT LİSTESİ'!$B$4:$H$733,6,0)),"",(VLOOKUP(J13,'KAYIT LİSTESİ'!$B$4:$H$733,6,0)))</f>
        <v/>
      </c>
      <c r="O13" s="265"/>
    </row>
    <row r="14" spans="1:15" ht="34.5" customHeight="1" x14ac:dyDescent="0.2">
      <c r="A14" s="710" t="s">
        <v>366</v>
      </c>
      <c r="B14" s="710"/>
      <c r="C14" s="710"/>
      <c r="D14" s="710"/>
      <c r="E14" s="710"/>
      <c r="F14" s="710"/>
      <c r="G14" s="710"/>
      <c r="H14" s="170"/>
      <c r="I14" s="710" t="s">
        <v>369</v>
      </c>
      <c r="J14" s="710"/>
      <c r="K14" s="710"/>
      <c r="L14" s="710"/>
      <c r="M14" s="710"/>
      <c r="N14" s="710"/>
      <c r="O14" s="710"/>
    </row>
    <row r="15" spans="1:15" ht="34.5" customHeight="1" x14ac:dyDescent="0.2">
      <c r="A15" s="289" t="s">
        <v>211</v>
      </c>
      <c r="B15" s="289" t="s">
        <v>66</v>
      </c>
      <c r="C15" s="289" t="s">
        <v>65</v>
      </c>
      <c r="D15" s="290" t="s">
        <v>13</v>
      </c>
      <c r="E15" s="291" t="s">
        <v>14</v>
      </c>
      <c r="F15" s="291" t="s">
        <v>207</v>
      </c>
      <c r="G15" s="289" t="s">
        <v>150</v>
      </c>
      <c r="H15" s="170"/>
      <c r="I15" s="289" t="s">
        <v>211</v>
      </c>
      <c r="J15" s="289" t="s">
        <v>66</v>
      </c>
      <c r="K15" s="289" t="s">
        <v>65</v>
      </c>
      <c r="L15" s="290" t="s">
        <v>13</v>
      </c>
      <c r="M15" s="291" t="s">
        <v>14</v>
      </c>
      <c r="N15" s="291" t="s">
        <v>207</v>
      </c>
      <c r="O15" s="289" t="s">
        <v>150</v>
      </c>
    </row>
    <row r="16" spans="1:15" ht="34.5" customHeight="1" x14ac:dyDescent="0.2">
      <c r="A16" s="260">
        <v>1</v>
      </c>
      <c r="B16" s="261" t="s">
        <v>122</v>
      </c>
      <c r="C16" s="262" t="str">
        <f>IF(ISERROR(VLOOKUP(B16,'KAYIT LİSTESİ'!$B$4:$H$733,2,0)),"",(VLOOKUP(B16,'KAYIT LİSTESİ'!$B$4:$H$733,2,0)))</f>
        <v/>
      </c>
      <c r="D16" s="263" t="str">
        <f>IF(ISERROR(VLOOKUP(B16,'KAYIT LİSTESİ'!$B$4:$H$733,4,0)),"",(VLOOKUP(B16,'KAYIT LİSTESİ'!$B$4:$H$733,4,0)))</f>
        <v/>
      </c>
      <c r="E16" s="264" t="str">
        <f>IF(ISERROR(VLOOKUP(B16,'KAYIT LİSTESİ'!$B$4:$H$733,5,0)),"",(VLOOKUP(B16,'KAYIT LİSTESİ'!$B$4:$H$733,5,0)))</f>
        <v/>
      </c>
      <c r="F16" s="264" t="str">
        <f>IF(ISERROR(VLOOKUP(B16,'KAYIT LİSTESİ'!$B$4:$H$733,6,0)),"",(VLOOKUP(B16,'KAYIT LİSTESİ'!$B$4:$H$733,6,0)))</f>
        <v/>
      </c>
      <c r="G16" s="265"/>
      <c r="H16" s="170"/>
      <c r="I16" s="260">
        <v>1</v>
      </c>
      <c r="J16" s="261" t="s">
        <v>284</v>
      </c>
      <c r="K16" s="262" t="str">
        <f>IF(ISERROR(VLOOKUP(J16,'KAYIT LİSTESİ'!$B$4:$H$733,2,0)),"",(VLOOKUP(J16,'KAYIT LİSTESİ'!$B$4:$H$733,2,0)))</f>
        <v/>
      </c>
      <c r="L16" s="263" t="str">
        <f>IF(ISERROR(VLOOKUP(J16,'KAYIT LİSTESİ'!$B$4:$H$733,4,0)),"",(VLOOKUP(J16,'KAYIT LİSTESİ'!$B$4:$H$733,4,0)))</f>
        <v/>
      </c>
      <c r="M16" s="264" t="str">
        <f>IF(ISERROR(VLOOKUP(J16,'KAYIT LİSTESİ'!$B$4:$H$733,5,0)),"",(VLOOKUP(J16,'KAYIT LİSTESİ'!$B$4:$H$733,5,0)))</f>
        <v/>
      </c>
      <c r="N16" s="264" t="str">
        <f>IF(ISERROR(VLOOKUP(J16,'KAYIT LİSTESİ'!$B$4:$H$733,6,0)),"",(VLOOKUP(J16,'KAYIT LİSTESİ'!$B$4:$H$733,6,0)))</f>
        <v/>
      </c>
      <c r="O16" s="265"/>
    </row>
    <row r="17" spans="1:15" ht="34.5" customHeight="1" x14ac:dyDescent="0.2">
      <c r="A17" s="260">
        <v>2</v>
      </c>
      <c r="B17" s="261" t="s">
        <v>123</v>
      </c>
      <c r="C17" s="262" t="str">
        <f>IF(ISERROR(VLOOKUP(B17,'KAYIT LİSTESİ'!$B$4:$H$733,2,0)),"",(VLOOKUP(B17,'KAYIT LİSTESİ'!$B$4:$H$733,2,0)))</f>
        <v/>
      </c>
      <c r="D17" s="263" t="str">
        <f>IF(ISERROR(VLOOKUP(B17,'KAYIT LİSTESİ'!$B$4:$H$733,4,0)),"",(VLOOKUP(B17,'KAYIT LİSTESİ'!$B$4:$H$733,4,0)))</f>
        <v/>
      </c>
      <c r="E17" s="264" t="str">
        <f>IF(ISERROR(VLOOKUP(B17,'KAYIT LİSTESİ'!$B$4:$H$733,5,0)),"",(VLOOKUP(B17,'KAYIT LİSTESİ'!$B$4:$H$733,5,0)))</f>
        <v/>
      </c>
      <c r="F17" s="264" t="str">
        <f>IF(ISERROR(VLOOKUP(B17,'KAYIT LİSTESİ'!$B$4:$H$733,6,0)),"",(VLOOKUP(B17,'KAYIT LİSTESİ'!$B$4:$H$733,6,0)))</f>
        <v/>
      </c>
      <c r="G17" s="265"/>
      <c r="H17" s="170"/>
      <c r="I17" s="260">
        <v>2</v>
      </c>
      <c r="J17" s="261" t="s">
        <v>285</v>
      </c>
      <c r="K17" s="262" t="str">
        <f>IF(ISERROR(VLOOKUP(J17,'KAYIT LİSTESİ'!$B$4:$H$733,2,0)),"",(VLOOKUP(J17,'KAYIT LİSTESİ'!$B$4:$H$733,2,0)))</f>
        <v/>
      </c>
      <c r="L17" s="263" t="str">
        <f>IF(ISERROR(VLOOKUP(J17,'KAYIT LİSTESİ'!$B$4:$H$733,4,0)),"",(VLOOKUP(J17,'KAYIT LİSTESİ'!$B$4:$H$733,4,0)))</f>
        <v/>
      </c>
      <c r="M17" s="264" t="str">
        <f>IF(ISERROR(VLOOKUP(J17,'KAYIT LİSTESİ'!$B$4:$H$733,5,0)),"",(VLOOKUP(J17,'KAYIT LİSTESİ'!$B$4:$H$733,5,0)))</f>
        <v/>
      </c>
      <c r="N17" s="264" t="str">
        <f>IF(ISERROR(VLOOKUP(J17,'KAYIT LİSTESİ'!$B$4:$H$733,6,0)),"",(VLOOKUP(J17,'KAYIT LİSTESİ'!$B$4:$H$733,6,0)))</f>
        <v/>
      </c>
      <c r="O17" s="265"/>
    </row>
    <row r="18" spans="1:15" ht="34.5" customHeight="1" x14ac:dyDescent="0.2">
      <c r="A18" s="260">
        <v>3</v>
      </c>
      <c r="B18" s="261" t="s">
        <v>124</v>
      </c>
      <c r="C18" s="262" t="str">
        <f>IF(ISERROR(VLOOKUP(B18,'KAYIT LİSTESİ'!$B$4:$H$733,2,0)),"",(VLOOKUP(B18,'KAYIT LİSTESİ'!$B$4:$H$733,2,0)))</f>
        <v/>
      </c>
      <c r="D18" s="263" t="str">
        <f>IF(ISERROR(VLOOKUP(B18,'KAYIT LİSTESİ'!$B$4:$H$733,4,0)),"",(VLOOKUP(B18,'KAYIT LİSTESİ'!$B$4:$H$733,4,0)))</f>
        <v/>
      </c>
      <c r="E18" s="264" t="str">
        <f>IF(ISERROR(VLOOKUP(B18,'KAYIT LİSTESİ'!$B$4:$H$733,5,0)),"",(VLOOKUP(B18,'KAYIT LİSTESİ'!$B$4:$H$733,5,0)))</f>
        <v/>
      </c>
      <c r="F18" s="264" t="str">
        <f>IF(ISERROR(VLOOKUP(B18,'KAYIT LİSTESİ'!$B$4:$H$733,6,0)),"",(VLOOKUP(B18,'KAYIT LİSTESİ'!$B$4:$H$733,6,0)))</f>
        <v/>
      </c>
      <c r="G18" s="265"/>
      <c r="H18" s="170"/>
      <c r="I18" s="260">
        <v>3</v>
      </c>
      <c r="J18" s="261" t="s">
        <v>286</v>
      </c>
      <c r="K18" s="262" t="str">
        <f>IF(ISERROR(VLOOKUP(J18,'KAYIT LİSTESİ'!$B$4:$H$733,2,0)),"",(VLOOKUP(J18,'KAYIT LİSTESİ'!$B$4:$H$733,2,0)))</f>
        <v/>
      </c>
      <c r="L18" s="263" t="str">
        <f>IF(ISERROR(VLOOKUP(J18,'KAYIT LİSTESİ'!$B$4:$H$733,4,0)),"",(VLOOKUP(J18,'KAYIT LİSTESİ'!$B$4:$H$733,4,0)))</f>
        <v/>
      </c>
      <c r="M18" s="264" t="str">
        <f>IF(ISERROR(VLOOKUP(J18,'KAYIT LİSTESİ'!$B$4:$H$733,5,0)),"",(VLOOKUP(J18,'KAYIT LİSTESİ'!$B$4:$H$733,5,0)))</f>
        <v/>
      </c>
      <c r="N18" s="264" t="str">
        <f>IF(ISERROR(VLOOKUP(J18,'KAYIT LİSTESİ'!$B$4:$H$733,6,0)),"",(VLOOKUP(J18,'KAYIT LİSTESİ'!$B$4:$H$733,6,0)))</f>
        <v/>
      </c>
      <c r="O18" s="265"/>
    </row>
    <row r="19" spans="1:15" ht="34.5" customHeight="1" x14ac:dyDescent="0.2">
      <c r="A19" s="260">
        <v>4</v>
      </c>
      <c r="B19" s="261" t="s">
        <v>125</v>
      </c>
      <c r="C19" s="262" t="str">
        <f>IF(ISERROR(VLOOKUP(B19,'KAYIT LİSTESİ'!$B$4:$H$733,2,0)),"",(VLOOKUP(B19,'KAYIT LİSTESİ'!$B$4:$H$733,2,0)))</f>
        <v/>
      </c>
      <c r="D19" s="263" t="str">
        <f>IF(ISERROR(VLOOKUP(B19,'KAYIT LİSTESİ'!$B$4:$H$733,4,0)),"",(VLOOKUP(B19,'KAYIT LİSTESİ'!$B$4:$H$733,4,0)))</f>
        <v/>
      </c>
      <c r="E19" s="264" t="str">
        <f>IF(ISERROR(VLOOKUP(B19,'KAYIT LİSTESİ'!$B$4:$H$733,5,0)),"",(VLOOKUP(B19,'KAYIT LİSTESİ'!$B$4:$H$733,5,0)))</f>
        <v/>
      </c>
      <c r="F19" s="264" t="str">
        <f>IF(ISERROR(VLOOKUP(B19,'KAYIT LİSTESİ'!$B$4:$H$733,6,0)),"",(VLOOKUP(B19,'KAYIT LİSTESİ'!$B$4:$H$733,6,0)))</f>
        <v/>
      </c>
      <c r="G19" s="265"/>
      <c r="H19" s="170"/>
      <c r="I19" s="260">
        <v>4</v>
      </c>
      <c r="J19" s="261" t="s">
        <v>287</v>
      </c>
      <c r="K19" s="262" t="str">
        <f>IF(ISERROR(VLOOKUP(J19,'KAYIT LİSTESİ'!$B$4:$H$733,2,0)),"",(VLOOKUP(J19,'KAYIT LİSTESİ'!$B$4:$H$733,2,0)))</f>
        <v/>
      </c>
      <c r="L19" s="263" t="str">
        <f>IF(ISERROR(VLOOKUP(J19,'KAYIT LİSTESİ'!$B$4:$H$733,4,0)),"",(VLOOKUP(J19,'KAYIT LİSTESİ'!$B$4:$H$733,4,0)))</f>
        <v/>
      </c>
      <c r="M19" s="264" t="str">
        <f>IF(ISERROR(VLOOKUP(J19,'KAYIT LİSTESİ'!$B$4:$H$733,5,0)),"",(VLOOKUP(J19,'KAYIT LİSTESİ'!$B$4:$H$733,5,0)))</f>
        <v/>
      </c>
      <c r="N19" s="264" t="str">
        <f>IF(ISERROR(VLOOKUP(J19,'KAYIT LİSTESİ'!$B$4:$H$733,6,0)),"",(VLOOKUP(J19,'KAYIT LİSTESİ'!$B$4:$H$733,6,0)))</f>
        <v/>
      </c>
      <c r="O19" s="265"/>
    </row>
    <row r="20" spans="1:15" ht="34.5" customHeight="1" x14ac:dyDescent="0.2">
      <c r="A20" s="260">
        <v>5</v>
      </c>
      <c r="B20" s="261" t="s">
        <v>126</v>
      </c>
      <c r="C20" s="262" t="str">
        <f>IF(ISERROR(VLOOKUP(B20,'KAYIT LİSTESİ'!$B$4:$H$733,2,0)),"",(VLOOKUP(B20,'KAYIT LİSTESİ'!$B$4:$H$733,2,0)))</f>
        <v/>
      </c>
      <c r="D20" s="263" t="str">
        <f>IF(ISERROR(VLOOKUP(B20,'KAYIT LİSTESİ'!$B$4:$H$733,4,0)),"",(VLOOKUP(B20,'KAYIT LİSTESİ'!$B$4:$H$733,4,0)))</f>
        <v/>
      </c>
      <c r="E20" s="264" t="str">
        <f>IF(ISERROR(VLOOKUP(B20,'KAYIT LİSTESİ'!$B$4:$H$733,5,0)),"",(VLOOKUP(B20,'KAYIT LİSTESİ'!$B$4:$H$733,5,0)))</f>
        <v/>
      </c>
      <c r="F20" s="264" t="str">
        <f>IF(ISERROR(VLOOKUP(B20,'KAYIT LİSTESİ'!$B$4:$H$733,6,0)),"",(VLOOKUP(B20,'KAYIT LİSTESİ'!$B$4:$H$733,6,0)))</f>
        <v/>
      </c>
      <c r="G20" s="265"/>
      <c r="H20" s="170"/>
      <c r="I20" s="260">
        <v>5</v>
      </c>
      <c r="J20" s="261" t="s">
        <v>288</v>
      </c>
      <c r="K20" s="262" t="str">
        <f>IF(ISERROR(VLOOKUP(J20,'KAYIT LİSTESİ'!$B$4:$H$733,2,0)),"",(VLOOKUP(J20,'KAYIT LİSTESİ'!$B$4:$H$733,2,0)))</f>
        <v/>
      </c>
      <c r="L20" s="263" t="str">
        <f>IF(ISERROR(VLOOKUP(J20,'KAYIT LİSTESİ'!$B$4:$H$733,4,0)),"",(VLOOKUP(J20,'KAYIT LİSTESİ'!$B$4:$H$733,4,0)))</f>
        <v/>
      </c>
      <c r="M20" s="264" t="str">
        <f>IF(ISERROR(VLOOKUP(J20,'KAYIT LİSTESİ'!$B$4:$H$733,5,0)),"",(VLOOKUP(J20,'KAYIT LİSTESİ'!$B$4:$H$733,5,0)))</f>
        <v/>
      </c>
      <c r="N20" s="264" t="str">
        <f>IF(ISERROR(VLOOKUP(J20,'KAYIT LİSTESİ'!$B$4:$H$733,6,0)),"",(VLOOKUP(J20,'KAYIT LİSTESİ'!$B$4:$H$733,6,0)))</f>
        <v/>
      </c>
      <c r="O20" s="265"/>
    </row>
    <row r="21" spans="1:15" ht="34.5" customHeight="1" x14ac:dyDescent="0.2">
      <c r="A21" s="260">
        <v>6</v>
      </c>
      <c r="B21" s="261" t="s">
        <v>127</v>
      </c>
      <c r="C21" s="262" t="str">
        <f>IF(ISERROR(VLOOKUP(B21,'KAYIT LİSTESİ'!$B$4:$H$733,2,0)),"",(VLOOKUP(B21,'KAYIT LİSTESİ'!$B$4:$H$733,2,0)))</f>
        <v/>
      </c>
      <c r="D21" s="263" t="str">
        <f>IF(ISERROR(VLOOKUP(B21,'KAYIT LİSTESİ'!$B$4:$H$733,4,0)),"",(VLOOKUP(B21,'KAYIT LİSTESİ'!$B$4:$H$733,4,0)))</f>
        <v/>
      </c>
      <c r="E21" s="264" t="str">
        <f>IF(ISERROR(VLOOKUP(B21,'KAYIT LİSTESİ'!$B$4:$H$733,5,0)),"",(VLOOKUP(B21,'KAYIT LİSTESİ'!$B$4:$H$733,5,0)))</f>
        <v/>
      </c>
      <c r="F21" s="264" t="str">
        <f>IF(ISERROR(VLOOKUP(B21,'KAYIT LİSTESİ'!$B$4:$H$733,6,0)),"",(VLOOKUP(B21,'KAYIT LİSTESİ'!$B$4:$H$733,6,0)))</f>
        <v/>
      </c>
      <c r="G21" s="265"/>
      <c r="H21" s="170"/>
      <c r="I21" s="260">
        <v>6</v>
      </c>
      <c r="J21" s="261" t="s">
        <v>289</v>
      </c>
      <c r="K21" s="262" t="str">
        <f>IF(ISERROR(VLOOKUP(J21,'KAYIT LİSTESİ'!$B$4:$H$733,2,0)),"",(VLOOKUP(J21,'KAYIT LİSTESİ'!$B$4:$H$733,2,0)))</f>
        <v/>
      </c>
      <c r="L21" s="263" t="str">
        <f>IF(ISERROR(VLOOKUP(J21,'KAYIT LİSTESİ'!$B$4:$H$733,4,0)),"",(VLOOKUP(J21,'KAYIT LİSTESİ'!$B$4:$H$733,4,0)))</f>
        <v/>
      </c>
      <c r="M21" s="264" t="str">
        <f>IF(ISERROR(VLOOKUP(J21,'KAYIT LİSTESİ'!$B$4:$H$733,5,0)),"",(VLOOKUP(J21,'KAYIT LİSTESİ'!$B$4:$H$733,5,0)))</f>
        <v/>
      </c>
      <c r="N21" s="264" t="str">
        <f>IF(ISERROR(VLOOKUP(J21,'KAYIT LİSTESİ'!$B$4:$H$733,6,0)),"",(VLOOKUP(J21,'KAYIT LİSTESİ'!$B$4:$H$733,6,0)))</f>
        <v/>
      </c>
      <c r="O21" s="265"/>
    </row>
    <row r="22" spans="1:15" ht="34.5" customHeight="1" x14ac:dyDescent="0.2">
      <c r="A22" s="260">
        <v>7</v>
      </c>
      <c r="B22" s="261" t="s">
        <v>128</v>
      </c>
      <c r="C22" s="262" t="str">
        <f>IF(ISERROR(VLOOKUP(B22,'KAYIT LİSTESİ'!$B$4:$H$733,2,0)),"",(VLOOKUP(B22,'KAYIT LİSTESİ'!$B$4:$H$733,2,0)))</f>
        <v/>
      </c>
      <c r="D22" s="263" t="str">
        <f>IF(ISERROR(VLOOKUP(B22,'KAYIT LİSTESİ'!$B$4:$H$733,4,0)),"",(VLOOKUP(B22,'KAYIT LİSTESİ'!$B$4:$H$733,4,0)))</f>
        <v/>
      </c>
      <c r="E22" s="264" t="str">
        <f>IF(ISERROR(VLOOKUP(B22,'KAYIT LİSTESİ'!$B$4:$H$733,5,0)),"",(VLOOKUP(B22,'KAYIT LİSTESİ'!$B$4:$H$733,5,0)))</f>
        <v/>
      </c>
      <c r="F22" s="264" t="str">
        <f>IF(ISERROR(VLOOKUP(B22,'KAYIT LİSTESİ'!$B$4:$H$733,6,0)),"",(VLOOKUP(B22,'KAYIT LİSTESİ'!$B$4:$H$733,6,0)))</f>
        <v/>
      </c>
      <c r="G22" s="265"/>
      <c r="H22" s="170"/>
      <c r="I22" s="260">
        <v>7</v>
      </c>
      <c r="J22" s="261" t="s">
        <v>290</v>
      </c>
      <c r="K22" s="262" t="str">
        <f>IF(ISERROR(VLOOKUP(J22,'KAYIT LİSTESİ'!$B$4:$H$733,2,0)),"",(VLOOKUP(J22,'KAYIT LİSTESİ'!$B$4:$H$733,2,0)))</f>
        <v/>
      </c>
      <c r="L22" s="263" t="str">
        <f>IF(ISERROR(VLOOKUP(J22,'KAYIT LİSTESİ'!$B$4:$H$733,4,0)),"",(VLOOKUP(J22,'KAYIT LİSTESİ'!$B$4:$H$733,4,0)))</f>
        <v/>
      </c>
      <c r="M22" s="264" t="str">
        <f>IF(ISERROR(VLOOKUP(J22,'KAYIT LİSTESİ'!$B$4:$H$733,5,0)),"",(VLOOKUP(J22,'KAYIT LİSTESİ'!$B$4:$H$733,5,0)))</f>
        <v/>
      </c>
      <c r="N22" s="264" t="str">
        <f>IF(ISERROR(VLOOKUP(J22,'KAYIT LİSTESİ'!$B$4:$H$733,6,0)),"",(VLOOKUP(J22,'KAYIT LİSTESİ'!$B$4:$H$733,6,0)))</f>
        <v/>
      </c>
      <c r="O22" s="265"/>
    </row>
    <row r="23" spans="1:15" ht="34.5" customHeight="1" x14ac:dyDescent="0.2">
      <c r="A23" s="260">
        <v>8</v>
      </c>
      <c r="B23" s="261" t="s">
        <v>129</v>
      </c>
      <c r="C23" s="262" t="str">
        <f>IF(ISERROR(VLOOKUP(B23,'KAYIT LİSTESİ'!$B$4:$H$733,2,0)),"",(VLOOKUP(B23,'KAYIT LİSTESİ'!$B$4:$H$733,2,0)))</f>
        <v/>
      </c>
      <c r="D23" s="263" t="str">
        <f>IF(ISERROR(VLOOKUP(B23,'KAYIT LİSTESİ'!$B$4:$H$733,4,0)),"",(VLOOKUP(B23,'KAYIT LİSTESİ'!$B$4:$H$733,4,0)))</f>
        <v/>
      </c>
      <c r="E23" s="264" t="str">
        <f>IF(ISERROR(VLOOKUP(B23,'KAYIT LİSTESİ'!$B$4:$H$733,5,0)),"",(VLOOKUP(B23,'KAYIT LİSTESİ'!$B$4:$H$733,5,0)))</f>
        <v/>
      </c>
      <c r="F23" s="264" t="str">
        <f>IF(ISERROR(VLOOKUP(B23,'KAYIT LİSTESİ'!$B$4:$H$733,6,0)),"",(VLOOKUP(B23,'KAYIT LİSTESİ'!$B$4:$H$733,6,0)))</f>
        <v/>
      </c>
      <c r="G23" s="265"/>
      <c r="H23" s="170"/>
      <c r="I23" s="260">
        <v>8</v>
      </c>
      <c r="J23" s="261" t="s">
        <v>291</v>
      </c>
      <c r="K23" s="262" t="str">
        <f>IF(ISERROR(VLOOKUP(J23,'KAYIT LİSTESİ'!$B$4:$H$733,2,0)),"",(VLOOKUP(J23,'KAYIT LİSTESİ'!$B$4:$H$733,2,0)))</f>
        <v/>
      </c>
      <c r="L23" s="263" t="str">
        <f>IF(ISERROR(VLOOKUP(J23,'KAYIT LİSTESİ'!$B$4:$H$733,4,0)),"",(VLOOKUP(J23,'KAYIT LİSTESİ'!$B$4:$H$733,4,0)))</f>
        <v/>
      </c>
      <c r="M23" s="264" t="str">
        <f>IF(ISERROR(VLOOKUP(J23,'KAYIT LİSTESİ'!$B$4:$H$733,5,0)),"",(VLOOKUP(J23,'KAYIT LİSTESİ'!$B$4:$H$733,5,0)))</f>
        <v/>
      </c>
      <c r="N23" s="264" t="str">
        <f>IF(ISERROR(VLOOKUP(J23,'KAYIT LİSTESİ'!$B$4:$H$733,6,0)),"",(VLOOKUP(J23,'KAYIT LİSTESİ'!$B$4:$H$733,6,0)))</f>
        <v/>
      </c>
      <c r="O23" s="265"/>
    </row>
    <row r="24" spans="1:15" ht="34.5" customHeight="1" x14ac:dyDescent="0.2">
      <c r="A24" s="710" t="s">
        <v>367</v>
      </c>
      <c r="B24" s="710"/>
      <c r="C24" s="710"/>
      <c r="D24" s="710"/>
      <c r="E24" s="710"/>
      <c r="F24" s="710"/>
      <c r="G24" s="710"/>
      <c r="H24" s="170"/>
      <c r="I24" s="710" t="s">
        <v>370</v>
      </c>
      <c r="J24" s="710"/>
      <c r="K24" s="710"/>
      <c r="L24" s="710"/>
      <c r="M24" s="710"/>
      <c r="N24" s="710"/>
      <c r="O24" s="710"/>
    </row>
    <row r="25" spans="1:15" ht="34.5" customHeight="1" x14ac:dyDescent="0.2">
      <c r="A25" s="289" t="s">
        <v>211</v>
      </c>
      <c r="B25" s="289" t="s">
        <v>66</v>
      </c>
      <c r="C25" s="289" t="s">
        <v>65</v>
      </c>
      <c r="D25" s="290" t="s">
        <v>13</v>
      </c>
      <c r="E25" s="291" t="s">
        <v>14</v>
      </c>
      <c r="F25" s="291" t="s">
        <v>207</v>
      </c>
      <c r="G25" s="289" t="s">
        <v>150</v>
      </c>
      <c r="H25" s="170"/>
      <c r="I25" s="289" t="s">
        <v>211</v>
      </c>
      <c r="J25" s="289" t="s">
        <v>66</v>
      </c>
      <c r="K25" s="289" t="s">
        <v>65</v>
      </c>
      <c r="L25" s="290" t="s">
        <v>13</v>
      </c>
      <c r="M25" s="291" t="s">
        <v>14</v>
      </c>
      <c r="N25" s="291" t="s">
        <v>207</v>
      </c>
      <c r="O25" s="289" t="s">
        <v>150</v>
      </c>
    </row>
    <row r="26" spans="1:15" ht="34.5" customHeight="1" x14ac:dyDescent="0.2">
      <c r="A26" s="260">
        <v>1</v>
      </c>
      <c r="B26" s="261" t="s">
        <v>328</v>
      </c>
      <c r="C26" s="262" t="str">
        <f>IF(ISERROR(VLOOKUP(B26,'KAYIT LİSTESİ'!$B$4:$H$733,2,0)),"",(VLOOKUP(B26,'KAYIT LİSTESİ'!$B$4:$H$733,2,0)))</f>
        <v/>
      </c>
      <c r="D26" s="263" t="str">
        <f>IF(ISERROR(VLOOKUP(B26,'KAYIT LİSTESİ'!$B$4:$H$733,4,0)),"",(VLOOKUP(B26,'KAYIT LİSTESİ'!$B$4:$H$733,4,0)))</f>
        <v/>
      </c>
      <c r="E26" s="264" t="str">
        <f>IF(ISERROR(VLOOKUP(B26,'KAYIT LİSTESİ'!$B$4:$H$733,5,0)),"",(VLOOKUP(B26,'KAYIT LİSTESİ'!$B$4:$H$733,5,0)))</f>
        <v/>
      </c>
      <c r="F26" s="264" t="str">
        <f>IF(ISERROR(VLOOKUP(B26,'KAYIT LİSTESİ'!$B$4:$H$733,6,0)),"",(VLOOKUP(B26,'KAYIT LİSTESİ'!$B$4:$H$733,6,0)))</f>
        <v/>
      </c>
      <c r="G26" s="265"/>
      <c r="H26" s="170"/>
      <c r="I26" s="260">
        <v>1</v>
      </c>
      <c r="J26" s="261" t="s">
        <v>292</v>
      </c>
      <c r="K26" s="262" t="str">
        <f>IF(ISERROR(VLOOKUP(J26,'KAYIT LİSTESİ'!$B$4:$H$733,2,0)),"",(VLOOKUP(J26,'KAYIT LİSTESİ'!$B$4:$H$733,2,0)))</f>
        <v/>
      </c>
      <c r="L26" s="263" t="str">
        <f>IF(ISERROR(VLOOKUP(J26,'KAYIT LİSTESİ'!$B$4:$H$733,4,0)),"",(VLOOKUP(J26,'KAYIT LİSTESİ'!$B$4:$H$733,4,0)))</f>
        <v/>
      </c>
      <c r="M26" s="264" t="str">
        <f>IF(ISERROR(VLOOKUP(J26,'KAYIT LİSTESİ'!$B$4:$H$733,5,0)),"",(VLOOKUP(J26,'KAYIT LİSTESİ'!$B$4:$H$733,5,0)))</f>
        <v/>
      </c>
      <c r="N26" s="264" t="str">
        <f>IF(ISERROR(VLOOKUP(J26,'KAYIT LİSTESİ'!$B$4:$H$733,6,0)),"",(VLOOKUP(J26,'KAYIT LİSTESİ'!$B$4:$H$733,6,0)))</f>
        <v/>
      </c>
      <c r="O26" s="265"/>
    </row>
    <row r="27" spans="1:15" ht="34.5" customHeight="1" x14ac:dyDescent="0.2">
      <c r="A27" s="260">
        <v>2</v>
      </c>
      <c r="B27" s="261" t="s">
        <v>329</v>
      </c>
      <c r="C27" s="262" t="str">
        <f>IF(ISERROR(VLOOKUP(B27,'KAYIT LİSTESİ'!$B$4:$H$733,2,0)),"",(VLOOKUP(B27,'KAYIT LİSTESİ'!$B$4:$H$733,2,0)))</f>
        <v/>
      </c>
      <c r="D27" s="263" t="str">
        <f>IF(ISERROR(VLOOKUP(B27,'KAYIT LİSTESİ'!$B$4:$H$733,4,0)),"",(VLOOKUP(B27,'KAYIT LİSTESİ'!$B$4:$H$733,4,0)))</f>
        <v/>
      </c>
      <c r="E27" s="264" t="str">
        <f>IF(ISERROR(VLOOKUP(B27,'KAYIT LİSTESİ'!$B$4:$H$733,5,0)),"",(VLOOKUP(B27,'KAYIT LİSTESİ'!$B$4:$H$733,5,0)))</f>
        <v/>
      </c>
      <c r="F27" s="264" t="str">
        <f>IF(ISERROR(VLOOKUP(B27,'KAYIT LİSTESİ'!$B$4:$H$733,6,0)),"",(VLOOKUP(B27,'KAYIT LİSTESİ'!$B$4:$H$733,6,0)))</f>
        <v/>
      </c>
      <c r="G27" s="265"/>
      <c r="H27" s="170"/>
      <c r="I27" s="260">
        <v>2</v>
      </c>
      <c r="J27" s="261" t="s">
        <v>293</v>
      </c>
      <c r="K27" s="262" t="str">
        <f>IF(ISERROR(VLOOKUP(J27,'KAYIT LİSTESİ'!$B$4:$H$733,2,0)),"",(VLOOKUP(J27,'KAYIT LİSTESİ'!$B$4:$H$733,2,0)))</f>
        <v/>
      </c>
      <c r="L27" s="263" t="str">
        <f>IF(ISERROR(VLOOKUP(J27,'KAYIT LİSTESİ'!$B$4:$H$733,4,0)),"",(VLOOKUP(J27,'KAYIT LİSTESİ'!$B$4:$H$733,4,0)))</f>
        <v/>
      </c>
      <c r="M27" s="264" t="str">
        <f>IF(ISERROR(VLOOKUP(J27,'KAYIT LİSTESİ'!$B$4:$H$733,5,0)),"",(VLOOKUP(J27,'KAYIT LİSTESİ'!$B$4:$H$733,5,0)))</f>
        <v/>
      </c>
      <c r="N27" s="264" t="str">
        <f>IF(ISERROR(VLOOKUP(J27,'KAYIT LİSTESİ'!$B$4:$H$733,6,0)),"",(VLOOKUP(J27,'KAYIT LİSTESİ'!$B$4:$H$733,6,0)))</f>
        <v/>
      </c>
      <c r="O27" s="265"/>
    </row>
    <row r="28" spans="1:15" ht="34.5" customHeight="1" x14ac:dyDescent="0.2">
      <c r="A28" s="260">
        <v>3</v>
      </c>
      <c r="B28" s="261" t="s">
        <v>330</v>
      </c>
      <c r="C28" s="262" t="str">
        <f>IF(ISERROR(VLOOKUP(B28,'KAYIT LİSTESİ'!$B$4:$H$733,2,0)),"",(VLOOKUP(B28,'KAYIT LİSTESİ'!$B$4:$H$733,2,0)))</f>
        <v/>
      </c>
      <c r="D28" s="263" t="str">
        <f>IF(ISERROR(VLOOKUP(B28,'KAYIT LİSTESİ'!$B$4:$H$733,4,0)),"",(VLOOKUP(B28,'KAYIT LİSTESİ'!$B$4:$H$733,4,0)))</f>
        <v/>
      </c>
      <c r="E28" s="264" t="str">
        <f>IF(ISERROR(VLOOKUP(B28,'KAYIT LİSTESİ'!$B$4:$H$733,5,0)),"",(VLOOKUP(B28,'KAYIT LİSTESİ'!$B$4:$H$733,5,0)))</f>
        <v/>
      </c>
      <c r="F28" s="264" t="str">
        <f>IF(ISERROR(VLOOKUP(B28,'KAYIT LİSTESİ'!$B$4:$H$733,6,0)),"",(VLOOKUP(B28,'KAYIT LİSTESİ'!$B$4:$H$733,6,0)))</f>
        <v/>
      </c>
      <c r="G28" s="265"/>
      <c r="H28" s="170"/>
      <c r="I28" s="260">
        <v>3</v>
      </c>
      <c r="J28" s="261" t="s">
        <v>294</v>
      </c>
      <c r="K28" s="262" t="str">
        <f>IF(ISERROR(VLOOKUP(J28,'KAYIT LİSTESİ'!$B$4:$H$733,2,0)),"",(VLOOKUP(J28,'KAYIT LİSTESİ'!$B$4:$H$733,2,0)))</f>
        <v/>
      </c>
      <c r="L28" s="263" t="str">
        <f>IF(ISERROR(VLOOKUP(J28,'KAYIT LİSTESİ'!$B$4:$H$733,4,0)),"",(VLOOKUP(J28,'KAYIT LİSTESİ'!$B$4:$H$733,4,0)))</f>
        <v/>
      </c>
      <c r="M28" s="264" t="str">
        <f>IF(ISERROR(VLOOKUP(J28,'KAYIT LİSTESİ'!$B$4:$H$733,5,0)),"",(VLOOKUP(J28,'KAYIT LİSTESİ'!$B$4:$H$733,5,0)))</f>
        <v/>
      </c>
      <c r="N28" s="264" t="str">
        <f>IF(ISERROR(VLOOKUP(J28,'KAYIT LİSTESİ'!$B$4:$H$733,6,0)),"",(VLOOKUP(J28,'KAYIT LİSTESİ'!$B$4:$H$733,6,0)))</f>
        <v/>
      </c>
      <c r="O28" s="265"/>
    </row>
    <row r="29" spans="1:15" ht="34.5" customHeight="1" x14ac:dyDescent="0.2">
      <c r="A29" s="260">
        <v>4</v>
      </c>
      <c r="B29" s="261" t="s">
        <v>331</v>
      </c>
      <c r="C29" s="262" t="str">
        <f>IF(ISERROR(VLOOKUP(B29,'KAYIT LİSTESİ'!$B$4:$H$733,2,0)),"",(VLOOKUP(B29,'KAYIT LİSTESİ'!$B$4:$H$733,2,0)))</f>
        <v/>
      </c>
      <c r="D29" s="263" t="str">
        <f>IF(ISERROR(VLOOKUP(B29,'KAYIT LİSTESİ'!$B$4:$H$733,4,0)),"",(VLOOKUP(B29,'KAYIT LİSTESİ'!$B$4:$H$733,4,0)))</f>
        <v/>
      </c>
      <c r="E29" s="264" t="str">
        <f>IF(ISERROR(VLOOKUP(B29,'KAYIT LİSTESİ'!$B$4:$H$733,5,0)),"",(VLOOKUP(B29,'KAYIT LİSTESİ'!$B$4:$H$733,5,0)))</f>
        <v/>
      </c>
      <c r="F29" s="264" t="str">
        <f>IF(ISERROR(VLOOKUP(B29,'KAYIT LİSTESİ'!$B$4:$H$733,6,0)),"",(VLOOKUP(B29,'KAYIT LİSTESİ'!$B$4:$H$733,6,0)))</f>
        <v/>
      </c>
      <c r="G29" s="265"/>
      <c r="H29" s="170"/>
      <c r="I29" s="260">
        <v>4</v>
      </c>
      <c r="J29" s="261" t="s">
        <v>295</v>
      </c>
      <c r="K29" s="262" t="str">
        <f>IF(ISERROR(VLOOKUP(J29,'KAYIT LİSTESİ'!$B$4:$H$733,2,0)),"",(VLOOKUP(J29,'KAYIT LİSTESİ'!$B$4:$H$733,2,0)))</f>
        <v/>
      </c>
      <c r="L29" s="263" t="str">
        <f>IF(ISERROR(VLOOKUP(J29,'KAYIT LİSTESİ'!$B$4:$H$733,4,0)),"",(VLOOKUP(J29,'KAYIT LİSTESİ'!$B$4:$H$733,4,0)))</f>
        <v/>
      </c>
      <c r="M29" s="264" t="str">
        <f>IF(ISERROR(VLOOKUP(J29,'KAYIT LİSTESİ'!$B$4:$H$733,5,0)),"",(VLOOKUP(J29,'KAYIT LİSTESİ'!$B$4:$H$733,5,0)))</f>
        <v/>
      </c>
      <c r="N29" s="264" t="str">
        <f>IF(ISERROR(VLOOKUP(J29,'KAYIT LİSTESİ'!$B$4:$H$733,6,0)),"",(VLOOKUP(J29,'KAYIT LİSTESİ'!$B$4:$H$733,6,0)))</f>
        <v/>
      </c>
      <c r="O29" s="265"/>
    </row>
    <row r="30" spans="1:15" ht="34.5" customHeight="1" x14ac:dyDescent="0.2">
      <c r="A30" s="260">
        <v>5</v>
      </c>
      <c r="B30" s="261" t="s">
        <v>332</v>
      </c>
      <c r="C30" s="262" t="str">
        <f>IF(ISERROR(VLOOKUP(B30,'KAYIT LİSTESİ'!$B$4:$H$733,2,0)),"",(VLOOKUP(B30,'KAYIT LİSTESİ'!$B$4:$H$733,2,0)))</f>
        <v/>
      </c>
      <c r="D30" s="263" t="str">
        <f>IF(ISERROR(VLOOKUP(B30,'KAYIT LİSTESİ'!$B$4:$H$733,4,0)),"",(VLOOKUP(B30,'KAYIT LİSTESİ'!$B$4:$H$733,4,0)))</f>
        <v/>
      </c>
      <c r="E30" s="264" t="str">
        <f>IF(ISERROR(VLOOKUP(B30,'KAYIT LİSTESİ'!$B$4:$H$733,5,0)),"",(VLOOKUP(B30,'KAYIT LİSTESİ'!$B$4:$H$733,5,0)))</f>
        <v/>
      </c>
      <c r="F30" s="264" t="str">
        <f>IF(ISERROR(VLOOKUP(B30,'KAYIT LİSTESİ'!$B$4:$H$733,6,0)),"",(VLOOKUP(B30,'KAYIT LİSTESİ'!$B$4:$H$733,6,0)))</f>
        <v/>
      </c>
      <c r="G30" s="265"/>
      <c r="H30" s="170"/>
      <c r="I30" s="260">
        <v>5</v>
      </c>
      <c r="J30" s="261" t="s">
        <v>296</v>
      </c>
      <c r="K30" s="262" t="str">
        <f>IF(ISERROR(VLOOKUP(J30,'KAYIT LİSTESİ'!$B$4:$H$733,2,0)),"",(VLOOKUP(J30,'KAYIT LİSTESİ'!$B$4:$H$733,2,0)))</f>
        <v/>
      </c>
      <c r="L30" s="263" t="str">
        <f>IF(ISERROR(VLOOKUP(J30,'KAYIT LİSTESİ'!$B$4:$H$733,4,0)),"",(VLOOKUP(J30,'KAYIT LİSTESİ'!$B$4:$H$733,4,0)))</f>
        <v/>
      </c>
      <c r="M30" s="264" t="str">
        <f>IF(ISERROR(VLOOKUP(J30,'KAYIT LİSTESİ'!$B$4:$H$733,5,0)),"",(VLOOKUP(J30,'KAYIT LİSTESİ'!$B$4:$H$733,5,0)))</f>
        <v/>
      </c>
      <c r="N30" s="264" t="str">
        <f>IF(ISERROR(VLOOKUP(J30,'KAYIT LİSTESİ'!$B$4:$H$733,6,0)),"",(VLOOKUP(J30,'KAYIT LİSTESİ'!$B$4:$H$733,6,0)))</f>
        <v/>
      </c>
      <c r="O30" s="265"/>
    </row>
    <row r="31" spans="1:15" ht="34.5" customHeight="1" x14ac:dyDescent="0.2">
      <c r="A31" s="260">
        <v>6</v>
      </c>
      <c r="B31" s="261" t="s">
        <v>333</v>
      </c>
      <c r="C31" s="262" t="str">
        <f>IF(ISERROR(VLOOKUP(B31,'KAYIT LİSTESİ'!$B$4:$H$733,2,0)),"",(VLOOKUP(B31,'KAYIT LİSTESİ'!$B$4:$H$733,2,0)))</f>
        <v/>
      </c>
      <c r="D31" s="263" t="str">
        <f>IF(ISERROR(VLOOKUP(B31,'KAYIT LİSTESİ'!$B$4:$H$733,4,0)),"",(VLOOKUP(B31,'KAYIT LİSTESİ'!$B$4:$H$733,4,0)))</f>
        <v/>
      </c>
      <c r="E31" s="264" t="str">
        <f>IF(ISERROR(VLOOKUP(B31,'KAYIT LİSTESİ'!$B$4:$H$733,5,0)),"",(VLOOKUP(B31,'KAYIT LİSTESİ'!$B$4:$H$733,5,0)))</f>
        <v/>
      </c>
      <c r="F31" s="264" t="str">
        <f>IF(ISERROR(VLOOKUP(B31,'KAYIT LİSTESİ'!$B$4:$H$733,6,0)),"",(VLOOKUP(B31,'KAYIT LİSTESİ'!$B$4:$H$733,6,0)))</f>
        <v/>
      </c>
      <c r="G31" s="265"/>
      <c r="H31" s="170"/>
      <c r="I31" s="260">
        <v>6</v>
      </c>
      <c r="J31" s="261" t="s">
        <v>297</v>
      </c>
      <c r="K31" s="262" t="str">
        <f>IF(ISERROR(VLOOKUP(J31,'KAYIT LİSTESİ'!$B$4:$H$733,2,0)),"",(VLOOKUP(J31,'KAYIT LİSTESİ'!$B$4:$H$733,2,0)))</f>
        <v/>
      </c>
      <c r="L31" s="263" t="str">
        <f>IF(ISERROR(VLOOKUP(J31,'KAYIT LİSTESİ'!$B$4:$H$733,4,0)),"",(VLOOKUP(J31,'KAYIT LİSTESİ'!$B$4:$H$733,4,0)))</f>
        <v/>
      </c>
      <c r="M31" s="264" t="str">
        <f>IF(ISERROR(VLOOKUP(J31,'KAYIT LİSTESİ'!$B$4:$H$733,5,0)),"",(VLOOKUP(J31,'KAYIT LİSTESİ'!$B$4:$H$733,5,0)))</f>
        <v/>
      </c>
      <c r="N31" s="264" t="str">
        <f>IF(ISERROR(VLOOKUP(J31,'KAYIT LİSTESİ'!$B$4:$H$733,6,0)),"",(VLOOKUP(J31,'KAYIT LİSTESİ'!$B$4:$H$733,6,0)))</f>
        <v/>
      </c>
      <c r="O31" s="265"/>
    </row>
    <row r="32" spans="1:15" ht="34.5" customHeight="1" x14ac:dyDescent="0.2">
      <c r="A32" s="260">
        <v>7</v>
      </c>
      <c r="B32" s="261" t="s">
        <v>334</v>
      </c>
      <c r="C32" s="262" t="str">
        <f>IF(ISERROR(VLOOKUP(B32,'KAYIT LİSTESİ'!$B$4:$H$733,2,0)),"",(VLOOKUP(B32,'KAYIT LİSTESİ'!$B$4:$H$733,2,0)))</f>
        <v/>
      </c>
      <c r="D32" s="263" t="str">
        <f>IF(ISERROR(VLOOKUP(B32,'KAYIT LİSTESİ'!$B$4:$H$733,4,0)),"",(VLOOKUP(B32,'KAYIT LİSTESİ'!$B$4:$H$733,4,0)))</f>
        <v/>
      </c>
      <c r="E32" s="264" t="str">
        <f>IF(ISERROR(VLOOKUP(B32,'KAYIT LİSTESİ'!$B$4:$H$733,5,0)),"",(VLOOKUP(B32,'KAYIT LİSTESİ'!$B$4:$H$733,5,0)))</f>
        <v/>
      </c>
      <c r="F32" s="264" t="str">
        <f>IF(ISERROR(VLOOKUP(B32,'KAYIT LİSTESİ'!$B$4:$H$733,6,0)),"",(VLOOKUP(B32,'KAYIT LİSTESİ'!$B$4:$H$733,6,0)))</f>
        <v/>
      </c>
      <c r="G32" s="265"/>
      <c r="H32" s="170"/>
      <c r="I32" s="260">
        <v>7</v>
      </c>
      <c r="J32" s="261" t="s">
        <v>298</v>
      </c>
      <c r="K32" s="262" t="str">
        <f>IF(ISERROR(VLOOKUP(J32,'KAYIT LİSTESİ'!$B$4:$H$733,2,0)),"",(VLOOKUP(J32,'KAYIT LİSTESİ'!$B$4:$H$733,2,0)))</f>
        <v/>
      </c>
      <c r="L32" s="263" t="str">
        <f>IF(ISERROR(VLOOKUP(J32,'KAYIT LİSTESİ'!$B$4:$H$733,4,0)),"",(VLOOKUP(J32,'KAYIT LİSTESİ'!$B$4:$H$733,4,0)))</f>
        <v/>
      </c>
      <c r="M32" s="264" t="str">
        <f>IF(ISERROR(VLOOKUP(J32,'KAYIT LİSTESİ'!$B$4:$H$733,5,0)),"",(VLOOKUP(J32,'KAYIT LİSTESİ'!$B$4:$H$733,5,0)))</f>
        <v/>
      </c>
      <c r="N32" s="264" t="str">
        <f>IF(ISERROR(VLOOKUP(J32,'KAYIT LİSTESİ'!$B$4:$H$733,6,0)),"",(VLOOKUP(J32,'KAYIT LİSTESİ'!$B$4:$H$733,6,0)))</f>
        <v/>
      </c>
      <c r="O32" s="265"/>
    </row>
    <row r="33" spans="1:15" ht="34.5" customHeight="1" x14ac:dyDescent="0.2">
      <c r="A33" s="260">
        <v>8</v>
      </c>
      <c r="B33" s="261" t="s">
        <v>335</v>
      </c>
      <c r="C33" s="262" t="str">
        <f>IF(ISERROR(VLOOKUP(B33,'KAYIT LİSTESİ'!$B$4:$H$733,2,0)),"",(VLOOKUP(B33,'KAYIT LİSTESİ'!$B$4:$H$733,2,0)))</f>
        <v/>
      </c>
      <c r="D33" s="263" t="str">
        <f>IF(ISERROR(VLOOKUP(B33,'KAYIT LİSTESİ'!$B$4:$H$733,4,0)),"",(VLOOKUP(B33,'KAYIT LİSTESİ'!$B$4:$H$733,4,0)))</f>
        <v/>
      </c>
      <c r="E33" s="264" t="str">
        <f>IF(ISERROR(VLOOKUP(B33,'KAYIT LİSTESİ'!$B$4:$H$733,5,0)),"",(VLOOKUP(B33,'KAYIT LİSTESİ'!$B$4:$H$733,5,0)))</f>
        <v/>
      </c>
      <c r="F33" s="264" t="str">
        <f>IF(ISERROR(VLOOKUP(B33,'KAYIT LİSTESİ'!$B$4:$H$733,6,0)),"",(VLOOKUP(B33,'KAYIT LİSTESİ'!$B$4:$H$733,6,0)))</f>
        <v/>
      </c>
      <c r="G33" s="265"/>
      <c r="H33" s="170"/>
      <c r="I33" s="260">
        <v>8</v>
      </c>
      <c r="J33" s="261" t="s">
        <v>299</v>
      </c>
      <c r="K33" s="262" t="str">
        <f>IF(ISERROR(VLOOKUP(J33,'KAYIT LİSTESİ'!$B$4:$H$733,2,0)),"",(VLOOKUP(J33,'KAYIT LİSTESİ'!$B$4:$H$733,2,0)))</f>
        <v/>
      </c>
      <c r="L33" s="263" t="str">
        <f>IF(ISERROR(VLOOKUP(J33,'KAYIT LİSTESİ'!$B$4:$H$733,4,0)),"",(VLOOKUP(J33,'KAYIT LİSTESİ'!$B$4:$H$733,4,0)))</f>
        <v/>
      </c>
      <c r="M33" s="264" t="str">
        <f>IF(ISERROR(VLOOKUP(J33,'KAYIT LİSTESİ'!$B$4:$H$733,5,0)),"",(VLOOKUP(J33,'KAYIT LİSTESİ'!$B$4:$H$733,5,0)))</f>
        <v/>
      </c>
      <c r="N33" s="264" t="str">
        <f>IF(ISERROR(VLOOKUP(J33,'KAYIT LİSTESİ'!$B$4:$H$733,6,0)),"",(VLOOKUP(J33,'KAYIT LİSTESİ'!$B$4:$H$733,6,0)))</f>
        <v/>
      </c>
      <c r="O33" s="265"/>
    </row>
    <row r="34" spans="1:15" ht="34.5" customHeight="1" x14ac:dyDescent="0.2">
      <c r="A34" s="709" t="s">
        <v>421</v>
      </c>
      <c r="B34" s="709"/>
      <c r="C34" s="709"/>
      <c r="D34" s="709"/>
      <c r="E34" s="709"/>
      <c r="F34" s="709"/>
      <c r="G34" s="709"/>
      <c r="H34" s="170"/>
      <c r="I34" s="709" t="s">
        <v>165</v>
      </c>
      <c r="J34" s="709"/>
      <c r="K34" s="709"/>
      <c r="L34" s="709"/>
      <c r="M34" s="709"/>
      <c r="N34" s="709"/>
      <c r="O34" s="709"/>
    </row>
    <row r="35" spans="1:15" ht="34.5" customHeight="1" x14ac:dyDescent="0.2">
      <c r="A35" s="161" t="s">
        <v>211</v>
      </c>
      <c r="B35" s="161" t="s">
        <v>66</v>
      </c>
      <c r="C35" s="161" t="s">
        <v>65</v>
      </c>
      <c r="D35" s="162" t="s">
        <v>13</v>
      </c>
      <c r="E35" s="163" t="s">
        <v>14</v>
      </c>
      <c r="F35" s="163" t="s">
        <v>207</v>
      </c>
      <c r="G35" s="164" t="s">
        <v>150</v>
      </c>
      <c r="H35" s="170"/>
      <c r="I35" s="233" t="s">
        <v>6</v>
      </c>
      <c r="J35" s="295"/>
      <c r="K35" s="233" t="s">
        <v>64</v>
      </c>
      <c r="L35" s="233" t="s">
        <v>20</v>
      </c>
      <c r="M35" s="233" t="s">
        <v>7</v>
      </c>
      <c r="N35" s="233" t="s">
        <v>207</v>
      </c>
      <c r="O35" s="233" t="s">
        <v>150</v>
      </c>
    </row>
    <row r="36" spans="1:15" ht="34.5" customHeight="1" x14ac:dyDescent="0.2">
      <c r="A36" s="260">
        <v>1</v>
      </c>
      <c r="B36" s="261" t="s">
        <v>397</v>
      </c>
      <c r="C36" s="266" t="str">
        <f>IF(ISERROR(VLOOKUP(B36,'KAYIT LİSTESİ'!$B$4:$H$733,2,0)),"",(VLOOKUP(B36,'KAYIT LİSTESİ'!$B$4:$H$733,2,0)))</f>
        <v/>
      </c>
      <c r="D36" s="263" t="str">
        <f>IF(ISERROR(VLOOKUP(B36,'KAYIT LİSTESİ'!$B$4:$H$733,4,0)),"",(VLOOKUP(B36,'KAYIT LİSTESİ'!$B$4:$H$733,4,0)))</f>
        <v/>
      </c>
      <c r="E36" s="264" t="str">
        <f>IF(ISERROR(VLOOKUP(B36,'KAYIT LİSTESİ'!$B$4:$H$733,5,0)),"",(VLOOKUP(B36,'KAYIT LİSTESİ'!$B$4:$H$733,5,0)))</f>
        <v/>
      </c>
      <c r="F36" s="264" t="str">
        <f>IF(ISERROR(VLOOKUP(B36,'KAYIT LİSTESİ'!$B$4:$H$733,6,0)),"",(VLOOKUP(B36,'KAYIT LİSTESİ'!$B$4:$H$733,6,0)))</f>
        <v/>
      </c>
      <c r="G36" s="267"/>
      <c r="H36" s="170"/>
      <c r="I36" s="273">
        <v>1</v>
      </c>
      <c r="J36" s="274" t="s">
        <v>166</v>
      </c>
      <c r="K36" s="275" t="str">
        <f>IF(ISERROR(VLOOKUP(J36,'KAYIT LİSTESİ'!$B$4:$H$733,2,0)),"",(VLOOKUP(J36,'KAYIT LİSTESİ'!$B$4:$H$733,2,0)))</f>
        <v/>
      </c>
      <c r="L36" s="276" t="str">
        <f>IF(ISERROR(VLOOKUP(J36,'KAYIT LİSTESİ'!$B$4:$H$733,4,0)),"",(VLOOKUP(J36,'KAYIT LİSTESİ'!$B$4:$H$733,4,0)))</f>
        <v/>
      </c>
      <c r="M36" s="277" t="str">
        <f>IF(ISERROR(VLOOKUP(J36,'KAYIT LİSTESİ'!$B$4:$H$733,5,0)),"",(VLOOKUP(J36,'KAYIT LİSTESİ'!$B$4:$H$733,5,0)))</f>
        <v/>
      </c>
      <c r="N36" s="277" t="str">
        <f>IF(ISERROR(VLOOKUP(J36,'KAYIT LİSTESİ'!$B$4:$H$733,6,0)),"",(VLOOKUP(J36,'KAYIT LİSTESİ'!$B$4:$H$733,6,0)))</f>
        <v/>
      </c>
      <c r="O36" s="271"/>
    </row>
    <row r="37" spans="1:15" ht="34.5" customHeight="1" x14ac:dyDescent="0.2">
      <c r="A37" s="260">
        <v>2</v>
      </c>
      <c r="B37" s="261" t="s">
        <v>398</v>
      </c>
      <c r="C37" s="266" t="str">
        <f>IF(ISERROR(VLOOKUP(B37,'KAYIT LİSTESİ'!$B$4:$H$733,2,0)),"",(VLOOKUP(B37,'KAYIT LİSTESİ'!$B$4:$H$733,2,0)))</f>
        <v/>
      </c>
      <c r="D37" s="263" t="str">
        <f>IF(ISERROR(VLOOKUP(B37,'KAYIT LİSTESİ'!$B$4:$H$733,4,0)),"",(VLOOKUP(B37,'KAYIT LİSTESİ'!$B$4:$H$733,4,0)))</f>
        <v/>
      </c>
      <c r="E37" s="264" t="str">
        <f>IF(ISERROR(VLOOKUP(B37,'KAYIT LİSTESİ'!$B$4:$H$733,5,0)),"",(VLOOKUP(B37,'KAYIT LİSTESİ'!$B$4:$H$733,5,0)))</f>
        <v/>
      </c>
      <c r="F37" s="264" t="str">
        <f>IF(ISERROR(VLOOKUP(B37,'KAYIT LİSTESİ'!$B$4:$H$733,6,0)),"",(VLOOKUP(B37,'KAYIT LİSTESİ'!$B$4:$H$733,6,0)))</f>
        <v/>
      </c>
      <c r="G37" s="267"/>
      <c r="H37" s="170"/>
      <c r="I37" s="273">
        <v>2</v>
      </c>
      <c r="J37" s="274" t="s">
        <v>167</v>
      </c>
      <c r="K37" s="275" t="str">
        <f>IF(ISERROR(VLOOKUP(J37,'KAYIT LİSTESİ'!$B$4:$H$733,2,0)),"",(VLOOKUP(J37,'KAYIT LİSTESİ'!$B$4:$H$733,2,0)))</f>
        <v/>
      </c>
      <c r="L37" s="276" t="str">
        <f>IF(ISERROR(VLOOKUP(J37,'KAYIT LİSTESİ'!$B$4:$H$733,4,0)),"",(VLOOKUP(J37,'KAYIT LİSTESİ'!$B$4:$H$733,4,0)))</f>
        <v/>
      </c>
      <c r="M37" s="277" t="str">
        <f>IF(ISERROR(VLOOKUP(J37,'KAYIT LİSTESİ'!$B$4:$H$733,5,0)),"",(VLOOKUP(J37,'KAYIT LİSTESİ'!$B$4:$H$733,5,0)))</f>
        <v/>
      </c>
      <c r="N37" s="277" t="str">
        <f>IF(ISERROR(VLOOKUP(J37,'KAYIT LİSTESİ'!$B$4:$H$733,6,0)),"",(VLOOKUP(J37,'KAYIT LİSTESİ'!$B$4:$H$733,6,0)))</f>
        <v/>
      </c>
      <c r="O37" s="271"/>
    </row>
    <row r="38" spans="1:15" ht="34.5" customHeight="1" x14ac:dyDescent="0.2">
      <c r="A38" s="260">
        <v>3</v>
      </c>
      <c r="B38" s="261" t="s">
        <v>399</v>
      </c>
      <c r="C38" s="266" t="str">
        <f>IF(ISERROR(VLOOKUP(B38,'KAYIT LİSTESİ'!$B$4:$H$733,2,0)),"",(VLOOKUP(B38,'KAYIT LİSTESİ'!$B$4:$H$733,2,0)))</f>
        <v/>
      </c>
      <c r="D38" s="263" t="str">
        <f>IF(ISERROR(VLOOKUP(B38,'KAYIT LİSTESİ'!$B$4:$H$733,4,0)),"",(VLOOKUP(B38,'KAYIT LİSTESİ'!$B$4:$H$733,4,0)))</f>
        <v/>
      </c>
      <c r="E38" s="264" t="str">
        <f>IF(ISERROR(VLOOKUP(B38,'KAYIT LİSTESİ'!$B$4:$H$733,5,0)),"",(VLOOKUP(B38,'KAYIT LİSTESİ'!$B$4:$H$733,5,0)))</f>
        <v/>
      </c>
      <c r="F38" s="264" t="str">
        <f>IF(ISERROR(VLOOKUP(B38,'KAYIT LİSTESİ'!$B$4:$H$733,6,0)),"",(VLOOKUP(B38,'KAYIT LİSTESİ'!$B$4:$H$733,6,0)))</f>
        <v/>
      </c>
      <c r="G38" s="267"/>
      <c r="H38" s="170"/>
      <c r="I38" s="273">
        <v>3</v>
      </c>
      <c r="J38" s="274" t="s">
        <v>168</v>
      </c>
      <c r="K38" s="275" t="str">
        <f>IF(ISERROR(VLOOKUP(J38,'KAYIT LİSTESİ'!$B$4:$H$733,2,0)),"",(VLOOKUP(J38,'KAYIT LİSTESİ'!$B$4:$H$733,2,0)))</f>
        <v/>
      </c>
      <c r="L38" s="276" t="str">
        <f>IF(ISERROR(VLOOKUP(J38,'KAYIT LİSTESİ'!$B$4:$H$733,4,0)),"",(VLOOKUP(J38,'KAYIT LİSTESİ'!$B$4:$H$733,4,0)))</f>
        <v/>
      </c>
      <c r="M38" s="277" t="str">
        <f>IF(ISERROR(VLOOKUP(J38,'KAYIT LİSTESİ'!$B$4:$H$733,5,0)),"",(VLOOKUP(J38,'KAYIT LİSTESİ'!$B$4:$H$733,5,0)))</f>
        <v/>
      </c>
      <c r="N38" s="277" t="str">
        <f>IF(ISERROR(VLOOKUP(J38,'KAYIT LİSTESİ'!$B$4:$H$733,6,0)),"",(VLOOKUP(J38,'KAYIT LİSTESİ'!$B$4:$H$733,6,0)))</f>
        <v/>
      </c>
      <c r="O38" s="271"/>
    </row>
    <row r="39" spans="1:15" ht="34.5" customHeight="1" x14ac:dyDescent="0.2">
      <c r="A39" s="260">
        <v>4</v>
      </c>
      <c r="B39" s="261" t="s">
        <v>400</v>
      </c>
      <c r="C39" s="266" t="str">
        <f>IF(ISERROR(VLOOKUP(B39,'KAYIT LİSTESİ'!$B$4:$H$733,2,0)),"",(VLOOKUP(B39,'KAYIT LİSTESİ'!$B$4:$H$733,2,0)))</f>
        <v/>
      </c>
      <c r="D39" s="263" t="str">
        <f>IF(ISERROR(VLOOKUP(B39,'KAYIT LİSTESİ'!$B$4:$H$733,4,0)),"",(VLOOKUP(B39,'KAYIT LİSTESİ'!$B$4:$H$733,4,0)))</f>
        <v/>
      </c>
      <c r="E39" s="264" t="str">
        <f>IF(ISERROR(VLOOKUP(B39,'KAYIT LİSTESİ'!$B$4:$H$733,5,0)),"",(VLOOKUP(B39,'KAYIT LİSTESİ'!$B$4:$H$733,5,0)))</f>
        <v/>
      </c>
      <c r="F39" s="264" t="str">
        <f>IF(ISERROR(VLOOKUP(B39,'KAYIT LİSTESİ'!$B$4:$H$733,6,0)),"",(VLOOKUP(B39,'KAYIT LİSTESİ'!$B$4:$H$733,6,0)))</f>
        <v/>
      </c>
      <c r="G39" s="267"/>
      <c r="H39" s="170"/>
      <c r="I39" s="273">
        <v>4</v>
      </c>
      <c r="J39" s="274" t="s">
        <v>169</v>
      </c>
      <c r="K39" s="275" t="str">
        <f>IF(ISERROR(VLOOKUP(J39,'KAYIT LİSTESİ'!$B$4:$H$733,2,0)),"",(VLOOKUP(J39,'KAYIT LİSTESİ'!$B$4:$H$733,2,0)))</f>
        <v/>
      </c>
      <c r="L39" s="276" t="str">
        <f>IF(ISERROR(VLOOKUP(J39,'KAYIT LİSTESİ'!$B$4:$H$733,4,0)),"",(VLOOKUP(J39,'KAYIT LİSTESİ'!$B$4:$H$733,4,0)))</f>
        <v/>
      </c>
      <c r="M39" s="277" t="str">
        <f>IF(ISERROR(VLOOKUP(J39,'KAYIT LİSTESİ'!$B$4:$H$733,5,0)),"",(VLOOKUP(J39,'KAYIT LİSTESİ'!$B$4:$H$733,5,0)))</f>
        <v/>
      </c>
      <c r="N39" s="277" t="str">
        <f>IF(ISERROR(VLOOKUP(J39,'KAYIT LİSTESİ'!$B$4:$H$733,6,0)),"",(VLOOKUP(J39,'KAYIT LİSTESİ'!$B$4:$H$733,6,0)))</f>
        <v/>
      </c>
      <c r="O39" s="271"/>
    </row>
    <row r="40" spans="1:15" ht="34.5" customHeight="1" x14ac:dyDescent="0.2">
      <c r="A40" s="260">
        <v>5</v>
      </c>
      <c r="B40" s="261" t="s">
        <v>401</v>
      </c>
      <c r="C40" s="266" t="str">
        <f>IF(ISERROR(VLOOKUP(B40,'KAYIT LİSTESİ'!$B$4:$H$733,2,0)),"",(VLOOKUP(B40,'KAYIT LİSTESİ'!$B$4:$H$733,2,0)))</f>
        <v/>
      </c>
      <c r="D40" s="263" t="str">
        <f>IF(ISERROR(VLOOKUP(B40,'KAYIT LİSTESİ'!$B$4:$H$733,4,0)),"",(VLOOKUP(B40,'KAYIT LİSTESİ'!$B$4:$H$733,4,0)))</f>
        <v/>
      </c>
      <c r="E40" s="264" t="str">
        <f>IF(ISERROR(VLOOKUP(B40,'KAYIT LİSTESİ'!$B$4:$H$733,5,0)),"",(VLOOKUP(B40,'KAYIT LİSTESİ'!$B$4:$H$733,5,0)))</f>
        <v/>
      </c>
      <c r="F40" s="264" t="str">
        <f>IF(ISERROR(VLOOKUP(B40,'KAYIT LİSTESİ'!$B$4:$H$733,6,0)),"",(VLOOKUP(B40,'KAYIT LİSTESİ'!$B$4:$H$733,6,0)))</f>
        <v/>
      </c>
      <c r="G40" s="267"/>
      <c r="H40" s="170"/>
      <c r="I40" s="273">
        <v>5</v>
      </c>
      <c r="J40" s="274" t="s">
        <v>170</v>
      </c>
      <c r="K40" s="275" t="str">
        <f>IF(ISERROR(VLOOKUP(J40,'KAYIT LİSTESİ'!$B$4:$H$733,2,0)),"",(VLOOKUP(J40,'KAYIT LİSTESİ'!$B$4:$H$733,2,0)))</f>
        <v/>
      </c>
      <c r="L40" s="276" t="str">
        <f>IF(ISERROR(VLOOKUP(J40,'KAYIT LİSTESİ'!$B$4:$H$733,4,0)),"",(VLOOKUP(J40,'KAYIT LİSTESİ'!$B$4:$H$733,4,0)))</f>
        <v/>
      </c>
      <c r="M40" s="277" t="str">
        <f>IF(ISERROR(VLOOKUP(J40,'KAYIT LİSTESİ'!$B$4:$H$733,5,0)),"",(VLOOKUP(J40,'KAYIT LİSTESİ'!$B$4:$H$733,5,0)))</f>
        <v/>
      </c>
      <c r="N40" s="277" t="str">
        <f>IF(ISERROR(VLOOKUP(J40,'KAYIT LİSTESİ'!$B$4:$H$733,6,0)),"",(VLOOKUP(J40,'KAYIT LİSTESİ'!$B$4:$H$733,6,0)))</f>
        <v/>
      </c>
      <c r="O40" s="271"/>
    </row>
    <row r="41" spans="1:15" ht="34.5" customHeight="1" x14ac:dyDescent="0.2">
      <c r="A41" s="260">
        <v>6</v>
      </c>
      <c r="B41" s="261" t="s">
        <v>402</v>
      </c>
      <c r="C41" s="266" t="str">
        <f>IF(ISERROR(VLOOKUP(B41,'KAYIT LİSTESİ'!$B$4:$H$733,2,0)),"",(VLOOKUP(B41,'KAYIT LİSTESİ'!$B$4:$H$733,2,0)))</f>
        <v/>
      </c>
      <c r="D41" s="263" t="str">
        <f>IF(ISERROR(VLOOKUP(B41,'KAYIT LİSTESİ'!$B$4:$H$733,4,0)),"",(VLOOKUP(B41,'KAYIT LİSTESİ'!$B$4:$H$733,4,0)))</f>
        <v/>
      </c>
      <c r="E41" s="264" t="str">
        <f>IF(ISERROR(VLOOKUP(B41,'KAYIT LİSTESİ'!$B$4:$H$733,5,0)),"",(VLOOKUP(B41,'KAYIT LİSTESİ'!$B$4:$H$733,5,0)))</f>
        <v/>
      </c>
      <c r="F41" s="264" t="str">
        <f>IF(ISERROR(VLOOKUP(B41,'KAYIT LİSTESİ'!$B$4:$H$733,6,0)),"",(VLOOKUP(B41,'KAYIT LİSTESİ'!$B$4:$H$733,6,0)))</f>
        <v/>
      </c>
      <c r="G41" s="267"/>
      <c r="H41" s="170"/>
      <c r="I41" s="273">
        <v>6</v>
      </c>
      <c r="J41" s="274" t="s">
        <v>171</v>
      </c>
      <c r="K41" s="275" t="str">
        <f>IF(ISERROR(VLOOKUP(J41,'KAYIT LİSTESİ'!$B$4:$H$733,2,0)),"",(VLOOKUP(J41,'KAYIT LİSTESİ'!$B$4:$H$733,2,0)))</f>
        <v/>
      </c>
      <c r="L41" s="276" t="str">
        <f>IF(ISERROR(VLOOKUP(J41,'KAYIT LİSTESİ'!$B$4:$H$733,4,0)),"",(VLOOKUP(J41,'KAYIT LİSTESİ'!$B$4:$H$733,4,0)))</f>
        <v/>
      </c>
      <c r="M41" s="277" t="str">
        <f>IF(ISERROR(VLOOKUP(J41,'KAYIT LİSTESİ'!$B$4:$H$733,5,0)),"",(VLOOKUP(J41,'KAYIT LİSTESİ'!$B$4:$H$733,5,0)))</f>
        <v/>
      </c>
      <c r="N41" s="277" t="str">
        <f>IF(ISERROR(VLOOKUP(J41,'KAYIT LİSTESİ'!$B$4:$H$733,6,0)),"",(VLOOKUP(J41,'KAYIT LİSTESİ'!$B$4:$H$733,6,0)))</f>
        <v/>
      </c>
      <c r="O41" s="271"/>
    </row>
    <row r="42" spans="1:15" ht="34.5" customHeight="1" x14ac:dyDescent="0.2">
      <c r="A42" s="260">
        <v>7</v>
      </c>
      <c r="B42" s="261" t="s">
        <v>403</v>
      </c>
      <c r="C42" s="266" t="str">
        <f>IF(ISERROR(VLOOKUP(B42,'KAYIT LİSTESİ'!$B$4:$H$733,2,0)),"",(VLOOKUP(B42,'KAYIT LİSTESİ'!$B$4:$H$733,2,0)))</f>
        <v/>
      </c>
      <c r="D42" s="263" t="str">
        <f>IF(ISERROR(VLOOKUP(B42,'KAYIT LİSTESİ'!$B$4:$H$733,4,0)),"",(VLOOKUP(B42,'KAYIT LİSTESİ'!$B$4:$H$733,4,0)))</f>
        <v/>
      </c>
      <c r="E42" s="264" t="str">
        <f>IF(ISERROR(VLOOKUP(B42,'KAYIT LİSTESİ'!$B$4:$H$733,5,0)),"",(VLOOKUP(B42,'KAYIT LİSTESİ'!$B$4:$H$733,5,0)))</f>
        <v/>
      </c>
      <c r="F42" s="264" t="str">
        <f>IF(ISERROR(VLOOKUP(B42,'KAYIT LİSTESİ'!$B$4:$H$733,6,0)),"",(VLOOKUP(B42,'KAYIT LİSTESİ'!$B$4:$H$733,6,0)))</f>
        <v/>
      </c>
      <c r="G42" s="267"/>
      <c r="H42" s="170"/>
      <c r="I42" s="273">
        <v>7</v>
      </c>
      <c r="J42" s="274" t="s">
        <v>172</v>
      </c>
      <c r="K42" s="275" t="str">
        <f>IF(ISERROR(VLOOKUP(J42,'KAYIT LİSTESİ'!$B$4:$H$733,2,0)),"",(VLOOKUP(J42,'KAYIT LİSTESİ'!$B$4:$H$733,2,0)))</f>
        <v/>
      </c>
      <c r="L42" s="276" t="str">
        <f>IF(ISERROR(VLOOKUP(J42,'KAYIT LİSTESİ'!$B$4:$H$733,4,0)),"",(VLOOKUP(J42,'KAYIT LİSTESİ'!$B$4:$H$733,4,0)))</f>
        <v/>
      </c>
      <c r="M42" s="277" t="str">
        <f>IF(ISERROR(VLOOKUP(J42,'KAYIT LİSTESİ'!$B$4:$H$733,5,0)),"",(VLOOKUP(J42,'KAYIT LİSTESİ'!$B$4:$H$733,5,0)))</f>
        <v/>
      </c>
      <c r="N42" s="277" t="str">
        <f>IF(ISERROR(VLOOKUP(J42,'KAYIT LİSTESİ'!$B$4:$H$733,6,0)),"",(VLOOKUP(J42,'KAYIT LİSTESİ'!$B$4:$H$733,6,0)))</f>
        <v/>
      </c>
      <c r="O42" s="271"/>
    </row>
    <row r="43" spans="1:15" ht="34.5" customHeight="1" x14ac:dyDescent="0.2">
      <c r="A43" s="260">
        <v>8</v>
      </c>
      <c r="B43" s="261" t="s">
        <v>404</v>
      </c>
      <c r="C43" s="266" t="str">
        <f>IF(ISERROR(VLOOKUP(B43,'KAYIT LİSTESİ'!$B$4:$H$733,2,0)),"",(VLOOKUP(B43,'KAYIT LİSTESİ'!$B$4:$H$733,2,0)))</f>
        <v/>
      </c>
      <c r="D43" s="263" t="str">
        <f>IF(ISERROR(VLOOKUP(B43,'KAYIT LİSTESİ'!$B$4:$H$733,4,0)),"",(VLOOKUP(B43,'KAYIT LİSTESİ'!$B$4:$H$733,4,0)))</f>
        <v/>
      </c>
      <c r="E43" s="264" t="str">
        <f>IF(ISERROR(VLOOKUP(B43,'KAYIT LİSTESİ'!$B$4:$H$733,5,0)),"",(VLOOKUP(B43,'KAYIT LİSTESİ'!$B$4:$H$733,5,0)))</f>
        <v/>
      </c>
      <c r="F43" s="264" t="str">
        <f>IF(ISERROR(VLOOKUP(B43,'KAYIT LİSTESİ'!$B$4:$H$733,6,0)),"",(VLOOKUP(B43,'KAYIT LİSTESİ'!$B$4:$H$733,6,0)))</f>
        <v/>
      </c>
      <c r="G43" s="267"/>
      <c r="H43" s="170"/>
      <c r="I43" s="273">
        <v>8</v>
      </c>
      <c r="J43" s="274" t="s">
        <v>173</v>
      </c>
      <c r="K43" s="275" t="str">
        <f>IF(ISERROR(VLOOKUP(J43,'KAYIT LİSTESİ'!$B$4:$H$733,2,0)),"",(VLOOKUP(J43,'KAYIT LİSTESİ'!$B$4:$H$733,2,0)))</f>
        <v/>
      </c>
      <c r="L43" s="276" t="str">
        <f>IF(ISERROR(VLOOKUP(J43,'KAYIT LİSTESİ'!$B$4:$H$733,4,0)),"",(VLOOKUP(J43,'KAYIT LİSTESİ'!$B$4:$H$733,4,0)))</f>
        <v/>
      </c>
      <c r="M43" s="277" t="str">
        <f>IF(ISERROR(VLOOKUP(J43,'KAYIT LİSTESİ'!$B$4:$H$733,5,0)),"",(VLOOKUP(J43,'KAYIT LİSTESİ'!$B$4:$H$733,5,0)))</f>
        <v/>
      </c>
      <c r="N43" s="277" t="str">
        <f>IF(ISERROR(VLOOKUP(J43,'KAYIT LİSTESİ'!$B$4:$H$733,6,0)),"",(VLOOKUP(J43,'KAYIT LİSTESİ'!$B$4:$H$733,6,0)))</f>
        <v/>
      </c>
      <c r="O43" s="271"/>
    </row>
    <row r="44" spans="1:15" ht="34.5" customHeight="1" x14ac:dyDescent="0.2">
      <c r="A44" s="260">
        <v>9</v>
      </c>
      <c r="B44" s="261" t="s">
        <v>405</v>
      </c>
      <c r="C44" s="266" t="str">
        <f>IF(ISERROR(VLOOKUP(B44,'KAYIT LİSTESİ'!$B$4:$H$733,2,0)),"",(VLOOKUP(B44,'KAYIT LİSTESİ'!$B$4:$H$733,2,0)))</f>
        <v/>
      </c>
      <c r="D44" s="263" t="str">
        <f>IF(ISERROR(VLOOKUP(B44,'KAYIT LİSTESİ'!$B$4:$H$733,4,0)),"",(VLOOKUP(B44,'KAYIT LİSTESİ'!$B$4:$H$733,4,0)))</f>
        <v/>
      </c>
      <c r="E44" s="264" t="str">
        <f>IF(ISERROR(VLOOKUP(B44,'KAYIT LİSTESİ'!$B$4:$H$733,5,0)),"",(VLOOKUP(B44,'KAYIT LİSTESİ'!$B$4:$H$733,5,0)))</f>
        <v/>
      </c>
      <c r="F44" s="264" t="str">
        <f>IF(ISERROR(VLOOKUP(B44,'KAYIT LİSTESİ'!$B$4:$H$733,6,0)),"",(VLOOKUP(B44,'KAYIT LİSTESİ'!$B$4:$H$733,6,0)))</f>
        <v/>
      </c>
      <c r="G44" s="267"/>
      <c r="H44" s="170"/>
      <c r="I44" s="273">
        <v>9</v>
      </c>
      <c r="J44" s="274" t="s">
        <v>174</v>
      </c>
      <c r="K44" s="275" t="str">
        <f>IF(ISERROR(VLOOKUP(J44,'KAYIT LİSTESİ'!$B$4:$H$733,2,0)),"",(VLOOKUP(J44,'KAYIT LİSTESİ'!$B$4:$H$733,2,0)))</f>
        <v/>
      </c>
      <c r="L44" s="276" t="str">
        <f>IF(ISERROR(VLOOKUP(J44,'KAYIT LİSTESİ'!$B$4:$H$733,4,0)),"",(VLOOKUP(J44,'KAYIT LİSTESİ'!$B$4:$H$733,4,0)))</f>
        <v/>
      </c>
      <c r="M44" s="277" t="str">
        <f>IF(ISERROR(VLOOKUP(J44,'KAYIT LİSTESİ'!$B$4:$H$733,5,0)),"",(VLOOKUP(J44,'KAYIT LİSTESİ'!$B$4:$H$733,5,0)))</f>
        <v/>
      </c>
      <c r="N44" s="277" t="str">
        <f>IF(ISERROR(VLOOKUP(J44,'KAYIT LİSTESİ'!$B$4:$H$733,6,0)),"",(VLOOKUP(J44,'KAYIT LİSTESİ'!$B$4:$H$733,6,0)))</f>
        <v/>
      </c>
      <c r="O44" s="271"/>
    </row>
    <row r="45" spans="1:15" ht="34.5" customHeight="1" x14ac:dyDescent="0.2">
      <c r="A45" s="260">
        <v>10</v>
      </c>
      <c r="B45" s="261" t="s">
        <v>406</v>
      </c>
      <c r="C45" s="266" t="str">
        <f>IF(ISERROR(VLOOKUP(B45,'KAYIT LİSTESİ'!$B$4:$H$733,2,0)),"",(VLOOKUP(B45,'KAYIT LİSTESİ'!$B$4:$H$733,2,0)))</f>
        <v/>
      </c>
      <c r="D45" s="263" t="str">
        <f>IF(ISERROR(VLOOKUP(B45,'KAYIT LİSTESİ'!$B$4:$H$733,4,0)),"",(VLOOKUP(B45,'KAYIT LİSTESİ'!$B$4:$H$733,4,0)))</f>
        <v/>
      </c>
      <c r="E45" s="264" t="str">
        <f>IF(ISERROR(VLOOKUP(B45,'KAYIT LİSTESİ'!$B$4:$H$733,5,0)),"",(VLOOKUP(B45,'KAYIT LİSTESİ'!$B$4:$H$733,5,0)))</f>
        <v/>
      </c>
      <c r="F45" s="264" t="str">
        <f>IF(ISERROR(VLOOKUP(B45,'KAYIT LİSTESİ'!$B$4:$H$733,6,0)),"",(VLOOKUP(B45,'KAYIT LİSTESİ'!$B$4:$H$733,6,0)))</f>
        <v/>
      </c>
      <c r="G45" s="267"/>
      <c r="H45" s="170"/>
      <c r="I45" s="273">
        <v>10</v>
      </c>
      <c r="J45" s="274" t="s">
        <v>175</v>
      </c>
      <c r="K45" s="275" t="str">
        <f>IF(ISERROR(VLOOKUP(J45,'KAYIT LİSTESİ'!$B$4:$H$733,2,0)),"",(VLOOKUP(J45,'KAYIT LİSTESİ'!$B$4:$H$733,2,0)))</f>
        <v/>
      </c>
      <c r="L45" s="276" t="str">
        <f>IF(ISERROR(VLOOKUP(J45,'KAYIT LİSTESİ'!$B$4:$H$733,4,0)),"",(VLOOKUP(J45,'KAYIT LİSTESİ'!$B$4:$H$733,4,0)))</f>
        <v/>
      </c>
      <c r="M45" s="277" t="str">
        <f>IF(ISERROR(VLOOKUP(J45,'KAYIT LİSTESİ'!$B$4:$H$733,5,0)),"",(VLOOKUP(J45,'KAYIT LİSTESİ'!$B$4:$H$733,5,0)))</f>
        <v/>
      </c>
      <c r="N45" s="277" t="str">
        <f>IF(ISERROR(VLOOKUP(J45,'KAYIT LİSTESİ'!$B$4:$H$733,6,0)),"",(VLOOKUP(J45,'KAYIT LİSTESİ'!$B$4:$H$733,6,0)))</f>
        <v/>
      </c>
      <c r="O45" s="271"/>
    </row>
    <row r="46" spans="1:15" ht="34.5" customHeight="1" x14ac:dyDescent="0.2">
      <c r="A46" s="260">
        <v>11</v>
      </c>
      <c r="B46" s="261" t="s">
        <v>407</v>
      </c>
      <c r="C46" s="266" t="str">
        <f>IF(ISERROR(VLOOKUP(B46,'KAYIT LİSTESİ'!$B$4:$H$733,2,0)),"",(VLOOKUP(B46,'KAYIT LİSTESİ'!$B$4:$H$733,2,0)))</f>
        <v/>
      </c>
      <c r="D46" s="263" t="str">
        <f>IF(ISERROR(VLOOKUP(B46,'KAYIT LİSTESİ'!$B$4:$H$733,4,0)),"",(VLOOKUP(B46,'KAYIT LİSTESİ'!$B$4:$H$733,4,0)))</f>
        <v/>
      </c>
      <c r="E46" s="264" t="str">
        <f>IF(ISERROR(VLOOKUP(B46,'KAYIT LİSTESİ'!$B$4:$H$733,5,0)),"",(VLOOKUP(B46,'KAYIT LİSTESİ'!$B$4:$H$733,5,0)))</f>
        <v/>
      </c>
      <c r="F46" s="264" t="str">
        <f>IF(ISERROR(VLOOKUP(B46,'KAYIT LİSTESİ'!$B$4:$H$733,6,0)),"",(VLOOKUP(B46,'KAYIT LİSTESİ'!$B$4:$H$733,6,0)))</f>
        <v/>
      </c>
      <c r="G46" s="267"/>
      <c r="H46" s="170"/>
      <c r="I46" s="273">
        <v>11</v>
      </c>
      <c r="J46" s="274" t="s">
        <v>176</v>
      </c>
      <c r="K46" s="275" t="str">
        <f>IF(ISERROR(VLOOKUP(J46,'KAYIT LİSTESİ'!$B$4:$H$733,2,0)),"",(VLOOKUP(J46,'KAYIT LİSTESİ'!$B$4:$H$733,2,0)))</f>
        <v/>
      </c>
      <c r="L46" s="276" t="str">
        <f>IF(ISERROR(VLOOKUP(J46,'KAYIT LİSTESİ'!$B$4:$H$733,4,0)),"",(VLOOKUP(J46,'KAYIT LİSTESİ'!$B$4:$H$733,4,0)))</f>
        <v/>
      </c>
      <c r="M46" s="277" t="str">
        <f>IF(ISERROR(VLOOKUP(J46,'KAYIT LİSTESİ'!$B$4:$H$733,5,0)),"",(VLOOKUP(J46,'KAYIT LİSTESİ'!$B$4:$H$733,5,0)))</f>
        <v/>
      </c>
      <c r="N46" s="277" t="str">
        <f>IF(ISERROR(VLOOKUP(J46,'KAYIT LİSTESİ'!$B$4:$H$733,6,0)),"",(VLOOKUP(J46,'KAYIT LİSTESİ'!$B$4:$H$733,6,0)))</f>
        <v/>
      </c>
      <c r="O46" s="271"/>
    </row>
    <row r="47" spans="1:15" ht="34.5" customHeight="1" x14ac:dyDescent="0.2">
      <c r="A47" s="260">
        <v>12</v>
      </c>
      <c r="B47" s="261" t="s">
        <v>408</v>
      </c>
      <c r="C47" s="266" t="str">
        <f>IF(ISERROR(VLOOKUP(B47,'KAYIT LİSTESİ'!$B$4:$H$733,2,0)),"",(VLOOKUP(B47,'KAYIT LİSTESİ'!$B$4:$H$733,2,0)))</f>
        <v/>
      </c>
      <c r="D47" s="263" t="str">
        <f>IF(ISERROR(VLOOKUP(B47,'KAYIT LİSTESİ'!$B$4:$H$733,4,0)),"",(VLOOKUP(B47,'KAYIT LİSTESİ'!$B$4:$H$733,4,0)))</f>
        <v/>
      </c>
      <c r="E47" s="264" t="str">
        <f>IF(ISERROR(VLOOKUP(B47,'KAYIT LİSTESİ'!$B$4:$H$733,5,0)),"",(VLOOKUP(B47,'KAYIT LİSTESİ'!$B$4:$H$733,5,0)))</f>
        <v/>
      </c>
      <c r="F47" s="264" t="str">
        <f>IF(ISERROR(VLOOKUP(B47,'KAYIT LİSTESİ'!$B$4:$H$733,6,0)),"",(VLOOKUP(B47,'KAYIT LİSTESİ'!$B$4:$H$733,6,0)))</f>
        <v/>
      </c>
      <c r="G47" s="267"/>
      <c r="H47" s="170"/>
      <c r="I47" s="273">
        <v>12</v>
      </c>
      <c r="J47" s="274" t="s">
        <v>177</v>
      </c>
      <c r="K47" s="275" t="str">
        <f>IF(ISERROR(VLOOKUP(J47,'KAYIT LİSTESİ'!$B$4:$H$733,2,0)),"",(VLOOKUP(J47,'KAYIT LİSTESİ'!$B$4:$H$733,2,0)))</f>
        <v/>
      </c>
      <c r="L47" s="276" t="str">
        <f>IF(ISERROR(VLOOKUP(J47,'KAYIT LİSTESİ'!$B$4:$H$733,4,0)),"",(VLOOKUP(J47,'KAYIT LİSTESİ'!$B$4:$H$733,4,0)))</f>
        <v/>
      </c>
      <c r="M47" s="277" t="str">
        <f>IF(ISERROR(VLOOKUP(J47,'KAYIT LİSTESİ'!$B$4:$H$733,5,0)),"",(VLOOKUP(J47,'KAYIT LİSTESİ'!$B$4:$H$733,5,0)))</f>
        <v/>
      </c>
      <c r="N47" s="277" t="str">
        <f>IF(ISERROR(VLOOKUP(J47,'KAYIT LİSTESİ'!$B$4:$H$733,6,0)),"",(VLOOKUP(J47,'KAYIT LİSTESİ'!$B$4:$H$733,6,0)))</f>
        <v/>
      </c>
      <c r="O47" s="271"/>
    </row>
    <row r="48" spans="1:15" ht="34.5" customHeight="1" x14ac:dyDescent="0.2">
      <c r="A48" s="260">
        <v>13</v>
      </c>
      <c r="B48" s="261" t="s">
        <v>423</v>
      </c>
      <c r="C48" s="266" t="str">
        <f>IF(ISERROR(VLOOKUP(B48,'KAYIT LİSTESİ'!$B$4:$H$733,2,0)),"",(VLOOKUP(B48,'KAYIT LİSTESİ'!$B$4:$H$733,2,0)))</f>
        <v/>
      </c>
      <c r="D48" s="263" t="str">
        <f>IF(ISERROR(VLOOKUP(B48,'KAYIT LİSTESİ'!$B$4:$H$733,4,0)),"",(VLOOKUP(B48,'KAYIT LİSTESİ'!$B$4:$H$733,4,0)))</f>
        <v/>
      </c>
      <c r="E48" s="264" t="str">
        <f>IF(ISERROR(VLOOKUP(B48,'KAYIT LİSTESİ'!$B$4:$H$733,5,0)),"",(VLOOKUP(B48,'KAYIT LİSTESİ'!$B$4:$H$733,5,0)))</f>
        <v/>
      </c>
      <c r="F48" s="264" t="str">
        <f>IF(ISERROR(VLOOKUP(B48,'KAYIT LİSTESİ'!$B$4:$H$733,6,0)),"",(VLOOKUP(B48,'KAYIT LİSTESİ'!$B$4:$H$733,6,0)))</f>
        <v/>
      </c>
      <c r="G48" s="267"/>
      <c r="H48" s="170"/>
      <c r="I48" s="273">
        <v>13</v>
      </c>
      <c r="J48" s="274" t="s">
        <v>178</v>
      </c>
      <c r="K48" s="275" t="str">
        <f>IF(ISERROR(VLOOKUP(J48,'KAYIT LİSTESİ'!$B$4:$H$733,2,0)),"",(VLOOKUP(J48,'KAYIT LİSTESİ'!$B$4:$H$733,2,0)))</f>
        <v/>
      </c>
      <c r="L48" s="276" t="str">
        <f>IF(ISERROR(VLOOKUP(J48,'KAYIT LİSTESİ'!$B$4:$H$733,4,0)),"",(VLOOKUP(J48,'KAYIT LİSTESİ'!$B$4:$H$733,4,0)))</f>
        <v/>
      </c>
      <c r="M48" s="277" t="str">
        <f>IF(ISERROR(VLOOKUP(J48,'KAYIT LİSTESİ'!$B$4:$H$733,5,0)),"",(VLOOKUP(J48,'KAYIT LİSTESİ'!$B$4:$H$733,5,0)))</f>
        <v/>
      </c>
      <c r="N48" s="277" t="str">
        <f>IF(ISERROR(VLOOKUP(J48,'KAYIT LİSTESİ'!$B$4:$H$733,6,0)),"",(VLOOKUP(J48,'KAYIT LİSTESİ'!$B$4:$H$733,6,0)))</f>
        <v/>
      </c>
      <c r="O48" s="271"/>
    </row>
    <row r="49" spans="1:15" ht="34.5" customHeight="1" x14ac:dyDescent="0.2">
      <c r="A49" s="260">
        <v>14</v>
      </c>
      <c r="B49" s="261" t="s">
        <v>424</v>
      </c>
      <c r="C49" s="266" t="str">
        <f>IF(ISERROR(VLOOKUP(B49,'KAYIT LİSTESİ'!$B$4:$H$733,2,0)),"",(VLOOKUP(B49,'KAYIT LİSTESİ'!$B$4:$H$733,2,0)))</f>
        <v/>
      </c>
      <c r="D49" s="263" t="str">
        <f>IF(ISERROR(VLOOKUP(B49,'KAYIT LİSTESİ'!$B$4:$H$733,4,0)),"",(VLOOKUP(B49,'KAYIT LİSTESİ'!$B$4:$H$733,4,0)))</f>
        <v/>
      </c>
      <c r="E49" s="264" t="str">
        <f>IF(ISERROR(VLOOKUP(B49,'KAYIT LİSTESİ'!$B$4:$H$733,5,0)),"",(VLOOKUP(B49,'KAYIT LİSTESİ'!$B$4:$H$733,5,0)))</f>
        <v/>
      </c>
      <c r="F49" s="264" t="str">
        <f>IF(ISERROR(VLOOKUP(B49,'KAYIT LİSTESİ'!$B$4:$H$733,6,0)),"",(VLOOKUP(B49,'KAYIT LİSTESİ'!$B$4:$H$733,6,0)))</f>
        <v/>
      </c>
      <c r="G49" s="267"/>
      <c r="H49" s="170"/>
      <c r="I49" s="273">
        <v>14</v>
      </c>
      <c r="J49" s="274" t="s">
        <v>179</v>
      </c>
      <c r="K49" s="275" t="str">
        <f>IF(ISERROR(VLOOKUP(J49,'KAYIT LİSTESİ'!$B$4:$H$733,2,0)),"",(VLOOKUP(J49,'KAYIT LİSTESİ'!$B$4:$H$733,2,0)))</f>
        <v/>
      </c>
      <c r="L49" s="276" t="str">
        <f>IF(ISERROR(VLOOKUP(J49,'KAYIT LİSTESİ'!$B$4:$H$733,4,0)),"",(VLOOKUP(J49,'KAYIT LİSTESİ'!$B$4:$H$733,4,0)))</f>
        <v/>
      </c>
      <c r="M49" s="277" t="str">
        <f>IF(ISERROR(VLOOKUP(J49,'KAYIT LİSTESİ'!$B$4:$H$733,5,0)),"",(VLOOKUP(J49,'KAYIT LİSTESİ'!$B$4:$H$733,5,0)))</f>
        <v/>
      </c>
      <c r="N49" s="277" t="str">
        <f>IF(ISERROR(VLOOKUP(J49,'KAYIT LİSTESİ'!$B$4:$H$733,6,0)),"",(VLOOKUP(J49,'KAYIT LİSTESİ'!$B$4:$H$733,6,0)))</f>
        <v/>
      </c>
      <c r="O49" s="271"/>
    </row>
    <row r="50" spans="1:15" ht="34.5" customHeight="1" x14ac:dyDescent="0.2">
      <c r="A50" s="709" t="s">
        <v>422</v>
      </c>
      <c r="B50" s="709"/>
      <c r="C50" s="709"/>
      <c r="D50" s="709"/>
      <c r="E50" s="709"/>
      <c r="F50" s="709"/>
      <c r="G50" s="709"/>
      <c r="H50" s="170"/>
      <c r="I50" s="709" t="s">
        <v>153</v>
      </c>
      <c r="J50" s="709"/>
      <c r="K50" s="709"/>
      <c r="L50" s="709"/>
      <c r="M50" s="709"/>
      <c r="N50" s="709"/>
      <c r="O50" s="709"/>
    </row>
    <row r="51" spans="1:15" ht="34.5" customHeight="1" x14ac:dyDescent="0.2">
      <c r="A51" s="161" t="s">
        <v>211</v>
      </c>
      <c r="B51" s="161" t="s">
        <v>66</v>
      </c>
      <c r="C51" s="161" t="s">
        <v>65</v>
      </c>
      <c r="D51" s="162" t="s">
        <v>13</v>
      </c>
      <c r="E51" s="163" t="s">
        <v>14</v>
      </c>
      <c r="F51" s="163" t="s">
        <v>207</v>
      </c>
      <c r="G51" s="164" t="s">
        <v>150</v>
      </c>
      <c r="H51" s="170"/>
      <c r="I51" s="233" t="s">
        <v>6</v>
      </c>
      <c r="J51" s="295"/>
      <c r="K51" s="233" t="s">
        <v>64</v>
      </c>
      <c r="L51" s="233" t="s">
        <v>20</v>
      </c>
      <c r="M51" s="233" t="s">
        <v>7</v>
      </c>
      <c r="N51" s="233" t="s">
        <v>207</v>
      </c>
      <c r="O51" s="233" t="s">
        <v>150</v>
      </c>
    </row>
    <row r="52" spans="1:15" ht="34.5" customHeight="1" x14ac:dyDescent="0.2">
      <c r="A52" s="260">
        <v>1</v>
      </c>
      <c r="B52" s="261" t="s">
        <v>409</v>
      </c>
      <c r="C52" s="266" t="str">
        <f>IF(ISERROR(VLOOKUP(B52,'KAYIT LİSTESİ'!$B$4:$H$733,2,0)),"",(VLOOKUP(B52,'KAYIT LİSTESİ'!$B$4:$H$733,2,0)))</f>
        <v/>
      </c>
      <c r="D52" s="263" t="str">
        <f>IF(ISERROR(VLOOKUP(B52,'KAYIT LİSTESİ'!$B$4:$H$733,4,0)),"",(VLOOKUP(B52,'KAYIT LİSTESİ'!$B$4:$H$733,4,0)))</f>
        <v/>
      </c>
      <c r="E52" s="264" t="str">
        <f>IF(ISERROR(VLOOKUP(B52,'KAYIT LİSTESİ'!$B$4:$H$733,5,0)),"",(VLOOKUP(B52,'KAYIT LİSTESİ'!$B$4:$H$733,5,0)))</f>
        <v/>
      </c>
      <c r="F52" s="264" t="str">
        <f>IF(ISERROR(VLOOKUP(B52,'KAYIT LİSTESİ'!$B$4:$H$733,6,0)),"",(VLOOKUP(B52,'KAYIT LİSTESİ'!$B$4:$H$733,6,0)))</f>
        <v/>
      </c>
      <c r="G52" s="267"/>
      <c r="H52" s="170"/>
      <c r="I52" s="260">
        <v>1</v>
      </c>
      <c r="J52" s="261" t="s">
        <v>130</v>
      </c>
      <c r="K52" s="268" t="str">
        <f>IF(ISERROR(VLOOKUP(J52,'KAYIT LİSTESİ'!$B$4:$H$733,2,0)),"",(VLOOKUP(J52,'KAYIT LİSTESİ'!$B$4:$H$733,2,0)))</f>
        <v/>
      </c>
      <c r="L52" s="269" t="str">
        <f>IF(ISERROR(VLOOKUP(J52,'KAYIT LİSTESİ'!$B$4:$H$733,4,0)),"",(VLOOKUP(J52,'KAYIT LİSTESİ'!$B$4:$H$733,4,0)))</f>
        <v/>
      </c>
      <c r="M52" s="272" t="str">
        <f>IF(ISERROR(VLOOKUP(J52,'KAYIT LİSTESİ'!$B$4:$H$733,5,0)),"",(VLOOKUP(J52,'KAYIT LİSTESİ'!$B$4:$H$733,5,0)))</f>
        <v/>
      </c>
      <c r="N52" s="270" t="str">
        <f>IF(ISERROR(VLOOKUP(J52,'KAYIT LİSTESİ'!$B$4:$H$733,6,0)),"",(VLOOKUP(J52,'KAYIT LİSTESİ'!$B$4:$H$733,6,0)))</f>
        <v/>
      </c>
      <c r="O52" s="271"/>
    </row>
    <row r="53" spans="1:15" ht="34.5" customHeight="1" x14ac:dyDescent="0.2">
      <c r="A53" s="260">
        <v>2</v>
      </c>
      <c r="B53" s="261" t="s">
        <v>410</v>
      </c>
      <c r="C53" s="266" t="str">
        <f>IF(ISERROR(VLOOKUP(B53,'KAYIT LİSTESİ'!$B$4:$H$733,2,0)),"",(VLOOKUP(B53,'KAYIT LİSTESİ'!$B$4:$H$733,2,0)))</f>
        <v/>
      </c>
      <c r="D53" s="263" t="str">
        <f>IF(ISERROR(VLOOKUP(B53,'KAYIT LİSTESİ'!$B$4:$H$733,4,0)),"",(VLOOKUP(B53,'KAYIT LİSTESİ'!$B$4:$H$733,4,0)))</f>
        <v/>
      </c>
      <c r="E53" s="264" t="str">
        <f>IF(ISERROR(VLOOKUP(B53,'KAYIT LİSTESİ'!$B$4:$H$733,5,0)),"",(VLOOKUP(B53,'KAYIT LİSTESİ'!$B$4:$H$733,5,0)))</f>
        <v/>
      </c>
      <c r="F53" s="264" t="str">
        <f>IF(ISERROR(VLOOKUP(B53,'KAYIT LİSTESİ'!$B$4:$H$733,6,0)),"",(VLOOKUP(B53,'KAYIT LİSTESİ'!$B$4:$H$733,6,0)))</f>
        <v/>
      </c>
      <c r="G53" s="267"/>
      <c r="H53" s="170"/>
      <c r="I53" s="260">
        <v>2</v>
      </c>
      <c r="J53" s="261" t="s">
        <v>131</v>
      </c>
      <c r="K53" s="268" t="str">
        <f>IF(ISERROR(VLOOKUP(J53,'KAYIT LİSTESİ'!$B$4:$H$733,2,0)),"",(VLOOKUP(J53,'KAYIT LİSTESİ'!$B$4:$H$733,2,0)))</f>
        <v/>
      </c>
      <c r="L53" s="269" t="str">
        <f>IF(ISERROR(VLOOKUP(J53,'KAYIT LİSTESİ'!$B$4:$H$733,4,0)),"",(VLOOKUP(J53,'KAYIT LİSTESİ'!$B$4:$H$733,4,0)))</f>
        <v/>
      </c>
      <c r="M53" s="272" t="str">
        <f>IF(ISERROR(VLOOKUP(J53,'KAYIT LİSTESİ'!$B$4:$H$733,5,0)),"",(VLOOKUP(J53,'KAYIT LİSTESİ'!$B$4:$H$733,5,0)))</f>
        <v/>
      </c>
      <c r="N53" s="270" t="str">
        <f>IF(ISERROR(VLOOKUP(J53,'KAYIT LİSTESİ'!$B$4:$H$733,6,0)),"",(VLOOKUP(J53,'KAYIT LİSTESİ'!$B$4:$H$733,6,0)))</f>
        <v/>
      </c>
      <c r="O53" s="271"/>
    </row>
    <row r="54" spans="1:15" ht="34.5" customHeight="1" x14ac:dyDescent="0.2">
      <c r="A54" s="260">
        <v>3</v>
      </c>
      <c r="B54" s="261" t="s">
        <v>411</v>
      </c>
      <c r="C54" s="266" t="str">
        <f>IF(ISERROR(VLOOKUP(B54,'KAYIT LİSTESİ'!$B$4:$H$733,2,0)),"",(VLOOKUP(B54,'KAYIT LİSTESİ'!$B$4:$H$733,2,0)))</f>
        <v/>
      </c>
      <c r="D54" s="263" t="str">
        <f>IF(ISERROR(VLOOKUP(B54,'KAYIT LİSTESİ'!$B$4:$H$733,4,0)),"",(VLOOKUP(B54,'KAYIT LİSTESİ'!$B$4:$H$733,4,0)))</f>
        <v/>
      </c>
      <c r="E54" s="264" t="str">
        <f>IF(ISERROR(VLOOKUP(B54,'KAYIT LİSTESİ'!$B$4:$H$733,5,0)),"",(VLOOKUP(B54,'KAYIT LİSTESİ'!$B$4:$H$733,5,0)))</f>
        <v/>
      </c>
      <c r="F54" s="264" t="str">
        <f>IF(ISERROR(VLOOKUP(B54,'KAYIT LİSTESİ'!$B$4:$H$733,6,0)),"",(VLOOKUP(B54,'KAYIT LİSTESİ'!$B$4:$H$733,6,0)))</f>
        <v/>
      </c>
      <c r="G54" s="267"/>
      <c r="H54" s="170"/>
      <c r="I54" s="260">
        <v>3</v>
      </c>
      <c r="J54" s="261" t="s">
        <v>132</v>
      </c>
      <c r="K54" s="268" t="str">
        <f>IF(ISERROR(VLOOKUP(J54,'KAYIT LİSTESİ'!$B$4:$H$733,2,0)),"",(VLOOKUP(J54,'KAYIT LİSTESİ'!$B$4:$H$733,2,0)))</f>
        <v/>
      </c>
      <c r="L54" s="269" t="str">
        <f>IF(ISERROR(VLOOKUP(J54,'KAYIT LİSTESİ'!$B$4:$H$733,4,0)),"",(VLOOKUP(J54,'KAYIT LİSTESİ'!$B$4:$H$733,4,0)))</f>
        <v/>
      </c>
      <c r="M54" s="272" t="str">
        <f>IF(ISERROR(VLOOKUP(J54,'KAYIT LİSTESİ'!$B$4:$H$733,5,0)),"",(VLOOKUP(J54,'KAYIT LİSTESİ'!$B$4:$H$733,5,0)))</f>
        <v/>
      </c>
      <c r="N54" s="270" t="str">
        <f>IF(ISERROR(VLOOKUP(J54,'KAYIT LİSTESİ'!$B$4:$H$733,6,0)),"",(VLOOKUP(J54,'KAYIT LİSTESİ'!$B$4:$H$733,6,0)))</f>
        <v/>
      </c>
      <c r="O54" s="271"/>
    </row>
    <row r="55" spans="1:15" ht="34.5" customHeight="1" x14ac:dyDescent="0.2">
      <c r="A55" s="260">
        <v>4</v>
      </c>
      <c r="B55" s="261" t="s">
        <v>412</v>
      </c>
      <c r="C55" s="266" t="str">
        <f>IF(ISERROR(VLOOKUP(B55,'KAYIT LİSTESİ'!$B$4:$H$733,2,0)),"",(VLOOKUP(B55,'KAYIT LİSTESİ'!$B$4:$H$733,2,0)))</f>
        <v/>
      </c>
      <c r="D55" s="263" t="str">
        <f>IF(ISERROR(VLOOKUP(B55,'KAYIT LİSTESİ'!$B$4:$H$733,4,0)),"",(VLOOKUP(B55,'KAYIT LİSTESİ'!$B$4:$H$733,4,0)))</f>
        <v/>
      </c>
      <c r="E55" s="264" t="str">
        <f>IF(ISERROR(VLOOKUP(B55,'KAYIT LİSTESİ'!$B$4:$H$733,5,0)),"",(VLOOKUP(B55,'KAYIT LİSTESİ'!$B$4:$H$733,5,0)))</f>
        <v/>
      </c>
      <c r="F55" s="264" t="str">
        <f>IF(ISERROR(VLOOKUP(B55,'KAYIT LİSTESİ'!$B$4:$H$733,6,0)),"",(VLOOKUP(B55,'KAYIT LİSTESİ'!$B$4:$H$733,6,0)))</f>
        <v/>
      </c>
      <c r="G55" s="267"/>
      <c r="H55" s="170"/>
      <c r="I55" s="260">
        <v>4</v>
      </c>
      <c r="J55" s="261" t="s">
        <v>133</v>
      </c>
      <c r="K55" s="268" t="str">
        <f>IF(ISERROR(VLOOKUP(J55,'KAYIT LİSTESİ'!$B$4:$H$733,2,0)),"",(VLOOKUP(J55,'KAYIT LİSTESİ'!$B$4:$H$733,2,0)))</f>
        <v/>
      </c>
      <c r="L55" s="269" t="str">
        <f>IF(ISERROR(VLOOKUP(J55,'KAYIT LİSTESİ'!$B$4:$H$733,4,0)),"",(VLOOKUP(J55,'KAYIT LİSTESİ'!$B$4:$H$733,4,0)))</f>
        <v/>
      </c>
      <c r="M55" s="272" t="str">
        <f>IF(ISERROR(VLOOKUP(J55,'KAYIT LİSTESİ'!$B$4:$H$733,5,0)),"",(VLOOKUP(J55,'KAYIT LİSTESİ'!$B$4:$H$733,5,0)))</f>
        <v/>
      </c>
      <c r="N55" s="270" t="str">
        <f>IF(ISERROR(VLOOKUP(J55,'KAYIT LİSTESİ'!$B$4:$H$733,6,0)),"",(VLOOKUP(J55,'KAYIT LİSTESİ'!$B$4:$H$733,6,0)))</f>
        <v/>
      </c>
      <c r="O55" s="271"/>
    </row>
    <row r="56" spans="1:15" ht="34.5" customHeight="1" x14ac:dyDescent="0.2">
      <c r="A56" s="260">
        <v>5</v>
      </c>
      <c r="B56" s="261" t="s">
        <v>413</v>
      </c>
      <c r="C56" s="266" t="str">
        <f>IF(ISERROR(VLOOKUP(B56,'KAYIT LİSTESİ'!$B$4:$H$733,2,0)),"",(VLOOKUP(B56,'KAYIT LİSTESİ'!$B$4:$H$733,2,0)))</f>
        <v/>
      </c>
      <c r="D56" s="263" t="str">
        <f>IF(ISERROR(VLOOKUP(B56,'KAYIT LİSTESİ'!$B$4:$H$733,4,0)),"",(VLOOKUP(B56,'KAYIT LİSTESİ'!$B$4:$H$733,4,0)))</f>
        <v/>
      </c>
      <c r="E56" s="264" t="str">
        <f>IF(ISERROR(VLOOKUP(B56,'KAYIT LİSTESİ'!$B$4:$H$733,5,0)),"",(VLOOKUP(B56,'KAYIT LİSTESİ'!$B$4:$H$733,5,0)))</f>
        <v/>
      </c>
      <c r="F56" s="264" t="str">
        <f>IF(ISERROR(VLOOKUP(B56,'KAYIT LİSTESİ'!$B$4:$H$733,6,0)),"",(VLOOKUP(B56,'KAYIT LİSTESİ'!$B$4:$H$733,6,0)))</f>
        <v/>
      </c>
      <c r="G56" s="267"/>
      <c r="H56" s="170"/>
      <c r="I56" s="260">
        <v>5</v>
      </c>
      <c r="J56" s="261" t="s">
        <v>134</v>
      </c>
      <c r="K56" s="268" t="str">
        <f>IF(ISERROR(VLOOKUP(J56,'KAYIT LİSTESİ'!$B$4:$H$733,2,0)),"",(VLOOKUP(J56,'KAYIT LİSTESİ'!$B$4:$H$733,2,0)))</f>
        <v/>
      </c>
      <c r="L56" s="269" t="str">
        <f>IF(ISERROR(VLOOKUP(J56,'KAYIT LİSTESİ'!$B$4:$H$733,4,0)),"",(VLOOKUP(J56,'KAYIT LİSTESİ'!$B$4:$H$733,4,0)))</f>
        <v/>
      </c>
      <c r="M56" s="272" t="str">
        <f>IF(ISERROR(VLOOKUP(J56,'KAYIT LİSTESİ'!$B$4:$H$733,5,0)),"",(VLOOKUP(J56,'KAYIT LİSTESİ'!$B$4:$H$733,5,0)))</f>
        <v/>
      </c>
      <c r="N56" s="270" t="str">
        <f>IF(ISERROR(VLOOKUP(J56,'KAYIT LİSTESİ'!$B$4:$H$733,6,0)),"",(VLOOKUP(J56,'KAYIT LİSTESİ'!$B$4:$H$733,6,0)))</f>
        <v/>
      </c>
      <c r="O56" s="271"/>
    </row>
    <row r="57" spans="1:15" ht="34.5" customHeight="1" x14ac:dyDescent="0.2">
      <c r="A57" s="260">
        <v>6</v>
      </c>
      <c r="B57" s="261" t="s">
        <v>414</v>
      </c>
      <c r="C57" s="266" t="str">
        <f>IF(ISERROR(VLOOKUP(B57,'KAYIT LİSTESİ'!$B$4:$H$733,2,0)),"",(VLOOKUP(B57,'KAYIT LİSTESİ'!$B$4:$H$733,2,0)))</f>
        <v/>
      </c>
      <c r="D57" s="263" t="str">
        <f>IF(ISERROR(VLOOKUP(B57,'KAYIT LİSTESİ'!$B$4:$H$733,4,0)),"",(VLOOKUP(B57,'KAYIT LİSTESİ'!$B$4:$H$733,4,0)))</f>
        <v/>
      </c>
      <c r="E57" s="264" t="str">
        <f>IF(ISERROR(VLOOKUP(B57,'KAYIT LİSTESİ'!$B$4:$H$733,5,0)),"",(VLOOKUP(B57,'KAYIT LİSTESİ'!$B$4:$H$733,5,0)))</f>
        <v/>
      </c>
      <c r="F57" s="264" t="str">
        <f>IF(ISERROR(VLOOKUP(B57,'KAYIT LİSTESİ'!$B$4:$H$733,6,0)),"",(VLOOKUP(B57,'KAYIT LİSTESİ'!$B$4:$H$733,6,0)))</f>
        <v/>
      </c>
      <c r="G57" s="267"/>
      <c r="H57" s="170"/>
      <c r="I57" s="260">
        <v>6</v>
      </c>
      <c r="J57" s="261" t="s">
        <v>135</v>
      </c>
      <c r="K57" s="268" t="str">
        <f>IF(ISERROR(VLOOKUP(J57,'KAYIT LİSTESİ'!$B$4:$H$733,2,0)),"",(VLOOKUP(J57,'KAYIT LİSTESİ'!$B$4:$H$733,2,0)))</f>
        <v/>
      </c>
      <c r="L57" s="269" t="str">
        <f>IF(ISERROR(VLOOKUP(J57,'KAYIT LİSTESİ'!$B$4:$H$733,4,0)),"",(VLOOKUP(J57,'KAYIT LİSTESİ'!$B$4:$H$733,4,0)))</f>
        <v/>
      </c>
      <c r="M57" s="272" t="str">
        <f>IF(ISERROR(VLOOKUP(J57,'KAYIT LİSTESİ'!$B$4:$H$733,5,0)),"",(VLOOKUP(J57,'KAYIT LİSTESİ'!$B$4:$H$733,5,0)))</f>
        <v/>
      </c>
      <c r="N57" s="270" t="str">
        <f>IF(ISERROR(VLOOKUP(J57,'KAYIT LİSTESİ'!$B$4:$H$733,6,0)),"",(VLOOKUP(J57,'KAYIT LİSTESİ'!$B$4:$H$733,6,0)))</f>
        <v/>
      </c>
      <c r="O57" s="271"/>
    </row>
    <row r="58" spans="1:15" ht="34.5" customHeight="1" x14ac:dyDescent="0.2">
      <c r="A58" s="260">
        <v>7</v>
      </c>
      <c r="B58" s="261" t="s">
        <v>415</v>
      </c>
      <c r="C58" s="266" t="str">
        <f>IF(ISERROR(VLOOKUP(B58,'KAYIT LİSTESİ'!$B$4:$H$733,2,0)),"",(VLOOKUP(B58,'KAYIT LİSTESİ'!$B$4:$H$733,2,0)))</f>
        <v/>
      </c>
      <c r="D58" s="263" t="str">
        <f>IF(ISERROR(VLOOKUP(B58,'KAYIT LİSTESİ'!$B$4:$H$733,4,0)),"",(VLOOKUP(B58,'KAYIT LİSTESİ'!$B$4:$H$733,4,0)))</f>
        <v/>
      </c>
      <c r="E58" s="264" t="str">
        <f>IF(ISERROR(VLOOKUP(B58,'KAYIT LİSTESİ'!$B$4:$H$733,5,0)),"",(VLOOKUP(B58,'KAYIT LİSTESİ'!$B$4:$H$733,5,0)))</f>
        <v/>
      </c>
      <c r="F58" s="264" t="str">
        <f>IF(ISERROR(VLOOKUP(B58,'KAYIT LİSTESİ'!$B$4:$H$733,6,0)),"",(VLOOKUP(B58,'KAYIT LİSTESİ'!$B$4:$H$733,6,0)))</f>
        <v/>
      </c>
      <c r="G58" s="267"/>
      <c r="H58" s="170"/>
      <c r="I58" s="260">
        <v>7</v>
      </c>
      <c r="J58" s="261" t="s">
        <v>136</v>
      </c>
      <c r="K58" s="268" t="str">
        <f>IF(ISERROR(VLOOKUP(J58,'KAYIT LİSTESİ'!$B$4:$H$733,2,0)),"",(VLOOKUP(J58,'KAYIT LİSTESİ'!$B$4:$H$733,2,0)))</f>
        <v/>
      </c>
      <c r="L58" s="269" t="str">
        <f>IF(ISERROR(VLOOKUP(J58,'KAYIT LİSTESİ'!$B$4:$H$733,4,0)),"",(VLOOKUP(J58,'KAYIT LİSTESİ'!$B$4:$H$733,4,0)))</f>
        <v/>
      </c>
      <c r="M58" s="272" t="str">
        <f>IF(ISERROR(VLOOKUP(J58,'KAYIT LİSTESİ'!$B$4:$H$733,5,0)),"",(VLOOKUP(J58,'KAYIT LİSTESİ'!$B$4:$H$733,5,0)))</f>
        <v/>
      </c>
      <c r="N58" s="270" t="str">
        <f>IF(ISERROR(VLOOKUP(J58,'KAYIT LİSTESİ'!$B$4:$H$733,6,0)),"",(VLOOKUP(J58,'KAYIT LİSTESİ'!$B$4:$H$733,6,0)))</f>
        <v/>
      </c>
      <c r="O58" s="271"/>
    </row>
    <row r="59" spans="1:15" ht="34.5" customHeight="1" x14ac:dyDescent="0.2">
      <c r="A59" s="260">
        <v>8</v>
      </c>
      <c r="B59" s="261" t="s">
        <v>416</v>
      </c>
      <c r="C59" s="266" t="str">
        <f>IF(ISERROR(VLOOKUP(B59,'KAYIT LİSTESİ'!$B$4:$H$733,2,0)),"",(VLOOKUP(B59,'KAYIT LİSTESİ'!$B$4:$H$733,2,0)))</f>
        <v/>
      </c>
      <c r="D59" s="263" t="str">
        <f>IF(ISERROR(VLOOKUP(B59,'KAYIT LİSTESİ'!$B$4:$H$733,4,0)),"",(VLOOKUP(B59,'KAYIT LİSTESİ'!$B$4:$H$733,4,0)))</f>
        <v/>
      </c>
      <c r="E59" s="264" t="str">
        <f>IF(ISERROR(VLOOKUP(B59,'KAYIT LİSTESİ'!$B$4:$H$733,5,0)),"",(VLOOKUP(B59,'KAYIT LİSTESİ'!$B$4:$H$733,5,0)))</f>
        <v/>
      </c>
      <c r="F59" s="264" t="str">
        <f>IF(ISERROR(VLOOKUP(B59,'KAYIT LİSTESİ'!$B$4:$H$733,6,0)),"",(VLOOKUP(B59,'KAYIT LİSTESİ'!$B$4:$H$733,6,0)))</f>
        <v/>
      </c>
      <c r="G59" s="267"/>
      <c r="H59" s="170"/>
      <c r="I59" s="260">
        <v>8</v>
      </c>
      <c r="J59" s="261" t="s">
        <v>137</v>
      </c>
      <c r="K59" s="268" t="str">
        <f>IF(ISERROR(VLOOKUP(J59,'KAYIT LİSTESİ'!$B$4:$H$733,2,0)),"",(VLOOKUP(J59,'KAYIT LİSTESİ'!$B$4:$H$733,2,0)))</f>
        <v/>
      </c>
      <c r="L59" s="269" t="str">
        <f>IF(ISERROR(VLOOKUP(J59,'KAYIT LİSTESİ'!$B$4:$H$733,4,0)),"",(VLOOKUP(J59,'KAYIT LİSTESİ'!$B$4:$H$733,4,0)))</f>
        <v/>
      </c>
      <c r="M59" s="272" t="str">
        <f>IF(ISERROR(VLOOKUP(J59,'KAYIT LİSTESİ'!$B$4:$H$733,5,0)),"",(VLOOKUP(J59,'KAYIT LİSTESİ'!$B$4:$H$733,5,0)))</f>
        <v/>
      </c>
      <c r="N59" s="270" t="str">
        <f>IF(ISERROR(VLOOKUP(J59,'KAYIT LİSTESİ'!$B$4:$H$733,6,0)),"",(VLOOKUP(J59,'KAYIT LİSTESİ'!$B$4:$H$733,6,0)))</f>
        <v/>
      </c>
      <c r="O59" s="271"/>
    </row>
    <row r="60" spans="1:15" ht="34.5" customHeight="1" x14ac:dyDescent="0.2">
      <c r="A60" s="260">
        <v>9</v>
      </c>
      <c r="B60" s="261" t="s">
        <v>417</v>
      </c>
      <c r="C60" s="266" t="str">
        <f>IF(ISERROR(VLOOKUP(B60,'KAYIT LİSTESİ'!$B$4:$H$733,2,0)),"",(VLOOKUP(B60,'KAYIT LİSTESİ'!$B$4:$H$733,2,0)))</f>
        <v/>
      </c>
      <c r="D60" s="263" t="str">
        <f>IF(ISERROR(VLOOKUP(B60,'KAYIT LİSTESİ'!$B$4:$H$733,4,0)),"",(VLOOKUP(B60,'KAYIT LİSTESİ'!$B$4:$H$733,4,0)))</f>
        <v/>
      </c>
      <c r="E60" s="264" t="str">
        <f>IF(ISERROR(VLOOKUP(B60,'KAYIT LİSTESİ'!$B$4:$H$733,5,0)),"",(VLOOKUP(B60,'KAYIT LİSTESİ'!$B$4:$H$733,5,0)))</f>
        <v/>
      </c>
      <c r="F60" s="264" t="str">
        <f>IF(ISERROR(VLOOKUP(B60,'KAYIT LİSTESİ'!$B$4:$H$733,6,0)),"",(VLOOKUP(B60,'KAYIT LİSTESİ'!$B$4:$H$733,6,0)))</f>
        <v/>
      </c>
      <c r="G60" s="267"/>
      <c r="H60" s="170"/>
      <c r="I60" s="260">
        <v>9</v>
      </c>
      <c r="J60" s="261" t="s">
        <v>138</v>
      </c>
      <c r="K60" s="268" t="str">
        <f>IF(ISERROR(VLOOKUP(J60,'KAYIT LİSTESİ'!$B$4:$H$733,2,0)),"",(VLOOKUP(J60,'KAYIT LİSTESİ'!$B$4:$H$733,2,0)))</f>
        <v/>
      </c>
      <c r="L60" s="269" t="str">
        <f>IF(ISERROR(VLOOKUP(J60,'KAYIT LİSTESİ'!$B$4:$H$733,4,0)),"",(VLOOKUP(J60,'KAYIT LİSTESİ'!$B$4:$H$733,4,0)))</f>
        <v/>
      </c>
      <c r="M60" s="272" t="str">
        <f>IF(ISERROR(VLOOKUP(J60,'KAYIT LİSTESİ'!$B$4:$H$733,5,0)),"",(VLOOKUP(J60,'KAYIT LİSTESİ'!$B$4:$H$733,5,0)))</f>
        <v/>
      </c>
      <c r="N60" s="270" t="str">
        <f>IF(ISERROR(VLOOKUP(J60,'KAYIT LİSTESİ'!$B$4:$H$733,6,0)),"",(VLOOKUP(J60,'KAYIT LİSTESİ'!$B$4:$H$733,6,0)))</f>
        <v/>
      </c>
      <c r="O60" s="271"/>
    </row>
    <row r="61" spans="1:15" ht="34.5" customHeight="1" x14ac:dyDescent="0.2">
      <c r="A61" s="260">
        <v>10</v>
      </c>
      <c r="B61" s="261" t="s">
        <v>418</v>
      </c>
      <c r="C61" s="266" t="str">
        <f>IF(ISERROR(VLOOKUP(B61,'KAYIT LİSTESİ'!$B$4:$H$733,2,0)),"",(VLOOKUP(B61,'KAYIT LİSTESİ'!$B$4:$H$733,2,0)))</f>
        <v/>
      </c>
      <c r="D61" s="263" t="str">
        <f>IF(ISERROR(VLOOKUP(B61,'KAYIT LİSTESİ'!$B$4:$H$733,4,0)),"",(VLOOKUP(B61,'KAYIT LİSTESİ'!$B$4:$H$733,4,0)))</f>
        <v/>
      </c>
      <c r="E61" s="264" t="str">
        <f>IF(ISERROR(VLOOKUP(B61,'KAYIT LİSTESİ'!$B$4:$H$733,5,0)),"",(VLOOKUP(B61,'KAYIT LİSTESİ'!$B$4:$H$733,5,0)))</f>
        <v/>
      </c>
      <c r="F61" s="264" t="str">
        <f>IF(ISERROR(VLOOKUP(B61,'KAYIT LİSTESİ'!$B$4:$H$733,6,0)),"",(VLOOKUP(B61,'KAYIT LİSTESİ'!$B$4:$H$733,6,0)))</f>
        <v/>
      </c>
      <c r="G61" s="267"/>
      <c r="H61" s="170"/>
      <c r="I61" s="260">
        <v>10</v>
      </c>
      <c r="J61" s="261" t="s">
        <v>139</v>
      </c>
      <c r="K61" s="268" t="str">
        <f>IF(ISERROR(VLOOKUP(J61,'KAYIT LİSTESİ'!$B$4:$H$733,2,0)),"",(VLOOKUP(J61,'KAYIT LİSTESİ'!$B$4:$H$733,2,0)))</f>
        <v/>
      </c>
      <c r="L61" s="269" t="str">
        <f>IF(ISERROR(VLOOKUP(J61,'KAYIT LİSTESİ'!$B$4:$H$733,4,0)),"",(VLOOKUP(J61,'KAYIT LİSTESİ'!$B$4:$H$733,4,0)))</f>
        <v/>
      </c>
      <c r="M61" s="272" t="str">
        <f>IF(ISERROR(VLOOKUP(J61,'KAYIT LİSTESİ'!$B$4:$H$733,5,0)),"",(VLOOKUP(J61,'KAYIT LİSTESİ'!$B$4:$H$733,5,0)))</f>
        <v/>
      </c>
      <c r="N61" s="270" t="str">
        <f>IF(ISERROR(VLOOKUP(J61,'KAYIT LİSTESİ'!$B$4:$H$733,6,0)),"",(VLOOKUP(J61,'KAYIT LİSTESİ'!$B$4:$H$733,6,0)))</f>
        <v/>
      </c>
      <c r="O61" s="271"/>
    </row>
    <row r="62" spans="1:15" ht="34.5" customHeight="1" x14ac:dyDescent="0.2">
      <c r="A62" s="260">
        <v>11</v>
      </c>
      <c r="B62" s="261" t="s">
        <v>419</v>
      </c>
      <c r="C62" s="266" t="str">
        <f>IF(ISERROR(VLOOKUP(B62,'KAYIT LİSTESİ'!$B$4:$H$733,2,0)),"",(VLOOKUP(B62,'KAYIT LİSTESİ'!$B$4:$H$733,2,0)))</f>
        <v/>
      </c>
      <c r="D62" s="263" t="str">
        <f>IF(ISERROR(VLOOKUP(B62,'KAYIT LİSTESİ'!$B$4:$H$733,4,0)),"",(VLOOKUP(B62,'KAYIT LİSTESİ'!$B$4:$H$733,4,0)))</f>
        <v/>
      </c>
      <c r="E62" s="264" t="str">
        <f>IF(ISERROR(VLOOKUP(B62,'KAYIT LİSTESİ'!$B$4:$H$733,5,0)),"",(VLOOKUP(B62,'KAYIT LİSTESİ'!$B$4:$H$733,5,0)))</f>
        <v/>
      </c>
      <c r="F62" s="264" t="str">
        <f>IF(ISERROR(VLOOKUP(B62,'KAYIT LİSTESİ'!$B$4:$H$733,6,0)),"",(VLOOKUP(B62,'KAYIT LİSTESİ'!$B$4:$H$733,6,0)))</f>
        <v/>
      </c>
      <c r="G62" s="267"/>
      <c r="H62" s="170"/>
      <c r="I62" s="260">
        <v>11</v>
      </c>
      <c r="J62" s="261" t="s">
        <v>140</v>
      </c>
      <c r="K62" s="268" t="str">
        <f>IF(ISERROR(VLOOKUP(J62,'KAYIT LİSTESİ'!$B$4:$H$733,2,0)),"",(VLOOKUP(J62,'KAYIT LİSTESİ'!$B$4:$H$733,2,0)))</f>
        <v/>
      </c>
      <c r="L62" s="269" t="str">
        <f>IF(ISERROR(VLOOKUP(J62,'KAYIT LİSTESİ'!$B$4:$H$733,4,0)),"",(VLOOKUP(J62,'KAYIT LİSTESİ'!$B$4:$H$733,4,0)))</f>
        <v/>
      </c>
      <c r="M62" s="272" t="str">
        <f>IF(ISERROR(VLOOKUP(J62,'KAYIT LİSTESİ'!$B$4:$H$733,5,0)),"",(VLOOKUP(J62,'KAYIT LİSTESİ'!$B$4:$H$733,5,0)))</f>
        <v/>
      </c>
      <c r="N62" s="270" t="str">
        <f>IF(ISERROR(VLOOKUP(J62,'KAYIT LİSTESİ'!$B$4:$H$733,6,0)),"",(VLOOKUP(J62,'KAYIT LİSTESİ'!$B$4:$H$733,6,0)))</f>
        <v/>
      </c>
      <c r="O62" s="271"/>
    </row>
    <row r="63" spans="1:15" ht="34.5" customHeight="1" x14ac:dyDescent="0.2">
      <c r="A63" s="260">
        <v>12</v>
      </c>
      <c r="B63" s="261" t="s">
        <v>420</v>
      </c>
      <c r="C63" s="266" t="str">
        <f>IF(ISERROR(VLOOKUP(B63,'KAYIT LİSTESİ'!$B$4:$H$733,2,0)),"",(VLOOKUP(B63,'KAYIT LİSTESİ'!$B$4:$H$733,2,0)))</f>
        <v/>
      </c>
      <c r="D63" s="263" t="str">
        <f>IF(ISERROR(VLOOKUP(B63,'KAYIT LİSTESİ'!$B$4:$H$733,4,0)),"",(VLOOKUP(B63,'KAYIT LİSTESİ'!$B$4:$H$733,4,0)))</f>
        <v/>
      </c>
      <c r="E63" s="264" t="str">
        <f>IF(ISERROR(VLOOKUP(B63,'KAYIT LİSTESİ'!$B$4:$H$733,5,0)),"",(VLOOKUP(B63,'KAYIT LİSTESİ'!$B$4:$H$733,5,0)))</f>
        <v/>
      </c>
      <c r="F63" s="264" t="str">
        <f>IF(ISERROR(VLOOKUP(B63,'KAYIT LİSTESİ'!$B$4:$H$733,6,0)),"",(VLOOKUP(B63,'KAYIT LİSTESİ'!$B$4:$H$733,6,0)))</f>
        <v/>
      </c>
      <c r="G63" s="267"/>
      <c r="H63" s="170"/>
      <c r="I63" s="260">
        <v>12</v>
      </c>
      <c r="J63" s="261" t="s">
        <v>141</v>
      </c>
      <c r="K63" s="268" t="str">
        <f>IF(ISERROR(VLOOKUP(J63,'KAYIT LİSTESİ'!$B$4:$H$733,2,0)),"",(VLOOKUP(J63,'KAYIT LİSTESİ'!$B$4:$H$733,2,0)))</f>
        <v/>
      </c>
      <c r="L63" s="269" t="str">
        <f>IF(ISERROR(VLOOKUP(J63,'KAYIT LİSTESİ'!$B$4:$H$733,4,0)),"",(VLOOKUP(J63,'KAYIT LİSTESİ'!$B$4:$H$733,4,0)))</f>
        <v/>
      </c>
      <c r="M63" s="272" t="str">
        <f>IF(ISERROR(VLOOKUP(J63,'KAYIT LİSTESİ'!$B$4:$H$733,5,0)),"",(VLOOKUP(J63,'KAYIT LİSTESİ'!$B$4:$H$733,5,0)))</f>
        <v/>
      </c>
      <c r="N63" s="270" t="str">
        <f>IF(ISERROR(VLOOKUP(J63,'KAYIT LİSTESİ'!$B$4:$H$733,6,0)),"",(VLOOKUP(J63,'KAYIT LİSTESİ'!$B$4:$H$733,6,0)))</f>
        <v/>
      </c>
      <c r="O63" s="271"/>
    </row>
    <row r="64" spans="1:15" ht="34.5" customHeight="1" x14ac:dyDescent="0.2">
      <c r="A64" s="260">
        <v>13</v>
      </c>
      <c r="B64" s="261" t="s">
        <v>425</v>
      </c>
      <c r="C64" s="266" t="str">
        <f>IF(ISERROR(VLOOKUP(B64,'KAYIT LİSTESİ'!$B$4:$H$733,2,0)),"",(VLOOKUP(B64,'KAYIT LİSTESİ'!$B$4:$H$733,2,0)))</f>
        <v/>
      </c>
      <c r="D64" s="263" t="str">
        <f>IF(ISERROR(VLOOKUP(B64,'KAYIT LİSTESİ'!$B$4:$H$733,4,0)),"",(VLOOKUP(B64,'KAYIT LİSTESİ'!$B$4:$H$733,4,0)))</f>
        <v/>
      </c>
      <c r="E64" s="264" t="str">
        <f>IF(ISERROR(VLOOKUP(B64,'KAYIT LİSTESİ'!$B$4:$H$733,5,0)),"",(VLOOKUP(B64,'KAYIT LİSTESİ'!$B$4:$H$733,5,0)))</f>
        <v/>
      </c>
      <c r="F64" s="264" t="str">
        <f>IF(ISERROR(VLOOKUP(B64,'KAYIT LİSTESİ'!$B$4:$H$733,6,0)),"",(VLOOKUP(B64,'KAYIT LİSTESİ'!$B$4:$H$733,6,0)))</f>
        <v/>
      </c>
      <c r="G64" s="267"/>
      <c r="H64" s="170"/>
      <c r="I64" s="260">
        <v>13</v>
      </c>
      <c r="J64" s="261" t="s">
        <v>142</v>
      </c>
      <c r="K64" s="268" t="str">
        <f>IF(ISERROR(VLOOKUP(J64,'KAYIT LİSTESİ'!$B$4:$H$733,2,0)),"",(VLOOKUP(J64,'KAYIT LİSTESİ'!$B$4:$H$733,2,0)))</f>
        <v/>
      </c>
      <c r="L64" s="269" t="str">
        <f>IF(ISERROR(VLOOKUP(J64,'KAYIT LİSTESİ'!$B$4:$H$733,4,0)),"",(VLOOKUP(J64,'KAYIT LİSTESİ'!$B$4:$H$733,4,0)))</f>
        <v/>
      </c>
      <c r="M64" s="272" t="str">
        <f>IF(ISERROR(VLOOKUP(J64,'KAYIT LİSTESİ'!$B$4:$H$733,5,0)),"",(VLOOKUP(J64,'KAYIT LİSTESİ'!$B$4:$H$733,5,0)))</f>
        <v/>
      </c>
      <c r="N64" s="270" t="str">
        <f>IF(ISERROR(VLOOKUP(J64,'KAYIT LİSTESİ'!$B$4:$H$733,6,0)),"",(VLOOKUP(J64,'KAYIT LİSTESİ'!$B$4:$H$733,6,0)))</f>
        <v/>
      </c>
      <c r="O64" s="271"/>
    </row>
    <row r="65" spans="1:15" ht="34.5" customHeight="1" x14ac:dyDescent="0.2">
      <c r="A65" s="260">
        <v>14</v>
      </c>
      <c r="B65" s="261" t="s">
        <v>426</v>
      </c>
      <c r="C65" s="266" t="str">
        <f>IF(ISERROR(VLOOKUP(B65,'KAYIT LİSTESİ'!$B$4:$H$733,2,0)),"",(VLOOKUP(B65,'KAYIT LİSTESİ'!$B$4:$H$733,2,0)))</f>
        <v/>
      </c>
      <c r="D65" s="263" t="str">
        <f>IF(ISERROR(VLOOKUP(B65,'KAYIT LİSTESİ'!$B$4:$H$733,4,0)),"",(VLOOKUP(B65,'KAYIT LİSTESİ'!$B$4:$H$733,4,0)))</f>
        <v/>
      </c>
      <c r="E65" s="264" t="str">
        <f>IF(ISERROR(VLOOKUP(B65,'KAYIT LİSTESİ'!$B$4:$H$733,5,0)),"",(VLOOKUP(B65,'KAYIT LİSTESİ'!$B$4:$H$733,5,0)))</f>
        <v/>
      </c>
      <c r="F65" s="264" t="str">
        <f>IF(ISERROR(VLOOKUP(B65,'KAYIT LİSTESİ'!$B$4:$H$733,6,0)),"",(VLOOKUP(B65,'KAYIT LİSTESİ'!$B$4:$H$733,6,0)))</f>
        <v/>
      </c>
      <c r="G65" s="267"/>
      <c r="H65" s="170"/>
      <c r="I65" s="260">
        <v>14</v>
      </c>
      <c r="J65" s="261" t="s">
        <v>245</v>
      </c>
      <c r="K65" s="268" t="str">
        <f>IF(ISERROR(VLOOKUP(J65,'KAYIT LİSTESİ'!$B$4:$H$733,2,0)),"",(VLOOKUP(J65,'KAYIT LİSTESİ'!$B$4:$H$733,2,0)))</f>
        <v/>
      </c>
      <c r="L65" s="269" t="str">
        <f>IF(ISERROR(VLOOKUP(J65,'KAYIT LİSTESİ'!$B$4:$H$733,4,0)),"",(VLOOKUP(J65,'KAYIT LİSTESİ'!$B$4:$H$733,4,0)))</f>
        <v/>
      </c>
      <c r="M65" s="272" t="str">
        <f>IF(ISERROR(VLOOKUP(J65,'KAYIT LİSTESİ'!$B$4:$H$733,5,0)),"",(VLOOKUP(J65,'KAYIT LİSTESİ'!$B$4:$H$733,5,0)))</f>
        <v/>
      </c>
      <c r="N65" s="270" t="str">
        <f>IF(ISERROR(VLOOKUP(J65,'KAYIT LİSTESİ'!$B$4:$H$733,6,0)),"",(VLOOKUP(J65,'KAYIT LİSTESİ'!$B$4:$H$733,6,0)))</f>
        <v/>
      </c>
      <c r="O65" s="271"/>
    </row>
    <row r="66" spans="1:15" ht="34.5" customHeight="1" x14ac:dyDescent="0.2">
      <c r="A66" s="709" t="s">
        <v>270</v>
      </c>
      <c r="B66" s="709"/>
      <c r="C66" s="709"/>
      <c r="D66" s="709"/>
      <c r="E66" s="709"/>
      <c r="F66" s="709"/>
      <c r="G66" s="709"/>
      <c r="H66" s="170"/>
      <c r="I66" s="709" t="s">
        <v>372</v>
      </c>
      <c r="J66" s="709"/>
      <c r="K66" s="709"/>
      <c r="L66" s="709"/>
      <c r="M66" s="709"/>
      <c r="N66" s="709"/>
      <c r="O66" s="709"/>
    </row>
    <row r="67" spans="1:15" ht="34.5" customHeight="1" x14ac:dyDescent="0.2">
      <c r="A67" s="161" t="s">
        <v>211</v>
      </c>
      <c r="B67" s="161" t="s">
        <v>66</v>
      </c>
      <c r="C67" s="161" t="s">
        <v>65</v>
      </c>
      <c r="D67" s="162" t="s">
        <v>13</v>
      </c>
      <c r="E67" s="163" t="s">
        <v>14</v>
      </c>
      <c r="F67" s="163" t="s">
        <v>207</v>
      </c>
      <c r="G67" s="164" t="s">
        <v>150</v>
      </c>
      <c r="H67" s="170"/>
      <c r="I67" s="161" t="s">
        <v>211</v>
      </c>
      <c r="J67" s="161" t="s">
        <v>66</v>
      </c>
      <c r="K67" s="161" t="s">
        <v>65</v>
      </c>
      <c r="L67" s="162" t="s">
        <v>13</v>
      </c>
      <c r="M67" s="163" t="s">
        <v>14</v>
      </c>
      <c r="N67" s="163" t="s">
        <v>207</v>
      </c>
      <c r="O67" s="161" t="s">
        <v>150</v>
      </c>
    </row>
    <row r="68" spans="1:15" ht="34.5" customHeight="1" x14ac:dyDescent="0.2">
      <c r="A68" s="260">
        <v>1</v>
      </c>
      <c r="B68" s="261" t="s">
        <v>46</v>
      </c>
      <c r="C68" s="266" t="str">
        <f>IF(ISERROR(VLOOKUP(B68,'KAYIT LİSTESİ'!$B$4:$H$733,2,0)),"",(VLOOKUP(B68,'KAYIT LİSTESİ'!$B$4:$H$733,2,0)))</f>
        <v/>
      </c>
      <c r="D68" s="263" t="str">
        <f>IF(ISERROR(VLOOKUP(B68,'KAYIT LİSTESİ'!$B$4:$H$733,4,0)),"",(VLOOKUP(B68,'KAYIT LİSTESİ'!$B$4:$H$733,4,0)))</f>
        <v/>
      </c>
      <c r="E68" s="264" t="str">
        <f>IF(ISERROR(VLOOKUP(B68,'KAYIT LİSTESİ'!$B$4:$H$733,5,0)),"",(VLOOKUP(B68,'KAYIT LİSTESİ'!$B$4:$H$733,5,0)))</f>
        <v/>
      </c>
      <c r="F68" s="264" t="str">
        <f>IF(ISERROR(VLOOKUP(B68,'KAYIT LİSTESİ'!$B$4:$H$733,6,0)),"",(VLOOKUP(B68,'KAYIT LİSTESİ'!$B$4:$H$733,6,0)))</f>
        <v/>
      </c>
      <c r="G68" s="267"/>
      <c r="H68" s="170"/>
      <c r="I68" s="260">
        <v>1</v>
      </c>
      <c r="J68" s="261" t="s">
        <v>231</v>
      </c>
      <c r="K68" s="262" t="str">
        <f>IF(ISERROR(VLOOKUP(J68,'KAYIT LİSTESİ'!$B$4:$H$733,2,0)),"",(VLOOKUP(J68,'KAYIT LİSTESİ'!$B$4:$H$733,2,0)))</f>
        <v/>
      </c>
      <c r="L68" s="263" t="str">
        <f>IF(ISERROR(VLOOKUP(J68,'KAYIT LİSTESİ'!$B$4:$H$733,4,0)),"",(VLOOKUP(J68,'KAYIT LİSTESİ'!$B$4:$H$733,4,0)))</f>
        <v/>
      </c>
      <c r="M68" s="264" t="str">
        <f>IF(ISERROR(VLOOKUP(J68,'KAYIT LİSTESİ'!$B$4:$H$733,5,0)),"",(VLOOKUP(J68,'KAYIT LİSTESİ'!$B$4:$H$733,5,0)))</f>
        <v/>
      </c>
      <c r="N68" s="264" t="str">
        <f>IF(ISERROR(VLOOKUP(J68,'KAYIT LİSTESİ'!$B$4:$H$733,6,0)),"",(VLOOKUP(J68,'KAYIT LİSTESİ'!$B$4:$H$733,6,0)))</f>
        <v/>
      </c>
      <c r="O68" s="265"/>
    </row>
    <row r="69" spans="1:15" ht="34.5" customHeight="1" x14ac:dyDescent="0.2">
      <c r="A69" s="260">
        <v>2</v>
      </c>
      <c r="B69" s="261" t="s">
        <v>47</v>
      </c>
      <c r="C69" s="266" t="str">
        <f>IF(ISERROR(VLOOKUP(B69,'KAYIT LİSTESİ'!$B$4:$H$733,2,0)),"",(VLOOKUP(B69,'KAYIT LİSTESİ'!$B$4:$H$733,2,0)))</f>
        <v/>
      </c>
      <c r="D69" s="263" t="str">
        <f>IF(ISERROR(VLOOKUP(B69,'KAYIT LİSTESİ'!$B$4:$H$733,4,0)),"",(VLOOKUP(B69,'KAYIT LİSTESİ'!$B$4:$H$733,4,0)))</f>
        <v/>
      </c>
      <c r="E69" s="264" t="str">
        <f>IF(ISERROR(VLOOKUP(B69,'KAYIT LİSTESİ'!$B$4:$H$733,5,0)),"",(VLOOKUP(B69,'KAYIT LİSTESİ'!$B$4:$H$733,5,0)))</f>
        <v/>
      </c>
      <c r="F69" s="264" t="str">
        <f>IF(ISERROR(VLOOKUP(B69,'KAYIT LİSTESİ'!$B$4:$H$733,6,0)),"",(VLOOKUP(B69,'KAYIT LİSTESİ'!$B$4:$H$733,6,0)))</f>
        <v/>
      </c>
      <c r="G69" s="267"/>
      <c r="H69" s="170"/>
      <c r="I69" s="260">
        <v>2</v>
      </c>
      <c r="J69" s="261" t="s">
        <v>232</v>
      </c>
      <c r="K69" s="262" t="str">
        <f>IF(ISERROR(VLOOKUP(J69,'KAYIT LİSTESİ'!$B$4:$H$733,2,0)),"",(VLOOKUP(J69,'KAYIT LİSTESİ'!$B$4:$H$733,2,0)))</f>
        <v/>
      </c>
      <c r="L69" s="263" t="str">
        <f>IF(ISERROR(VLOOKUP(J69,'KAYIT LİSTESİ'!$B$4:$H$733,4,0)),"",(VLOOKUP(J69,'KAYIT LİSTESİ'!$B$4:$H$733,4,0)))</f>
        <v/>
      </c>
      <c r="M69" s="264" t="str">
        <f>IF(ISERROR(VLOOKUP(J69,'KAYIT LİSTESİ'!$B$4:$H$733,5,0)),"",(VLOOKUP(J69,'KAYIT LİSTESİ'!$B$4:$H$733,5,0)))</f>
        <v/>
      </c>
      <c r="N69" s="264" t="str">
        <f>IF(ISERROR(VLOOKUP(J69,'KAYIT LİSTESİ'!$B$4:$H$733,6,0)),"",(VLOOKUP(J69,'KAYIT LİSTESİ'!$B$4:$H$733,6,0)))</f>
        <v/>
      </c>
      <c r="O69" s="265"/>
    </row>
    <row r="70" spans="1:15" ht="34.5" customHeight="1" x14ac:dyDescent="0.2">
      <c r="A70" s="260">
        <v>3</v>
      </c>
      <c r="B70" s="261" t="s">
        <v>48</v>
      </c>
      <c r="C70" s="266" t="str">
        <f>IF(ISERROR(VLOOKUP(B70,'KAYIT LİSTESİ'!$B$4:$H$733,2,0)),"",(VLOOKUP(B70,'KAYIT LİSTESİ'!$B$4:$H$733,2,0)))</f>
        <v/>
      </c>
      <c r="D70" s="263" t="str">
        <f>IF(ISERROR(VLOOKUP(B70,'KAYIT LİSTESİ'!$B$4:$H$733,4,0)),"",(VLOOKUP(B70,'KAYIT LİSTESİ'!$B$4:$H$733,4,0)))</f>
        <v/>
      </c>
      <c r="E70" s="264" t="str">
        <f>IF(ISERROR(VLOOKUP(B70,'KAYIT LİSTESİ'!$B$4:$H$733,5,0)),"",(VLOOKUP(B70,'KAYIT LİSTESİ'!$B$4:$H$733,5,0)))</f>
        <v/>
      </c>
      <c r="F70" s="264" t="str">
        <f>IF(ISERROR(VLOOKUP(B70,'KAYIT LİSTESİ'!$B$4:$H$733,6,0)),"",(VLOOKUP(B70,'KAYIT LİSTESİ'!$B$4:$H$733,6,0)))</f>
        <v/>
      </c>
      <c r="G70" s="267"/>
      <c r="H70" s="170"/>
      <c r="I70" s="260">
        <v>3</v>
      </c>
      <c r="J70" s="261" t="s">
        <v>233</v>
      </c>
      <c r="K70" s="262" t="str">
        <f>IF(ISERROR(VLOOKUP(J70,'KAYIT LİSTESİ'!$B$4:$H$733,2,0)),"",(VLOOKUP(J70,'KAYIT LİSTESİ'!$B$4:$H$733,2,0)))</f>
        <v/>
      </c>
      <c r="L70" s="263" t="str">
        <f>IF(ISERROR(VLOOKUP(J70,'KAYIT LİSTESİ'!$B$4:$H$733,4,0)),"",(VLOOKUP(J70,'KAYIT LİSTESİ'!$B$4:$H$733,4,0)))</f>
        <v/>
      </c>
      <c r="M70" s="264" t="str">
        <f>IF(ISERROR(VLOOKUP(J70,'KAYIT LİSTESİ'!$B$4:$H$733,5,0)),"",(VLOOKUP(J70,'KAYIT LİSTESİ'!$B$4:$H$733,5,0)))</f>
        <v/>
      </c>
      <c r="N70" s="264" t="str">
        <f>IF(ISERROR(VLOOKUP(J70,'KAYIT LİSTESİ'!$B$4:$H$733,6,0)),"",(VLOOKUP(J70,'KAYIT LİSTESİ'!$B$4:$H$733,6,0)))</f>
        <v/>
      </c>
      <c r="O70" s="265"/>
    </row>
    <row r="71" spans="1:15" ht="34.5" customHeight="1" x14ac:dyDescent="0.2">
      <c r="A71" s="260">
        <v>4</v>
      </c>
      <c r="B71" s="261" t="s">
        <v>49</v>
      </c>
      <c r="C71" s="266" t="str">
        <f>IF(ISERROR(VLOOKUP(B71,'KAYIT LİSTESİ'!$B$4:$H$733,2,0)),"",(VLOOKUP(B71,'KAYIT LİSTESİ'!$B$4:$H$733,2,0)))</f>
        <v/>
      </c>
      <c r="D71" s="263" t="str">
        <f>IF(ISERROR(VLOOKUP(B71,'KAYIT LİSTESİ'!$B$4:$H$733,4,0)),"",(VLOOKUP(B71,'KAYIT LİSTESİ'!$B$4:$H$733,4,0)))</f>
        <v/>
      </c>
      <c r="E71" s="264" t="str">
        <f>IF(ISERROR(VLOOKUP(B71,'KAYIT LİSTESİ'!$B$4:$H$733,5,0)),"",(VLOOKUP(B71,'KAYIT LİSTESİ'!$B$4:$H$733,5,0)))</f>
        <v/>
      </c>
      <c r="F71" s="264" t="str">
        <f>IF(ISERROR(VLOOKUP(B71,'KAYIT LİSTESİ'!$B$4:$H$733,6,0)),"",(VLOOKUP(B71,'KAYIT LİSTESİ'!$B$4:$H$733,6,0)))</f>
        <v/>
      </c>
      <c r="G71" s="267"/>
      <c r="H71" s="170"/>
      <c r="I71" s="260">
        <v>4</v>
      </c>
      <c r="J71" s="261" t="s">
        <v>234</v>
      </c>
      <c r="K71" s="262" t="str">
        <f>IF(ISERROR(VLOOKUP(J71,'KAYIT LİSTESİ'!$B$4:$H$733,2,0)),"",(VLOOKUP(J71,'KAYIT LİSTESİ'!$B$4:$H$733,2,0)))</f>
        <v/>
      </c>
      <c r="L71" s="263" t="str">
        <f>IF(ISERROR(VLOOKUP(J71,'KAYIT LİSTESİ'!$B$4:$H$733,4,0)),"",(VLOOKUP(J71,'KAYIT LİSTESİ'!$B$4:$H$733,4,0)))</f>
        <v/>
      </c>
      <c r="M71" s="264" t="str">
        <f>IF(ISERROR(VLOOKUP(J71,'KAYIT LİSTESİ'!$B$4:$H$733,5,0)),"",(VLOOKUP(J71,'KAYIT LİSTESİ'!$B$4:$H$733,5,0)))</f>
        <v/>
      </c>
      <c r="N71" s="264" t="str">
        <f>IF(ISERROR(VLOOKUP(J71,'KAYIT LİSTESİ'!$B$4:$H$733,6,0)),"",(VLOOKUP(J71,'KAYIT LİSTESİ'!$B$4:$H$733,6,0)))</f>
        <v/>
      </c>
      <c r="O71" s="265"/>
    </row>
    <row r="72" spans="1:15" ht="34.5" customHeight="1" x14ac:dyDescent="0.2">
      <c r="A72" s="260">
        <v>5</v>
      </c>
      <c r="B72" s="261" t="s">
        <v>50</v>
      </c>
      <c r="C72" s="266" t="str">
        <f>IF(ISERROR(VLOOKUP(B72,'KAYIT LİSTESİ'!$B$4:$H$733,2,0)),"",(VLOOKUP(B72,'KAYIT LİSTESİ'!$B$4:$H$733,2,0)))</f>
        <v/>
      </c>
      <c r="D72" s="263" t="str">
        <f>IF(ISERROR(VLOOKUP(B72,'KAYIT LİSTESİ'!$B$4:$H$733,4,0)),"",(VLOOKUP(B72,'KAYIT LİSTESİ'!$B$4:$H$733,4,0)))</f>
        <v/>
      </c>
      <c r="E72" s="264" t="str">
        <f>IF(ISERROR(VLOOKUP(B72,'KAYIT LİSTESİ'!$B$4:$H$733,5,0)),"",(VLOOKUP(B72,'KAYIT LİSTESİ'!$B$4:$H$733,5,0)))</f>
        <v/>
      </c>
      <c r="F72" s="264" t="str">
        <f>IF(ISERROR(VLOOKUP(B72,'KAYIT LİSTESİ'!$B$4:$H$733,6,0)),"",(VLOOKUP(B72,'KAYIT LİSTESİ'!$B$4:$H$733,6,0)))</f>
        <v/>
      </c>
      <c r="G72" s="267"/>
      <c r="H72" s="170"/>
      <c r="I72" s="260">
        <v>5</v>
      </c>
      <c r="J72" s="261" t="s">
        <v>235</v>
      </c>
      <c r="K72" s="262" t="str">
        <f>IF(ISERROR(VLOOKUP(J72,'KAYIT LİSTESİ'!$B$4:$H$733,2,0)),"",(VLOOKUP(J72,'KAYIT LİSTESİ'!$B$4:$H$733,2,0)))</f>
        <v/>
      </c>
      <c r="L72" s="263" t="str">
        <f>IF(ISERROR(VLOOKUP(J72,'KAYIT LİSTESİ'!$B$4:$H$733,4,0)),"",(VLOOKUP(J72,'KAYIT LİSTESİ'!$B$4:$H$733,4,0)))</f>
        <v/>
      </c>
      <c r="M72" s="264" t="str">
        <f>IF(ISERROR(VLOOKUP(J72,'KAYIT LİSTESİ'!$B$4:$H$733,5,0)),"",(VLOOKUP(J72,'KAYIT LİSTESİ'!$B$4:$H$733,5,0)))</f>
        <v/>
      </c>
      <c r="N72" s="264" t="str">
        <f>IF(ISERROR(VLOOKUP(J72,'KAYIT LİSTESİ'!$B$4:$H$733,6,0)),"",(VLOOKUP(J72,'KAYIT LİSTESİ'!$B$4:$H$733,6,0)))</f>
        <v/>
      </c>
      <c r="O72" s="265"/>
    </row>
    <row r="73" spans="1:15" ht="34.5" customHeight="1" x14ac:dyDescent="0.2">
      <c r="A73" s="260">
        <v>6</v>
      </c>
      <c r="B73" s="261" t="s">
        <v>51</v>
      </c>
      <c r="C73" s="266" t="str">
        <f>IF(ISERROR(VLOOKUP(B73,'KAYIT LİSTESİ'!$B$4:$H$733,2,0)),"",(VLOOKUP(B73,'KAYIT LİSTESİ'!$B$4:$H$733,2,0)))</f>
        <v/>
      </c>
      <c r="D73" s="263" t="str">
        <f>IF(ISERROR(VLOOKUP(B73,'KAYIT LİSTESİ'!$B$4:$H$733,4,0)),"",(VLOOKUP(B73,'KAYIT LİSTESİ'!$B$4:$H$733,4,0)))</f>
        <v/>
      </c>
      <c r="E73" s="264" t="str">
        <f>IF(ISERROR(VLOOKUP(B73,'KAYIT LİSTESİ'!$B$4:$H$733,5,0)),"",(VLOOKUP(B73,'KAYIT LİSTESİ'!$B$4:$H$733,5,0)))</f>
        <v/>
      </c>
      <c r="F73" s="264" t="str">
        <f>IF(ISERROR(VLOOKUP(B73,'KAYIT LİSTESİ'!$B$4:$H$733,6,0)),"",(VLOOKUP(B73,'KAYIT LİSTESİ'!$B$4:$H$733,6,0)))</f>
        <v/>
      </c>
      <c r="G73" s="267"/>
      <c r="H73" s="171"/>
      <c r="I73" s="260">
        <v>6</v>
      </c>
      <c r="J73" s="261" t="s">
        <v>236</v>
      </c>
      <c r="K73" s="262" t="str">
        <f>IF(ISERROR(VLOOKUP(J73,'KAYIT LİSTESİ'!$B$4:$H$733,2,0)),"",(VLOOKUP(J73,'KAYIT LİSTESİ'!$B$4:$H$733,2,0)))</f>
        <v/>
      </c>
      <c r="L73" s="263" t="str">
        <f>IF(ISERROR(VLOOKUP(J73,'KAYIT LİSTESİ'!$B$4:$H$733,4,0)),"",(VLOOKUP(J73,'KAYIT LİSTESİ'!$B$4:$H$733,4,0)))</f>
        <v/>
      </c>
      <c r="M73" s="264" t="str">
        <f>IF(ISERROR(VLOOKUP(J73,'KAYIT LİSTESİ'!$B$4:$H$733,5,0)),"",(VLOOKUP(J73,'KAYIT LİSTESİ'!$B$4:$H$733,5,0)))</f>
        <v/>
      </c>
      <c r="N73" s="264" t="str">
        <f>IF(ISERROR(VLOOKUP(J73,'KAYIT LİSTESİ'!$B$4:$H$733,6,0)),"",(VLOOKUP(J73,'KAYIT LİSTESİ'!$B$4:$H$733,6,0)))</f>
        <v/>
      </c>
      <c r="O73" s="265"/>
    </row>
    <row r="74" spans="1:15" ht="34.5" customHeight="1" x14ac:dyDescent="0.2">
      <c r="A74" s="260">
        <v>7</v>
      </c>
      <c r="B74" s="261" t="s">
        <v>143</v>
      </c>
      <c r="C74" s="266" t="str">
        <f>IF(ISERROR(VLOOKUP(B74,'KAYIT LİSTESİ'!$B$4:$H$733,2,0)),"",(VLOOKUP(B74,'KAYIT LİSTESİ'!$B$4:$H$733,2,0)))</f>
        <v/>
      </c>
      <c r="D74" s="263" t="str">
        <f>IF(ISERROR(VLOOKUP(B74,'KAYIT LİSTESİ'!$B$4:$H$733,4,0)),"",(VLOOKUP(B74,'KAYIT LİSTESİ'!$B$4:$H$733,4,0)))</f>
        <v/>
      </c>
      <c r="E74" s="264" t="str">
        <f>IF(ISERROR(VLOOKUP(B74,'KAYIT LİSTESİ'!$B$4:$H$733,5,0)),"",(VLOOKUP(B74,'KAYIT LİSTESİ'!$B$4:$H$733,5,0)))</f>
        <v/>
      </c>
      <c r="F74" s="264" t="str">
        <f>IF(ISERROR(VLOOKUP(B74,'KAYIT LİSTESİ'!$B$4:$H$733,6,0)),"",(VLOOKUP(B74,'KAYIT LİSTESİ'!$B$4:$H$733,6,0)))</f>
        <v/>
      </c>
      <c r="G74" s="267"/>
      <c r="H74" s="172"/>
      <c r="I74" s="260">
        <v>7</v>
      </c>
      <c r="J74" s="261" t="s">
        <v>237</v>
      </c>
      <c r="K74" s="262" t="str">
        <f>IF(ISERROR(VLOOKUP(J74,'KAYIT LİSTESİ'!$B$4:$H$733,2,0)),"",(VLOOKUP(J74,'KAYIT LİSTESİ'!$B$4:$H$733,2,0)))</f>
        <v/>
      </c>
      <c r="L74" s="263" t="str">
        <f>IF(ISERROR(VLOOKUP(J74,'KAYIT LİSTESİ'!$B$4:$H$733,4,0)),"",(VLOOKUP(J74,'KAYIT LİSTESİ'!$B$4:$H$733,4,0)))</f>
        <v/>
      </c>
      <c r="M74" s="264" t="str">
        <f>IF(ISERROR(VLOOKUP(J74,'KAYIT LİSTESİ'!$B$4:$H$733,5,0)),"",(VLOOKUP(J74,'KAYIT LİSTESİ'!$B$4:$H$733,5,0)))</f>
        <v/>
      </c>
      <c r="N74" s="264" t="str">
        <f>IF(ISERROR(VLOOKUP(J74,'KAYIT LİSTESİ'!$B$4:$H$733,6,0)),"",(VLOOKUP(J74,'KAYIT LİSTESİ'!$B$4:$H$733,6,0)))</f>
        <v/>
      </c>
      <c r="O74" s="265"/>
    </row>
    <row r="75" spans="1:15" ht="34.5" customHeight="1" x14ac:dyDescent="0.2">
      <c r="A75" s="260">
        <v>8</v>
      </c>
      <c r="B75" s="261" t="s">
        <v>144</v>
      </c>
      <c r="C75" s="266" t="str">
        <f>IF(ISERROR(VLOOKUP(B75,'KAYIT LİSTESİ'!$B$4:$H$733,2,0)),"",(VLOOKUP(B75,'KAYIT LİSTESİ'!$B$4:$H$733,2,0)))</f>
        <v/>
      </c>
      <c r="D75" s="263" t="str">
        <f>IF(ISERROR(VLOOKUP(B75,'KAYIT LİSTESİ'!$B$4:$H$733,4,0)),"",(VLOOKUP(B75,'KAYIT LİSTESİ'!$B$4:$H$733,4,0)))</f>
        <v/>
      </c>
      <c r="E75" s="264" t="str">
        <f>IF(ISERROR(VLOOKUP(B75,'KAYIT LİSTESİ'!$B$4:$H$733,5,0)),"",(VLOOKUP(B75,'KAYIT LİSTESİ'!$B$4:$H$733,5,0)))</f>
        <v/>
      </c>
      <c r="F75" s="264" t="str">
        <f>IF(ISERROR(VLOOKUP(B75,'KAYIT LİSTESİ'!$B$4:$H$733,6,0)),"",(VLOOKUP(B75,'KAYIT LİSTESİ'!$B$4:$H$733,6,0)))</f>
        <v/>
      </c>
      <c r="G75" s="267"/>
      <c r="H75" s="173"/>
      <c r="I75" s="260">
        <v>8</v>
      </c>
      <c r="J75" s="261" t="s">
        <v>238</v>
      </c>
      <c r="K75" s="262" t="str">
        <f>IF(ISERROR(VLOOKUP(J75,'KAYIT LİSTESİ'!$B$4:$H$733,2,0)),"",(VLOOKUP(J75,'KAYIT LİSTESİ'!$B$4:$H$733,2,0)))</f>
        <v/>
      </c>
      <c r="L75" s="263" t="str">
        <f>IF(ISERROR(VLOOKUP(J75,'KAYIT LİSTESİ'!$B$4:$H$733,4,0)),"",(VLOOKUP(J75,'KAYIT LİSTESİ'!$B$4:$H$733,4,0)))</f>
        <v/>
      </c>
      <c r="M75" s="264" t="str">
        <f>IF(ISERROR(VLOOKUP(J75,'KAYIT LİSTESİ'!$B$4:$H$733,5,0)),"",(VLOOKUP(J75,'KAYIT LİSTESİ'!$B$4:$H$733,5,0)))</f>
        <v/>
      </c>
      <c r="N75" s="264" t="str">
        <f>IF(ISERROR(VLOOKUP(J75,'KAYIT LİSTESİ'!$B$4:$H$733,6,0)),"",(VLOOKUP(J75,'KAYIT LİSTESİ'!$B$4:$H$733,6,0)))</f>
        <v/>
      </c>
      <c r="O75" s="265"/>
    </row>
    <row r="76" spans="1:15" ht="34.5" customHeight="1" x14ac:dyDescent="0.2">
      <c r="A76" s="709" t="s">
        <v>271</v>
      </c>
      <c r="B76" s="709"/>
      <c r="C76" s="709"/>
      <c r="D76" s="709"/>
      <c r="E76" s="709"/>
      <c r="F76" s="709"/>
      <c r="G76" s="709"/>
      <c r="H76" s="173"/>
      <c r="I76" s="709" t="s">
        <v>373</v>
      </c>
      <c r="J76" s="709"/>
      <c r="K76" s="709"/>
      <c r="L76" s="709"/>
      <c r="M76" s="709"/>
      <c r="N76" s="709"/>
      <c r="O76" s="709"/>
    </row>
    <row r="77" spans="1:15" ht="34.5" customHeight="1" x14ac:dyDescent="0.2">
      <c r="A77" s="161" t="s">
        <v>211</v>
      </c>
      <c r="B77" s="161" t="s">
        <v>66</v>
      </c>
      <c r="C77" s="161" t="s">
        <v>65</v>
      </c>
      <c r="D77" s="162" t="s">
        <v>13</v>
      </c>
      <c r="E77" s="163" t="s">
        <v>14</v>
      </c>
      <c r="F77" s="163" t="s">
        <v>207</v>
      </c>
      <c r="G77" s="164" t="s">
        <v>150</v>
      </c>
      <c r="H77" s="173"/>
      <c r="I77" s="161" t="s">
        <v>211</v>
      </c>
      <c r="J77" s="161" t="s">
        <v>66</v>
      </c>
      <c r="K77" s="161" t="s">
        <v>65</v>
      </c>
      <c r="L77" s="162" t="s">
        <v>13</v>
      </c>
      <c r="M77" s="163" t="s">
        <v>14</v>
      </c>
      <c r="N77" s="163" t="s">
        <v>207</v>
      </c>
      <c r="O77" s="161" t="s">
        <v>150</v>
      </c>
    </row>
    <row r="78" spans="1:15" ht="34.5" customHeight="1" x14ac:dyDescent="0.2">
      <c r="A78" s="260">
        <v>1</v>
      </c>
      <c r="B78" s="261" t="s">
        <v>52</v>
      </c>
      <c r="C78" s="266" t="str">
        <f>IF(ISERROR(VLOOKUP(B78,'KAYIT LİSTESİ'!$B$4:$H$733,2,0)),"",(VLOOKUP(B78,'KAYIT LİSTESİ'!$B$4:$H$733,2,0)))</f>
        <v/>
      </c>
      <c r="D78" s="263" t="str">
        <f>IF(ISERROR(VLOOKUP(B78,'KAYIT LİSTESİ'!$B$4:$H$733,4,0)),"",(VLOOKUP(B78,'KAYIT LİSTESİ'!$B$4:$H$733,4,0)))</f>
        <v/>
      </c>
      <c r="E78" s="264" t="str">
        <f>IF(ISERROR(VLOOKUP(B78,'KAYIT LİSTESİ'!$B$4:$H$733,5,0)),"",(VLOOKUP(B78,'KAYIT LİSTESİ'!$B$4:$H$733,5,0)))</f>
        <v/>
      </c>
      <c r="F78" s="264" t="str">
        <f>IF(ISERROR(VLOOKUP(B78,'KAYIT LİSTESİ'!$B$4:$H$733,6,0)),"",(VLOOKUP(B78,'KAYIT LİSTESİ'!$B$4:$H$733,6,0)))</f>
        <v/>
      </c>
      <c r="G78" s="267"/>
      <c r="H78" s="173"/>
      <c r="I78" s="260">
        <v>1</v>
      </c>
      <c r="J78" s="261" t="s">
        <v>248</v>
      </c>
      <c r="K78" s="262" t="str">
        <f>IF(ISERROR(VLOOKUP(J78,'KAYIT LİSTESİ'!$B$4:$H$733,2,0)),"",(VLOOKUP(J78,'KAYIT LİSTESİ'!$B$4:$H$733,2,0)))</f>
        <v/>
      </c>
      <c r="L78" s="263" t="str">
        <f>IF(ISERROR(VLOOKUP(J78,'KAYIT LİSTESİ'!$B$4:$H$733,4,0)),"",(VLOOKUP(J78,'KAYIT LİSTESİ'!$B$4:$H$733,4,0)))</f>
        <v/>
      </c>
      <c r="M78" s="264" t="str">
        <f>IF(ISERROR(VLOOKUP(J78,'KAYIT LİSTESİ'!$B$4:$H$733,5,0)),"",(VLOOKUP(J78,'KAYIT LİSTESİ'!$B$4:$H$733,5,0)))</f>
        <v/>
      </c>
      <c r="N78" s="264" t="str">
        <f>IF(ISERROR(VLOOKUP(J78,'KAYIT LİSTESİ'!$B$4:$H$733,6,0)),"",(VLOOKUP(J78,'KAYIT LİSTESİ'!$B$4:$H$733,6,0)))</f>
        <v/>
      </c>
      <c r="O78" s="265"/>
    </row>
    <row r="79" spans="1:15" ht="34.5" customHeight="1" x14ac:dyDescent="0.2">
      <c r="A79" s="260">
        <v>2</v>
      </c>
      <c r="B79" s="261" t="s">
        <v>53</v>
      </c>
      <c r="C79" s="266" t="str">
        <f>IF(ISERROR(VLOOKUP(B79,'KAYIT LİSTESİ'!$B$4:$H$733,2,0)),"",(VLOOKUP(B79,'KAYIT LİSTESİ'!$B$4:$H$733,2,0)))</f>
        <v/>
      </c>
      <c r="D79" s="263" t="str">
        <f>IF(ISERROR(VLOOKUP(B79,'KAYIT LİSTESİ'!$B$4:$H$733,4,0)),"",(VLOOKUP(B79,'KAYIT LİSTESİ'!$B$4:$H$733,4,0)))</f>
        <v/>
      </c>
      <c r="E79" s="264" t="str">
        <f>IF(ISERROR(VLOOKUP(B79,'KAYIT LİSTESİ'!$B$4:$H$733,5,0)),"",(VLOOKUP(B79,'KAYIT LİSTESİ'!$B$4:$H$733,5,0)))</f>
        <v/>
      </c>
      <c r="F79" s="264" t="str">
        <f>IF(ISERROR(VLOOKUP(B79,'KAYIT LİSTESİ'!$B$4:$H$733,6,0)),"",(VLOOKUP(B79,'KAYIT LİSTESİ'!$B$4:$H$733,6,0)))</f>
        <v/>
      </c>
      <c r="G79" s="267"/>
      <c r="H79" s="173"/>
      <c r="I79" s="260">
        <v>2</v>
      </c>
      <c r="J79" s="261" t="s">
        <v>249</v>
      </c>
      <c r="K79" s="262" t="str">
        <f>IF(ISERROR(VLOOKUP(J79,'KAYIT LİSTESİ'!$B$4:$H$733,2,0)),"",(VLOOKUP(J79,'KAYIT LİSTESİ'!$B$4:$H$733,2,0)))</f>
        <v/>
      </c>
      <c r="L79" s="263" t="str">
        <f>IF(ISERROR(VLOOKUP(J79,'KAYIT LİSTESİ'!$B$4:$H$733,4,0)),"",(VLOOKUP(J79,'KAYIT LİSTESİ'!$B$4:$H$733,4,0)))</f>
        <v/>
      </c>
      <c r="M79" s="264" t="str">
        <f>IF(ISERROR(VLOOKUP(J79,'KAYIT LİSTESİ'!$B$4:$H$733,5,0)),"",(VLOOKUP(J79,'KAYIT LİSTESİ'!$B$4:$H$733,5,0)))</f>
        <v/>
      </c>
      <c r="N79" s="264" t="str">
        <f>IF(ISERROR(VLOOKUP(J79,'KAYIT LİSTESİ'!$B$4:$H$733,6,0)),"",(VLOOKUP(J79,'KAYIT LİSTESİ'!$B$4:$H$733,6,0)))</f>
        <v/>
      </c>
      <c r="O79" s="265"/>
    </row>
    <row r="80" spans="1:15" ht="34.5" customHeight="1" x14ac:dyDescent="0.2">
      <c r="A80" s="260">
        <v>3</v>
      </c>
      <c r="B80" s="261" t="s">
        <v>54</v>
      </c>
      <c r="C80" s="266" t="str">
        <f>IF(ISERROR(VLOOKUP(B80,'KAYIT LİSTESİ'!$B$4:$H$733,2,0)),"",(VLOOKUP(B80,'KAYIT LİSTESİ'!$B$4:$H$733,2,0)))</f>
        <v/>
      </c>
      <c r="D80" s="263" t="str">
        <f>IF(ISERROR(VLOOKUP(B80,'KAYIT LİSTESİ'!$B$4:$H$733,4,0)),"",(VLOOKUP(B80,'KAYIT LİSTESİ'!$B$4:$H$733,4,0)))</f>
        <v/>
      </c>
      <c r="E80" s="264" t="str">
        <f>IF(ISERROR(VLOOKUP(B80,'KAYIT LİSTESİ'!$B$4:$H$733,5,0)),"",(VLOOKUP(B80,'KAYIT LİSTESİ'!$B$4:$H$733,5,0)))</f>
        <v/>
      </c>
      <c r="F80" s="264" t="str">
        <f>IF(ISERROR(VLOOKUP(B80,'KAYIT LİSTESİ'!$B$4:$H$733,6,0)),"",(VLOOKUP(B80,'KAYIT LİSTESİ'!$B$4:$H$733,6,0)))</f>
        <v/>
      </c>
      <c r="G80" s="267"/>
      <c r="H80" s="171"/>
      <c r="I80" s="260">
        <v>3</v>
      </c>
      <c r="J80" s="261" t="s">
        <v>250</v>
      </c>
      <c r="K80" s="262" t="str">
        <f>IF(ISERROR(VLOOKUP(J80,'KAYIT LİSTESİ'!$B$4:$H$733,2,0)),"",(VLOOKUP(J80,'KAYIT LİSTESİ'!$B$4:$H$733,2,0)))</f>
        <v/>
      </c>
      <c r="L80" s="263" t="str">
        <f>IF(ISERROR(VLOOKUP(J80,'KAYIT LİSTESİ'!$B$4:$H$733,4,0)),"",(VLOOKUP(J80,'KAYIT LİSTESİ'!$B$4:$H$733,4,0)))</f>
        <v/>
      </c>
      <c r="M80" s="264" t="str">
        <f>IF(ISERROR(VLOOKUP(J80,'KAYIT LİSTESİ'!$B$4:$H$733,5,0)),"",(VLOOKUP(J80,'KAYIT LİSTESİ'!$B$4:$H$733,5,0)))</f>
        <v/>
      </c>
      <c r="N80" s="264" t="str">
        <f>IF(ISERROR(VLOOKUP(J80,'KAYIT LİSTESİ'!$B$4:$H$733,6,0)),"",(VLOOKUP(J80,'KAYIT LİSTESİ'!$B$4:$H$733,6,0)))</f>
        <v/>
      </c>
      <c r="O80" s="265"/>
    </row>
    <row r="81" spans="1:15" ht="34.5" customHeight="1" x14ac:dyDescent="0.2">
      <c r="A81" s="260">
        <v>4</v>
      </c>
      <c r="B81" s="261" t="s">
        <v>55</v>
      </c>
      <c r="C81" s="266" t="str">
        <f>IF(ISERROR(VLOOKUP(B81,'KAYIT LİSTESİ'!$B$4:$H$733,2,0)),"",(VLOOKUP(B81,'KAYIT LİSTESİ'!$B$4:$H$733,2,0)))</f>
        <v/>
      </c>
      <c r="D81" s="263" t="str">
        <f>IF(ISERROR(VLOOKUP(B81,'KAYIT LİSTESİ'!$B$4:$H$733,4,0)),"",(VLOOKUP(B81,'KAYIT LİSTESİ'!$B$4:$H$733,4,0)))</f>
        <v/>
      </c>
      <c r="E81" s="264" t="str">
        <f>IF(ISERROR(VLOOKUP(B81,'KAYIT LİSTESİ'!$B$4:$H$733,5,0)),"",(VLOOKUP(B81,'KAYIT LİSTESİ'!$B$4:$H$733,5,0)))</f>
        <v/>
      </c>
      <c r="F81" s="264" t="str">
        <f>IF(ISERROR(VLOOKUP(B81,'KAYIT LİSTESİ'!$B$4:$H$733,6,0)),"",(VLOOKUP(B81,'KAYIT LİSTESİ'!$B$4:$H$733,6,0)))</f>
        <v/>
      </c>
      <c r="G81" s="267"/>
      <c r="H81" s="172"/>
      <c r="I81" s="260">
        <v>4</v>
      </c>
      <c r="J81" s="261" t="s">
        <v>251</v>
      </c>
      <c r="K81" s="262" t="str">
        <f>IF(ISERROR(VLOOKUP(J81,'KAYIT LİSTESİ'!$B$4:$H$733,2,0)),"",(VLOOKUP(J81,'KAYIT LİSTESİ'!$B$4:$H$733,2,0)))</f>
        <v/>
      </c>
      <c r="L81" s="263" t="str">
        <f>IF(ISERROR(VLOOKUP(J81,'KAYIT LİSTESİ'!$B$4:$H$733,4,0)),"",(VLOOKUP(J81,'KAYIT LİSTESİ'!$B$4:$H$733,4,0)))</f>
        <v/>
      </c>
      <c r="M81" s="264" t="str">
        <f>IF(ISERROR(VLOOKUP(J81,'KAYIT LİSTESİ'!$B$4:$H$733,5,0)),"",(VLOOKUP(J81,'KAYIT LİSTESİ'!$B$4:$H$733,5,0)))</f>
        <v/>
      </c>
      <c r="N81" s="264" t="str">
        <f>IF(ISERROR(VLOOKUP(J81,'KAYIT LİSTESİ'!$B$4:$H$733,6,0)),"",(VLOOKUP(J81,'KAYIT LİSTESİ'!$B$4:$H$733,6,0)))</f>
        <v/>
      </c>
      <c r="O81" s="265"/>
    </row>
    <row r="82" spans="1:15" ht="34.5" customHeight="1" x14ac:dyDescent="0.2">
      <c r="A82" s="260">
        <v>5</v>
      </c>
      <c r="B82" s="261" t="s">
        <v>56</v>
      </c>
      <c r="C82" s="266" t="str">
        <f>IF(ISERROR(VLOOKUP(B82,'KAYIT LİSTESİ'!$B$4:$H$733,2,0)),"",(VLOOKUP(B82,'KAYIT LİSTESİ'!$B$4:$H$733,2,0)))</f>
        <v/>
      </c>
      <c r="D82" s="263" t="str">
        <f>IF(ISERROR(VLOOKUP(B82,'KAYIT LİSTESİ'!$B$4:$H$733,4,0)),"",(VLOOKUP(B82,'KAYIT LİSTESİ'!$B$4:$H$733,4,0)))</f>
        <v/>
      </c>
      <c r="E82" s="264" t="str">
        <f>IF(ISERROR(VLOOKUP(B82,'KAYIT LİSTESİ'!$B$4:$H$733,5,0)),"",(VLOOKUP(B82,'KAYIT LİSTESİ'!$B$4:$H$733,5,0)))</f>
        <v/>
      </c>
      <c r="F82" s="264" t="str">
        <f>IF(ISERROR(VLOOKUP(B82,'KAYIT LİSTESİ'!$B$4:$H$733,6,0)),"",(VLOOKUP(B82,'KAYIT LİSTESİ'!$B$4:$H$733,6,0)))</f>
        <v/>
      </c>
      <c r="G82" s="267"/>
      <c r="H82" s="173"/>
      <c r="I82" s="260">
        <v>5</v>
      </c>
      <c r="J82" s="261" t="s">
        <v>252</v>
      </c>
      <c r="K82" s="262" t="str">
        <f>IF(ISERROR(VLOOKUP(J82,'KAYIT LİSTESİ'!$B$4:$H$733,2,0)),"",(VLOOKUP(J82,'KAYIT LİSTESİ'!$B$4:$H$733,2,0)))</f>
        <v/>
      </c>
      <c r="L82" s="263" t="str">
        <f>IF(ISERROR(VLOOKUP(J82,'KAYIT LİSTESİ'!$B$4:$H$733,4,0)),"",(VLOOKUP(J82,'KAYIT LİSTESİ'!$B$4:$H$733,4,0)))</f>
        <v/>
      </c>
      <c r="M82" s="264" t="str">
        <f>IF(ISERROR(VLOOKUP(J82,'KAYIT LİSTESİ'!$B$4:$H$733,5,0)),"",(VLOOKUP(J82,'KAYIT LİSTESİ'!$B$4:$H$733,5,0)))</f>
        <v/>
      </c>
      <c r="N82" s="264" t="str">
        <f>IF(ISERROR(VLOOKUP(J82,'KAYIT LİSTESİ'!$B$4:$H$733,6,0)),"",(VLOOKUP(J82,'KAYIT LİSTESİ'!$B$4:$H$733,6,0)))</f>
        <v/>
      </c>
      <c r="O82" s="265"/>
    </row>
    <row r="83" spans="1:15" ht="34.5" customHeight="1" x14ac:dyDescent="0.2">
      <c r="A83" s="260">
        <v>6</v>
      </c>
      <c r="B83" s="261" t="s">
        <v>57</v>
      </c>
      <c r="C83" s="266" t="str">
        <f>IF(ISERROR(VLOOKUP(B83,'KAYIT LİSTESİ'!$B$4:$H$733,2,0)),"",(VLOOKUP(B83,'KAYIT LİSTESİ'!$B$4:$H$733,2,0)))</f>
        <v/>
      </c>
      <c r="D83" s="263" t="str">
        <f>IF(ISERROR(VLOOKUP(B83,'KAYIT LİSTESİ'!$B$4:$H$733,4,0)),"",(VLOOKUP(B83,'KAYIT LİSTESİ'!$B$4:$H$733,4,0)))</f>
        <v/>
      </c>
      <c r="E83" s="264" t="str">
        <f>IF(ISERROR(VLOOKUP(B83,'KAYIT LİSTESİ'!$B$4:$H$733,5,0)),"",(VLOOKUP(B83,'KAYIT LİSTESİ'!$B$4:$H$733,5,0)))</f>
        <v/>
      </c>
      <c r="F83" s="264" t="str">
        <f>IF(ISERROR(VLOOKUP(B83,'KAYIT LİSTESİ'!$B$4:$H$733,6,0)),"",(VLOOKUP(B83,'KAYIT LİSTESİ'!$B$4:$H$733,6,0)))</f>
        <v/>
      </c>
      <c r="G83" s="267"/>
      <c r="H83" s="173"/>
      <c r="I83" s="260">
        <v>6</v>
      </c>
      <c r="J83" s="261" t="s">
        <v>253</v>
      </c>
      <c r="K83" s="262" t="str">
        <f>IF(ISERROR(VLOOKUP(J83,'KAYIT LİSTESİ'!$B$4:$H$733,2,0)),"",(VLOOKUP(J83,'KAYIT LİSTESİ'!$B$4:$H$733,2,0)))</f>
        <v/>
      </c>
      <c r="L83" s="263" t="str">
        <f>IF(ISERROR(VLOOKUP(J83,'KAYIT LİSTESİ'!$B$4:$H$733,4,0)),"",(VLOOKUP(J83,'KAYIT LİSTESİ'!$B$4:$H$733,4,0)))</f>
        <v/>
      </c>
      <c r="M83" s="264" t="str">
        <f>IF(ISERROR(VLOOKUP(J83,'KAYIT LİSTESİ'!$B$4:$H$733,5,0)),"",(VLOOKUP(J83,'KAYIT LİSTESİ'!$B$4:$H$733,5,0)))</f>
        <v/>
      </c>
      <c r="N83" s="264" t="str">
        <f>IF(ISERROR(VLOOKUP(J83,'KAYIT LİSTESİ'!$B$4:$H$733,6,0)),"",(VLOOKUP(J83,'KAYIT LİSTESİ'!$B$4:$H$733,6,0)))</f>
        <v/>
      </c>
      <c r="O83" s="265"/>
    </row>
    <row r="84" spans="1:15" ht="34.5" customHeight="1" x14ac:dyDescent="0.2">
      <c r="A84" s="260">
        <v>7</v>
      </c>
      <c r="B84" s="261" t="s">
        <v>145</v>
      </c>
      <c r="C84" s="266" t="str">
        <f>IF(ISERROR(VLOOKUP(B84,'KAYIT LİSTESİ'!$B$4:$H$733,2,0)),"",(VLOOKUP(B84,'KAYIT LİSTESİ'!$B$4:$H$733,2,0)))</f>
        <v/>
      </c>
      <c r="D84" s="263" t="str">
        <f>IF(ISERROR(VLOOKUP(B84,'KAYIT LİSTESİ'!$B$4:$H$733,4,0)),"",(VLOOKUP(B84,'KAYIT LİSTESİ'!$B$4:$H$733,4,0)))</f>
        <v/>
      </c>
      <c r="E84" s="264" t="str">
        <f>IF(ISERROR(VLOOKUP(B84,'KAYIT LİSTESİ'!$B$4:$H$733,5,0)),"",(VLOOKUP(B84,'KAYIT LİSTESİ'!$B$4:$H$733,5,0)))</f>
        <v/>
      </c>
      <c r="F84" s="264" t="str">
        <f>IF(ISERROR(VLOOKUP(B84,'KAYIT LİSTESİ'!$B$4:$H$733,6,0)),"",(VLOOKUP(B84,'KAYIT LİSTESİ'!$B$4:$H$733,6,0)))</f>
        <v/>
      </c>
      <c r="G84" s="267"/>
      <c r="H84" s="173"/>
      <c r="I84" s="260">
        <v>7</v>
      </c>
      <c r="J84" s="261" t="s">
        <v>254</v>
      </c>
      <c r="K84" s="262" t="str">
        <f>IF(ISERROR(VLOOKUP(J84,'KAYIT LİSTESİ'!$B$4:$H$733,2,0)),"",(VLOOKUP(J84,'KAYIT LİSTESİ'!$B$4:$H$733,2,0)))</f>
        <v/>
      </c>
      <c r="L84" s="263" t="str">
        <f>IF(ISERROR(VLOOKUP(J84,'KAYIT LİSTESİ'!$B$4:$H$733,4,0)),"",(VLOOKUP(J84,'KAYIT LİSTESİ'!$B$4:$H$733,4,0)))</f>
        <v/>
      </c>
      <c r="M84" s="264" t="str">
        <f>IF(ISERROR(VLOOKUP(J84,'KAYIT LİSTESİ'!$B$4:$H$733,5,0)),"",(VLOOKUP(J84,'KAYIT LİSTESİ'!$B$4:$H$733,5,0)))</f>
        <v/>
      </c>
      <c r="N84" s="264" t="str">
        <f>IF(ISERROR(VLOOKUP(J84,'KAYIT LİSTESİ'!$B$4:$H$733,6,0)),"",(VLOOKUP(J84,'KAYIT LİSTESİ'!$B$4:$H$733,6,0)))</f>
        <v/>
      </c>
      <c r="O84" s="265"/>
    </row>
    <row r="85" spans="1:15" ht="34.5" customHeight="1" x14ac:dyDescent="0.2">
      <c r="A85" s="260">
        <v>8</v>
      </c>
      <c r="B85" s="261" t="s">
        <v>146</v>
      </c>
      <c r="C85" s="266" t="str">
        <f>IF(ISERROR(VLOOKUP(B85,'KAYIT LİSTESİ'!$B$4:$H$733,2,0)),"",(VLOOKUP(B85,'KAYIT LİSTESİ'!$B$4:$H$733,2,0)))</f>
        <v/>
      </c>
      <c r="D85" s="263" t="str">
        <f>IF(ISERROR(VLOOKUP(B85,'KAYIT LİSTESİ'!$B$4:$H$733,4,0)),"",(VLOOKUP(B85,'KAYIT LİSTESİ'!$B$4:$H$733,4,0)))</f>
        <v/>
      </c>
      <c r="E85" s="264" t="str">
        <f>IF(ISERROR(VLOOKUP(B85,'KAYIT LİSTESİ'!$B$4:$H$733,5,0)),"",(VLOOKUP(B85,'KAYIT LİSTESİ'!$B$4:$H$733,5,0)))</f>
        <v/>
      </c>
      <c r="F85" s="264" t="str">
        <f>IF(ISERROR(VLOOKUP(B85,'KAYIT LİSTESİ'!$B$4:$H$733,6,0)),"",(VLOOKUP(B85,'KAYIT LİSTESİ'!$B$4:$H$733,6,0)))</f>
        <v/>
      </c>
      <c r="G85" s="267"/>
      <c r="H85" s="173"/>
      <c r="I85" s="260">
        <v>8</v>
      </c>
      <c r="J85" s="261" t="s">
        <v>255</v>
      </c>
      <c r="K85" s="262" t="str">
        <f>IF(ISERROR(VLOOKUP(J85,'KAYIT LİSTESİ'!$B$4:$H$733,2,0)),"",(VLOOKUP(J85,'KAYIT LİSTESİ'!$B$4:$H$733,2,0)))</f>
        <v/>
      </c>
      <c r="L85" s="263" t="str">
        <f>IF(ISERROR(VLOOKUP(J85,'KAYIT LİSTESİ'!$B$4:$H$733,4,0)),"",(VLOOKUP(J85,'KAYIT LİSTESİ'!$B$4:$H$733,4,0)))</f>
        <v/>
      </c>
      <c r="M85" s="264" t="str">
        <f>IF(ISERROR(VLOOKUP(J85,'KAYIT LİSTESİ'!$B$4:$H$733,5,0)),"",(VLOOKUP(J85,'KAYIT LİSTESİ'!$B$4:$H$733,5,0)))</f>
        <v/>
      </c>
      <c r="N85" s="264" t="str">
        <f>IF(ISERROR(VLOOKUP(J85,'KAYIT LİSTESİ'!$B$4:$H$733,6,0)),"",(VLOOKUP(J85,'KAYIT LİSTESİ'!$B$4:$H$733,6,0)))</f>
        <v/>
      </c>
      <c r="O85" s="265"/>
    </row>
    <row r="86" spans="1:15" ht="34.5" customHeight="1" x14ac:dyDescent="0.2">
      <c r="A86" s="709" t="s">
        <v>371</v>
      </c>
      <c r="B86" s="709"/>
      <c r="C86" s="709"/>
      <c r="D86" s="709"/>
      <c r="E86" s="709"/>
      <c r="F86" s="709"/>
      <c r="G86" s="709"/>
      <c r="H86" s="173"/>
      <c r="I86" s="709" t="s">
        <v>374</v>
      </c>
      <c r="J86" s="709"/>
      <c r="K86" s="709"/>
      <c r="L86" s="709"/>
      <c r="M86" s="709"/>
      <c r="N86" s="709"/>
      <c r="O86" s="709"/>
    </row>
    <row r="87" spans="1:15" ht="34.5" customHeight="1" x14ac:dyDescent="0.2">
      <c r="A87" s="161" t="s">
        <v>211</v>
      </c>
      <c r="B87" s="161" t="s">
        <v>66</v>
      </c>
      <c r="C87" s="161" t="s">
        <v>65</v>
      </c>
      <c r="D87" s="162" t="s">
        <v>13</v>
      </c>
      <c r="E87" s="163" t="s">
        <v>14</v>
      </c>
      <c r="F87" s="163" t="s">
        <v>207</v>
      </c>
      <c r="G87" s="164" t="s">
        <v>150</v>
      </c>
      <c r="H87" s="173"/>
      <c r="I87" s="161" t="s">
        <v>211</v>
      </c>
      <c r="J87" s="161" t="s">
        <v>66</v>
      </c>
      <c r="K87" s="161" t="s">
        <v>65</v>
      </c>
      <c r="L87" s="162" t="s">
        <v>13</v>
      </c>
      <c r="M87" s="163" t="s">
        <v>14</v>
      </c>
      <c r="N87" s="163" t="s">
        <v>207</v>
      </c>
      <c r="O87" s="161" t="s">
        <v>150</v>
      </c>
    </row>
    <row r="88" spans="1:15" ht="34.5" customHeight="1" x14ac:dyDescent="0.2">
      <c r="A88" s="260">
        <v>1</v>
      </c>
      <c r="B88" s="261" t="s">
        <v>58</v>
      </c>
      <c r="C88" s="266" t="str">
        <f>IF(ISERROR(VLOOKUP(B88,'KAYIT LİSTESİ'!$B$4:$H$733,2,0)),"",(VLOOKUP(B88,'KAYIT LİSTESİ'!$B$4:$H$733,2,0)))</f>
        <v/>
      </c>
      <c r="D88" s="263" t="str">
        <f>IF(ISERROR(VLOOKUP(B88,'KAYIT LİSTESİ'!$B$4:$H$733,4,0)),"",(VLOOKUP(B88,'KAYIT LİSTESİ'!$B$4:$H$733,4,0)))</f>
        <v/>
      </c>
      <c r="E88" s="264" t="str">
        <f>IF(ISERROR(VLOOKUP(B88,'KAYIT LİSTESİ'!$B$4:$H$733,5,0)),"",(VLOOKUP(B88,'KAYIT LİSTESİ'!$B$4:$H$733,5,0)))</f>
        <v/>
      </c>
      <c r="F88" s="264" t="str">
        <f>IF(ISERROR(VLOOKUP(B88,'KAYIT LİSTESİ'!$B$4:$H$733,6,0)),"",(VLOOKUP(B88,'KAYIT LİSTESİ'!$B$4:$H$733,6,0)))</f>
        <v/>
      </c>
      <c r="G88" s="267"/>
      <c r="H88" s="173"/>
      <c r="I88" s="260">
        <v>1</v>
      </c>
      <c r="J88" s="261" t="s">
        <v>256</v>
      </c>
      <c r="K88" s="262" t="str">
        <f>IF(ISERROR(VLOOKUP(J88,'KAYIT LİSTESİ'!$B$4:$H$733,2,0)),"",(VLOOKUP(J88,'KAYIT LİSTESİ'!$B$4:$H$733,2,0)))</f>
        <v/>
      </c>
      <c r="L88" s="263" t="str">
        <f>IF(ISERROR(VLOOKUP(J88,'KAYIT LİSTESİ'!$B$4:$H$733,4,0)),"",(VLOOKUP(J88,'KAYIT LİSTESİ'!$B$4:$H$733,4,0)))</f>
        <v/>
      </c>
      <c r="M88" s="264" t="str">
        <f>IF(ISERROR(VLOOKUP(J88,'KAYIT LİSTESİ'!$B$4:$H$733,5,0)),"",(VLOOKUP(J88,'KAYIT LİSTESİ'!$B$4:$H$733,5,0)))</f>
        <v/>
      </c>
      <c r="N88" s="264" t="str">
        <f>IF(ISERROR(VLOOKUP(J88,'KAYIT LİSTESİ'!$B$4:$H$733,6,0)),"",(VLOOKUP(J88,'KAYIT LİSTESİ'!$B$4:$H$733,6,0)))</f>
        <v/>
      </c>
      <c r="O88" s="265"/>
    </row>
    <row r="89" spans="1:15" ht="34.5" customHeight="1" x14ac:dyDescent="0.2">
      <c r="A89" s="260">
        <v>2</v>
      </c>
      <c r="B89" s="261" t="s">
        <v>59</v>
      </c>
      <c r="C89" s="266" t="str">
        <f>IF(ISERROR(VLOOKUP(B89,'KAYIT LİSTESİ'!$B$4:$H$733,2,0)),"",(VLOOKUP(B89,'KAYIT LİSTESİ'!$B$4:$H$733,2,0)))</f>
        <v/>
      </c>
      <c r="D89" s="263" t="str">
        <f>IF(ISERROR(VLOOKUP(B89,'KAYIT LİSTESİ'!$B$4:$H$733,4,0)),"",(VLOOKUP(B89,'KAYIT LİSTESİ'!$B$4:$H$733,4,0)))</f>
        <v/>
      </c>
      <c r="E89" s="264" t="str">
        <f>IF(ISERROR(VLOOKUP(B89,'KAYIT LİSTESİ'!$B$4:$H$733,5,0)),"",(VLOOKUP(B89,'KAYIT LİSTESİ'!$B$4:$H$733,5,0)))</f>
        <v/>
      </c>
      <c r="F89" s="264" t="str">
        <f>IF(ISERROR(VLOOKUP(B89,'KAYIT LİSTESİ'!$B$4:$H$733,6,0)),"",(VLOOKUP(B89,'KAYIT LİSTESİ'!$B$4:$H$733,6,0)))</f>
        <v/>
      </c>
      <c r="G89" s="267"/>
      <c r="H89" s="173"/>
      <c r="I89" s="260">
        <v>2</v>
      </c>
      <c r="J89" s="261" t="s">
        <v>257</v>
      </c>
      <c r="K89" s="262" t="str">
        <f>IF(ISERROR(VLOOKUP(J89,'KAYIT LİSTESİ'!$B$4:$H$733,2,0)),"",(VLOOKUP(J89,'KAYIT LİSTESİ'!$B$4:$H$733,2,0)))</f>
        <v/>
      </c>
      <c r="L89" s="263" t="str">
        <f>IF(ISERROR(VLOOKUP(J89,'KAYIT LİSTESİ'!$B$4:$H$733,4,0)),"",(VLOOKUP(J89,'KAYIT LİSTESİ'!$B$4:$H$733,4,0)))</f>
        <v/>
      </c>
      <c r="M89" s="264" t="str">
        <f>IF(ISERROR(VLOOKUP(J89,'KAYIT LİSTESİ'!$B$4:$H$733,5,0)),"",(VLOOKUP(J89,'KAYIT LİSTESİ'!$B$4:$H$733,5,0)))</f>
        <v/>
      </c>
      <c r="N89" s="264" t="str">
        <f>IF(ISERROR(VLOOKUP(J89,'KAYIT LİSTESİ'!$B$4:$H$733,6,0)),"",(VLOOKUP(J89,'KAYIT LİSTESİ'!$B$4:$H$733,6,0)))</f>
        <v/>
      </c>
      <c r="O89" s="265"/>
    </row>
    <row r="90" spans="1:15" ht="34.5" customHeight="1" x14ac:dyDescent="0.2">
      <c r="A90" s="260">
        <v>3</v>
      </c>
      <c r="B90" s="261" t="s">
        <v>60</v>
      </c>
      <c r="C90" s="266" t="str">
        <f>IF(ISERROR(VLOOKUP(B90,'KAYIT LİSTESİ'!$B$4:$H$733,2,0)),"",(VLOOKUP(B90,'KAYIT LİSTESİ'!$B$4:$H$733,2,0)))</f>
        <v/>
      </c>
      <c r="D90" s="263" t="str">
        <f>IF(ISERROR(VLOOKUP(B90,'KAYIT LİSTESİ'!$B$4:$H$733,4,0)),"",(VLOOKUP(B90,'KAYIT LİSTESİ'!$B$4:$H$733,4,0)))</f>
        <v/>
      </c>
      <c r="E90" s="264" t="str">
        <f>IF(ISERROR(VLOOKUP(B90,'KAYIT LİSTESİ'!$B$4:$H$733,5,0)),"",(VLOOKUP(B90,'KAYIT LİSTESİ'!$B$4:$H$733,5,0)))</f>
        <v/>
      </c>
      <c r="F90" s="264" t="str">
        <f>IF(ISERROR(VLOOKUP(B90,'KAYIT LİSTESİ'!$B$4:$H$733,6,0)),"",(VLOOKUP(B90,'KAYIT LİSTESİ'!$B$4:$H$733,6,0)))</f>
        <v/>
      </c>
      <c r="G90" s="267"/>
      <c r="H90" s="171"/>
      <c r="I90" s="260">
        <v>3</v>
      </c>
      <c r="J90" s="261" t="s">
        <v>258</v>
      </c>
      <c r="K90" s="262" t="str">
        <f>IF(ISERROR(VLOOKUP(J90,'KAYIT LİSTESİ'!$B$4:$H$733,2,0)),"",(VLOOKUP(J90,'KAYIT LİSTESİ'!$B$4:$H$733,2,0)))</f>
        <v/>
      </c>
      <c r="L90" s="263" t="str">
        <f>IF(ISERROR(VLOOKUP(J90,'KAYIT LİSTESİ'!$B$4:$H$733,4,0)),"",(VLOOKUP(J90,'KAYIT LİSTESİ'!$B$4:$H$733,4,0)))</f>
        <v/>
      </c>
      <c r="M90" s="264" t="str">
        <f>IF(ISERROR(VLOOKUP(J90,'KAYIT LİSTESİ'!$B$4:$H$733,5,0)),"",(VLOOKUP(J90,'KAYIT LİSTESİ'!$B$4:$H$733,5,0)))</f>
        <v/>
      </c>
      <c r="N90" s="264" t="str">
        <f>IF(ISERROR(VLOOKUP(J90,'KAYIT LİSTESİ'!$B$4:$H$733,6,0)),"",(VLOOKUP(J90,'KAYIT LİSTESİ'!$B$4:$H$733,6,0)))</f>
        <v/>
      </c>
      <c r="O90" s="265"/>
    </row>
    <row r="91" spans="1:15" ht="34.5" customHeight="1" x14ac:dyDescent="0.2">
      <c r="A91" s="260">
        <v>4</v>
      </c>
      <c r="B91" s="261" t="s">
        <v>61</v>
      </c>
      <c r="C91" s="266" t="str">
        <f>IF(ISERROR(VLOOKUP(B91,'KAYIT LİSTESİ'!$B$4:$H$733,2,0)),"",(VLOOKUP(B91,'KAYIT LİSTESİ'!$B$4:$H$733,2,0)))</f>
        <v/>
      </c>
      <c r="D91" s="263" t="str">
        <f>IF(ISERROR(VLOOKUP(B91,'KAYIT LİSTESİ'!$B$4:$H$733,4,0)),"",(VLOOKUP(B91,'KAYIT LİSTESİ'!$B$4:$H$733,4,0)))</f>
        <v/>
      </c>
      <c r="E91" s="264" t="str">
        <f>IF(ISERROR(VLOOKUP(B91,'KAYIT LİSTESİ'!$B$4:$H$733,5,0)),"",(VLOOKUP(B91,'KAYIT LİSTESİ'!$B$4:$H$733,5,0)))</f>
        <v/>
      </c>
      <c r="F91" s="264" t="str">
        <f>IF(ISERROR(VLOOKUP(B91,'KAYIT LİSTESİ'!$B$4:$H$733,6,0)),"",(VLOOKUP(B91,'KAYIT LİSTESİ'!$B$4:$H$733,6,0)))</f>
        <v/>
      </c>
      <c r="G91" s="267"/>
      <c r="H91" s="172"/>
      <c r="I91" s="260">
        <v>4</v>
      </c>
      <c r="J91" s="261" t="s">
        <v>259</v>
      </c>
      <c r="K91" s="262" t="str">
        <f>IF(ISERROR(VLOOKUP(J91,'KAYIT LİSTESİ'!$B$4:$H$733,2,0)),"",(VLOOKUP(J91,'KAYIT LİSTESİ'!$B$4:$H$733,2,0)))</f>
        <v/>
      </c>
      <c r="L91" s="263" t="str">
        <f>IF(ISERROR(VLOOKUP(J91,'KAYIT LİSTESİ'!$B$4:$H$733,4,0)),"",(VLOOKUP(J91,'KAYIT LİSTESİ'!$B$4:$H$733,4,0)))</f>
        <v/>
      </c>
      <c r="M91" s="264" t="str">
        <f>IF(ISERROR(VLOOKUP(J91,'KAYIT LİSTESİ'!$B$4:$H$733,5,0)),"",(VLOOKUP(J91,'KAYIT LİSTESİ'!$B$4:$H$733,5,0)))</f>
        <v/>
      </c>
      <c r="N91" s="264" t="str">
        <f>IF(ISERROR(VLOOKUP(J91,'KAYIT LİSTESİ'!$B$4:$H$733,6,0)),"",(VLOOKUP(J91,'KAYIT LİSTESİ'!$B$4:$H$733,6,0)))</f>
        <v/>
      </c>
      <c r="O91" s="265"/>
    </row>
    <row r="92" spans="1:15" ht="34.5" customHeight="1" x14ac:dyDescent="0.2">
      <c r="A92" s="260">
        <v>5</v>
      </c>
      <c r="B92" s="261" t="s">
        <v>62</v>
      </c>
      <c r="C92" s="266" t="str">
        <f>IF(ISERROR(VLOOKUP(B92,'KAYIT LİSTESİ'!$B$4:$H$733,2,0)),"",(VLOOKUP(B92,'KAYIT LİSTESİ'!$B$4:$H$733,2,0)))</f>
        <v/>
      </c>
      <c r="D92" s="263" t="str">
        <f>IF(ISERROR(VLOOKUP(B92,'KAYIT LİSTESİ'!$B$4:$H$733,4,0)),"",(VLOOKUP(B92,'KAYIT LİSTESİ'!$B$4:$H$733,4,0)))</f>
        <v/>
      </c>
      <c r="E92" s="264" t="str">
        <f>IF(ISERROR(VLOOKUP(B92,'KAYIT LİSTESİ'!$B$4:$H$733,5,0)),"",(VLOOKUP(B92,'KAYIT LİSTESİ'!$B$4:$H$733,5,0)))</f>
        <v/>
      </c>
      <c r="F92" s="264" t="str">
        <f>IF(ISERROR(VLOOKUP(B92,'KAYIT LİSTESİ'!$B$4:$H$733,6,0)),"",(VLOOKUP(B92,'KAYIT LİSTESİ'!$B$4:$H$733,6,0)))</f>
        <v/>
      </c>
      <c r="G92" s="267"/>
      <c r="H92" s="173"/>
      <c r="I92" s="260">
        <v>5</v>
      </c>
      <c r="J92" s="261" t="s">
        <v>260</v>
      </c>
      <c r="K92" s="262" t="str">
        <f>IF(ISERROR(VLOOKUP(J92,'KAYIT LİSTESİ'!$B$4:$H$733,2,0)),"",(VLOOKUP(J92,'KAYIT LİSTESİ'!$B$4:$H$733,2,0)))</f>
        <v/>
      </c>
      <c r="L92" s="263" t="str">
        <f>IF(ISERROR(VLOOKUP(J92,'KAYIT LİSTESİ'!$B$4:$H$733,4,0)),"",(VLOOKUP(J92,'KAYIT LİSTESİ'!$B$4:$H$733,4,0)))</f>
        <v/>
      </c>
      <c r="M92" s="264" t="str">
        <f>IF(ISERROR(VLOOKUP(J92,'KAYIT LİSTESİ'!$B$4:$H$733,5,0)),"",(VLOOKUP(J92,'KAYIT LİSTESİ'!$B$4:$H$733,5,0)))</f>
        <v/>
      </c>
      <c r="N92" s="264" t="str">
        <f>IF(ISERROR(VLOOKUP(J92,'KAYIT LİSTESİ'!$B$4:$H$733,6,0)),"",(VLOOKUP(J92,'KAYIT LİSTESİ'!$B$4:$H$733,6,0)))</f>
        <v/>
      </c>
      <c r="O92" s="265"/>
    </row>
    <row r="93" spans="1:15" ht="34.5" customHeight="1" x14ac:dyDescent="0.2">
      <c r="A93" s="260">
        <v>6</v>
      </c>
      <c r="B93" s="261" t="s">
        <v>63</v>
      </c>
      <c r="C93" s="266" t="str">
        <f>IF(ISERROR(VLOOKUP(B93,'KAYIT LİSTESİ'!$B$4:$H$733,2,0)),"",(VLOOKUP(B93,'KAYIT LİSTESİ'!$B$4:$H$733,2,0)))</f>
        <v/>
      </c>
      <c r="D93" s="263" t="str">
        <f>IF(ISERROR(VLOOKUP(B93,'KAYIT LİSTESİ'!$B$4:$H$733,4,0)),"",(VLOOKUP(B93,'KAYIT LİSTESİ'!$B$4:$H$733,4,0)))</f>
        <v/>
      </c>
      <c r="E93" s="264" t="str">
        <f>IF(ISERROR(VLOOKUP(B93,'KAYIT LİSTESİ'!$B$4:$H$733,5,0)),"",(VLOOKUP(B93,'KAYIT LİSTESİ'!$B$4:$H$733,5,0)))</f>
        <v/>
      </c>
      <c r="F93" s="264" t="str">
        <f>IF(ISERROR(VLOOKUP(B93,'KAYIT LİSTESİ'!$B$4:$H$733,6,0)),"",(VLOOKUP(B93,'KAYIT LİSTESİ'!$B$4:$H$733,6,0)))</f>
        <v/>
      </c>
      <c r="G93" s="267"/>
      <c r="H93" s="173"/>
      <c r="I93" s="260">
        <v>6</v>
      </c>
      <c r="J93" s="261" t="s">
        <v>261</v>
      </c>
      <c r="K93" s="262" t="str">
        <f>IF(ISERROR(VLOOKUP(J93,'KAYIT LİSTESİ'!$B$4:$H$733,2,0)),"",(VLOOKUP(J93,'KAYIT LİSTESİ'!$B$4:$H$733,2,0)))</f>
        <v/>
      </c>
      <c r="L93" s="263" t="str">
        <f>IF(ISERROR(VLOOKUP(J93,'KAYIT LİSTESİ'!$B$4:$H$733,4,0)),"",(VLOOKUP(J93,'KAYIT LİSTESİ'!$B$4:$H$733,4,0)))</f>
        <v/>
      </c>
      <c r="M93" s="264" t="str">
        <f>IF(ISERROR(VLOOKUP(J93,'KAYIT LİSTESİ'!$B$4:$H$733,5,0)),"",(VLOOKUP(J93,'KAYIT LİSTESİ'!$B$4:$H$733,5,0)))</f>
        <v/>
      </c>
      <c r="N93" s="264" t="str">
        <f>IF(ISERROR(VLOOKUP(J93,'KAYIT LİSTESİ'!$B$4:$H$733,6,0)),"",(VLOOKUP(J93,'KAYIT LİSTESİ'!$B$4:$H$733,6,0)))</f>
        <v/>
      </c>
      <c r="O93" s="265"/>
    </row>
    <row r="94" spans="1:15" ht="34.5" customHeight="1" x14ac:dyDescent="0.2">
      <c r="A94" s="260">
        <v>7</v>
      </c>
      <c r="B94" s="261" t="s">
        <v>147</v>
      </c>
      <c r="C94" s="266" t="str">
        <f>IF(ISERROR(VLOOKUP(B94,'KAYIT LİSTESİ'!$B$4:$H$733,2,0)),"",(VLOOKUP(B94,'KAYIT LİSTESİ'!$B$4:$H$733,2,0)))</f>
        <v/>
      </c>
      <c r="D94" s="263" t="str">
        <f>IF(ISERROR(VLOOKUP(B94,'KAYIT LİSTESİ'!$B$4:$H$733,4,0)),"",(VLOOKUP(B94,'KAYIT LİSTESİ'!$B$4:$H$733,4,0)))</f>
        <v/>
      </c>
      <c r="E94" s="264" t="str">
        <f>IF(ISERROR(VLOOKUP(B94,'KAYIT LİSTESİ'!$B$4:$H$733,5,0)),"",(VLOOKUP(B94,'KAYIT LİSTESİ'!$B$4:$H$733,5,0)))</f>
        <v/>
      </c>
      <c r="F94" s="264" t="str">
        <f>IF(ISERROR(VLOOKUP(B94,'KAYIT LİSTESİ'!$B$4:$H$733,6,0)),"",(VLOOKUP(B94,'KAYIT LİSTESİ'!$B$4:$H$733,6,0)))</f>
        <v/>
      </c>
      <c r="G94" s="267"/>
      <c r="H94" s="173"/>
      <c r="I94" s="260">
        <v>7</v>
      </c>
      <c r="J94" s="261" t="s">
        <v>262</v>
      </c>
      <c r="K94" s="262" t="str">
        <f>IF(ISERROR(VLOOKUP(J94,'KAYIT LİSTESİ'!$B$4:$H$733,2,0)),"",(VLOOKUP(J94,'KAYIT LİSTESİ'!$B$4:$H$733,2,0)))</f>
        <v/>
      </c>
      <c r="L94" s="263" t="str">
        <f>IF(ISERROR(VLOOKUP(J94,'KAYIT LİSTESİ'!$B$4:$H$733,4,0)),"",(VLOOKUP(J94,'KAYIT LİSTESİ'!$B$4:$H$733,4,0)))</f>
        <v/>
      </c>
      <c r="M94" s="264" t="str">
        <f>IF(ISERROR(VLOOKUP(J94,'KAYIT LİSTESİ'!$B$4:$H$733,5,0)),"",(VLOOKUP(J94,'KAYIT LİSTESİ'!$B$4:$H$733,5,0)))</f>
        <v/>
      </c>
      <c r="N94" s="264" t="str">
        <f>IF(ISERROR(VLOOKUP(J94,'KAYIT LİSTESİ'!$B$4:$H$733,6,0)),"",(VLOOKUP(J94,'KAYIT LİSTESİ'!$B$4:$H$733,6,0)))</f>
        <v/>
      </c>
      <c r="O94" s="265"/>
    </row>
    <row r="95" spans="1:15" ht="34.5" customHeight="1" x14ac:dyDescent="0.2">
      <c r="A95" s="260">
        <v>8</v>
      </c>
      <c r="B95" s="261" t="s">
        <v>148</v>
      </c>
      <c r="C95" s="266" t="str">
        <f>IF(ISERROR(VLOOKUP(B95,'KAYIT LİSTESİ'!$B$4:$H$733,2,0)),"",(VLOOKUP(B95,'KAYIT LİSTESİ'!$B$4:$H$733,2,0)))</f>
        <v/>
      </c>
      <c r="D95" s="263" t="str">
        <f>IF(ISERROR(VLOOKUP(B95,'KAYIT LİSTESİ'!$B$4:$H$733,4,0)),"",(VLOOKUP(B95,'KAYIT LİSTESİ'!$B$4:$H$733,4,0)))</f>
        <v/>
      </c>
      <c r="E95" s="264" t="str">
        <f>IF(ISERROR(VLOOKUP(B95,'KAYIT LİSTESİ'!$B$4:$H$733,5,0)),"",(VLOOKUP(B95,'KAYIT LİSTESİ'!$B$4:$H$733,5,0)))</f>
        <v/>
      </c>
      <c r="F95" s="264" t="str">
        <f>IF(ISERROR(VLOOKUP(B95,'KAYIT LİSTESİ'!$B$4:$H$733,6,0)),"",(VLOOKUP(B95,'KAYIT LİSTESİ'!$B$4:$H$733,6,0)))</f>
        <v/>
      </c>
      <c r="G95" s="267"/>
      <c r="H95" s="173"/>
      <c r="I95" s="260">
        <v>8</v>
      </c>
      <c r="J95" s="261" t="s">
        <v>263</v>
      </c>
      <c r="K95" s="262" t="str">
        <f>IF(ISERROR(VLOOKUP(J95,'KAYIT LİSTESİ'!$B$4:$H$733,2,0)),"",(VLOOKUP(J95,'KAYIT LİSTESİ'!$B$4:$H$733,2,0)))</f>
        <v/>
      </c>
      <c r="L95" s="263" t="str">
        <f>IF(ISERROR(VLOOKUP(J95,'KAYIT LİSTESİ'!$B$4:$H$733,4,0)),"",(VLOOKUP(J95,'KAYIT LİSTESİ'!$B$4:$H$733,4,0)))</f>
        <v/>
      </c>
      <c r="M95" s="264" t="str">
        <f>IF(ISERROR(VLOOKUP(J95,'KAYIT LİSTESİ'!$B$4:$H$733,5,0)),"",(VLOOKUP(J95,'KAYIT LİSTESİ'!$B$4:$H$733,5,0)))</f>
        <v/>
      </c>
      <c r="N95" s="264" t="str">
        <f>IF(ISERROR(VLOOKUP(J95,'KAYIT LİSTESİ'!$B$4:$H$733,6,0)),"",(VLOOKUP(J95,'KAYIT LİSTESİ'!$B$4:$H$733,6,0)))</f>
        <v/>
      </c>
      <c r="O95" s="265"/>
    </row>
    <row r="96" spans="1:15" ht="34.5" customHeight="1" x14ac:dyDescent="0.2">
      <c r="A96" s="710" t="s">
        <v>151</v>
      </c>
      <c r="B96" s="710"/>
      <c r="C96" s="710"/>
      <c r="D96" s="710"/>
      <c r="E96" s="710"/>
      <c r="F96" s="710"/>
      <c r="G96" s="710"/>
      <c r="H96" s="171"/>
      <c r="I96" s="709" t="s">
        <v>186</v>
      </c>
      <c r="J96" s="709"/>
      <c r="K96" s="709"/>
      <c r="L96" s="709"/>
      <c r="M96" s="709"/>
      <c r="N96" s="709"/>
      <c r="O96" s="709"/>
    </row>
    <row r="97" spans="1:15" ht="34.5" customHeight="1" x14ac:dyDescent="0.2">
      <c r="A97" s="233" t="s">
        <v>6</v>
      </c>
      <c r="B97" s="295"/>
      <c r="C97" s="233" t="s">
        <v>64</v>
      </c>
      <c r="D97" s="233" t="s">
        <v>20</v>
      </c>
      <c r="E97" s="233" t="s">
        <v>7</v>
      </c>
      <c r="F97" s="233" t="s">
        <v>207</v>
      </c>
      <c r="G97" s="233" t="s">
        <v>150</v>
      </c>
      <c r="H97" s="171"/>
      <c r="I97" s="233" t="s">
        <v>6</v>
      </c>
      <c r="J97" s="295"/>
      <c r="K97" s="233" t="s">
        <v>64</v>
      </c>
      <c r="L97" s="233" t="s">
        <v>20</v>
      </c>
      <c r="M97" s="233" t="s">
        <v>7</v>
      </c>
      <c r="N97" s="233" t="s">
        <v>207</v>
      </c>
      <c r="O97" s="233" t="s">
        <v>150</v>
      </c>
    </row>
    <row r="98" spans="1:15" ht="34.5" customHeight="1" x14ac:dyDescent="0.2">
      <c r="A98" s="260">
        <v>1</v>
      </c>
      <c r="B98" s="261" t="s">
        <v>217</v>
      </c>
      <c r="C98" s="268" t="str">
        <f>IF(ISERROR(VLOOKUP(B98,'KAYIT LİSTESİ'!$B$4:$H$733,2,0)),"",(VLOOKUP(B98,'KAYIT LİSTESİ'!$B$4:$H$733,2,0)))</f>
        <v/>
      </c>
      <c r="D98" s="269" t="str">
        <f>IF(ISERROR(VLOOKUP(B98,'KAYIT LİSTESİ'!$B$4:$H$733,4,0)),"",(VLOOKUP(B98,'KAYIT LİSTESİ'!$B$4:$H$733,4,0)))</f>
        <v/>
      </c>
      <c r="E98" s="270" t="str">
        <f>IF(ISERROR(VLOOKUP(B98,'KAYIT LİSTESİ'!$B$4:$H$733,5,0)),"",(VLOOKUP(B98,'KAYIT LİSTESİ'!$B$4:$H$733,5,0)))</f>
        <v/>
      </c>
      <c r="F98" s="270" t="str">
        <f>IF(ISERROR(VLOOKUP(B98,'KAYIT LİSTESİ'!$B$4:$H$733,6,0)),"",(VLOOKUP(B98,'KAYIT LİSTESİ'!$B$4:$H$733,6,0)))</f>
        <v/>
      </c>
      <c r="G98" s="271"/>
      <c r="H98" s="171"/>
      <c r="I98" s="260">
        <v>1</v>
      </c>
      <c r="J98" s="261" t="s">
        <v>300</v>
      </c>
      <c r="K98" s="268" t="str">
        <f>IF(ISERROR(VLOOKUP(J98,'KAYIT LİSTESİ'!$B$4:$H$733,2,0)),"",(VLOOKUP(J98,'KAYIT LİSTESİ'!$B$4:$H$733,2,0)))</f>
        <v/>
      </c>
      <c r="L98" s="269" t="str">
        <f>IF(ISERROR(VLOOKUP(J98,'KAYIT LİSTESİ'!$B$4:$H$733,4,0)),"",(VLOOKUP(J98,'KAYIT LİSTESİ'!$B$4:$H$733,4,0)))</f>
        <v/>
      </c>
      <c r="M98" s="272" t="str">
        <f>IF(ISERROR(VLOOKUP(J98,'KAYIT LİSTESİ'!$B$4:$H$733,5,0)),"",(VLOOKUP(J98,'KAYIT LİSTESİ'!$B$4:$H$733,5,0)))</f>
        <v/>
      </c>
      <c r="N98" s="270" t="str">
        <f>IF(ISERROR(VLOOKUP(J98,'KAYIT LİSTESİ'!$B$4:$H$733,6,0)),"",(VLOOKUP(J98,'KAYIT LİSTESİ'!$B$4:$H$733,6,0)))</f>
        <v/>
      </c>
      <c r="O98" s="271"/>
    </row>
    <row r="99" spans="1:15" ht="34.5" customHeight="1" x14ac:dyDescent="0.2">
      <c r="A99" s="260">
        <v>2</v>
      </c>
      <c r="B99" s="261" t="s">
        <v>218</v>
      </c>
      <c r="C99" s="268" t="str">
        <f>IF(ISERROR(VLOOKUP(B99,'KAYIT LİSTESİ'!$B$4:$H$733,2,0)),"",(VLOOKUP(B99,'KAYIT LİSTESİ'!$B$4:$H$733,2,0)))</f>
        <v/>
      </c>
      <c r="D99" s="269" t="str">
        <f>IF(ISERROR(VLOOKUP(B99,'KAYIT LİSTESİ'!$B$4:$H$733,4,0)),"",(VLOOKUP(B99,'KAYIT LİSTESİ'!$B$4:$H$733,4,0)))</f>
        <v/>
      </c>
      <c r="E99" s="270" t="str">
        <f>IF(ISERROR(VLOOKUP(B99,'KAYIT LİSTESİ'!$B$4:$H$733,5,0)),"",(VLOOKUP(B99,'KAYIT LİSTESİ'!$B$4:$H$733,5,0)))</f>
        <v/>
      </c>
      <c r="F99" s="270" t="str">
        <f>IF(ISERROR(VLOOKUP(B99,'KAYIT LİSTESİ'!$B$4:$H$733,6,0)),"",(VLOOKUP(B99,'KAYIT LİSTESİ'!$B$4:$H$733,6,0)))</f>
        <v/>
      </c>
      <c r="G99" s="271"/>
      <c r="H99" s="171"/>
      <c r="I99" s="260">
        <v>2</v>
      </c>
      <c r="J99" s="261" t="s">
        <v>301</v>
      </c>
      <c r="K99" s="268" t="str">
        <f>IF(ISERROR(VLOOKUP(J99,'KAYIT LİSTESİ'!$B$4:$H$733,2,0)),"",(VLOOKUP(J99,'KAYIT LİSTESİ'!$B$4:$H$733,2,0)))</f>
        <v/>
      </c>
      <c r="L99" s="269" t="str">
        <f>IF(ISERROR(VLOOKUP(J99,'KAYIT LİSTESİ'!$B$4:$H$733,4,0)),"",(VLOOKUP(J99,'KAYIT LİSTESİ'!$B$4:$H$733,4,0)))</f>
        <v/>
      </c>
      <c r="M99" s="272" t="str">
        <f>IF(ISERROR(VLOOKUP(J99,'KAYIT LİSTESİ'!$B$4:$H$733,5,0)),"",(VLOOKUP(J99,'KAYIT LİSTESİ'!$B$4:$H$733,5,0)))</f>
        <v/>
      </c>
      <c r="N99" s="270" t="str">
        <f>IF(ISERROR(VLOOKUP(J99,'KAYIT LİSTESİ'!$B$4:$H$733,6,0)),"",(VLOOKUP(J99,'KAYIT LİSTESİ'!$B$4:$H$733,6,0)))</f>
        <v/>
      </c>
      <c r="O99" s="271"/>
    </row>
    <row r="100" spans="1:15" ht="34.5" customHeight="1" x14ac:dyDescent="0.2">
      <c r="A100" s="260">
        <v>3</v>
      </c>
      <c r="B100" s="261" t="s">
        <v>219</v>
      </c>
      <c r="C100" s="268" t="str">
        <f>IF(ISERROR(VLOOKUP(B100,'KAYIT LİSTESİ'!$B$4:$H$733,2,0)),"",(VLOOKUP(B100,'KAYIT LİSTESİ'!$B$4:$H$733,2,0)))</f>
        <v/>
      </c>
      <c r="D100" s="269" t="str">
        <f>IF(ISERROR(VLOOKUP(B100,'KAYIT LİSTESİ'!$B$4:$H$733,4,0)),"",(VLOOKUP(B100,'KAYIT LİSTESİ'!$B$4:$H$733,4,0)))</f>
        <v/>
      </c>
      <c r="E100" s="270" t="str">
        <f>IF(ISERROR(VLOOKUP(B100,'KAYIT LİSTESİ'!$B$4:$H$733,5,0)),"",(VLOOKUP(B100,'KAYIT LİSTESİ'!$B$4:$H$733,5,0)))</f>
        <v/>
      </c>
      <c r="F100" s="270" t="str">
        <f>IF(ISERROR(VLOOKUP(B100,'KAYIT LİSTESİ'!$B$4:$H$733,6,0)),"",(VLOOKUP(B100,'KAYIT LİSTESİ'!$B$4:$H$733,6,0)))</f>
        <v/>
      </c>
      <c r="G100" s="271"/>
      <c r="H100" s="171"/>
      <c r="I100" s="260">
        <v>3</v>
      </c>
      <c r="J100" s="261" t="s">
        <v>302</v>
      </c>
      <c r="K100" s="268" t="str">
        <f>IF(ISERROR(VLOOKUP(J100,'KAYIT LİSTESİ'!$B$4:$H$733,2,0)),"",(VLOOKUP(J100,'KAYIT LİSTESİ'!$B$4:$H$733,2,0)))</f>
        <v/>
      </c>
      <c r="L100" s="269" t="str">
        <f>IF(ISERROR(VLOOKUP(J100,'KAYIT LİSTESİ'!$B$4:$H$733,4,0)),"",(VLOOKUP(J100,'KAYIT LİSTESİ'!$B$4:$H$733,4,0)))</f>
        <v/>
      </c>
      <c r="M100" s="272" t="str">
        <f>IF(ISERROR(VLOOKUP(J100,'KAYIT LİSTESİ'!$B$4:$H$733,5,0)),"",(VLOOKUP(J100,'KAYIT LİSTESİ'!$B$4:$H$733,5,0)))</f>
        <v/>
      </c>
      <c r="N100" s="270" t="str">
        <f>IF(ISERROR(VLOOKUP(J100,'KAYIT LİSTESİ'!$B$4:$H$733,6,0)),"",(VLOOKUP(J100,'KAYIT LİSTESİ'!$B$4:$H$733,6,0)))</f>
        <v/>
      </c>
      <c r="O100" s="271"/>
    </row>
    <row r="101" spans="1:15" ht="34.5" customHeight="1" x14ac:dyDescent="0.2">
      <c r="A101" s="260">
        <v>4</v>
      </c>
      <c r="B101" s="261" t="s">
        <v>220</v>
      </c>
      <c r="C101" s="268" t="str">
        <f>IF(ISERROR(VLOOKUP(B101,'KAYIT LİSTESİ'!$B$4:$H$733,2,0)),"",(VLOOKUP(B101,'KAYIT LİSTESİ'!$B$4:$H$733,2,0)))</f>
        <v/>
      </c>
      <c r="D101" s="269" t="str">
        <f>IF(ISERROR(VLOOKUP(B101,'KAYIT LİSTESİ'!$B$4:$H$733,4,0)),"",(VLOOKUP(B101,'KAYIT LİSTESİ'!$B$4:$H$733,4,0)))</f>
        <v/>
      </c>
      <c r="E101" s="270" t="str">
        <f>IF(ISERROR(VLOOKUP(B101,'KAYIT LİSTESİ'!$B$4:$H$733,5,0)),"",(VLOOKUP(B101,'KAYIT LİSTESİ'!$B$4:$H$733,5,0)))</f>
        <v/>
      </c>
      <c r="F101" s="270" t="str">
        <f>IF(ISERROR(VLOOKUP(B101,'KAYIT LİSTESİ'!$B$4:$H$733,6,0)),"",(VLOOKUP(B101,'KAYIT LİSTESİ'!$B$4:$H$733,6,0)))</f>
        <v/>
      </c>
      <c r="G101" s="271"/>
      <c r="H101" s="171"/>
      <c r="I101" s="260">
        <v>4</v>
      </c>
      <c r="J101" s="261" t="s">
        <v>303</v>
      </c>
      <c r="K101" s="268" t="str">
        <f>IF(ISERROR(VLOOKUP(J101,'KAYIT LİSTESİ'!$B$4:$H$733,2,0)),"",(VLOOKUP(J101,'KAYIT LİSTESİ'!$B$4:$H$733,2,0)))</f>
        <v/>
      </c>
      <c r="L101" s="269" t="str">
        <f>IF(ISERROR(VLOOKUP(J101,'KAYIT LİSTESİ'!$B$4:$H$733,4,0)),"",(VLOOKUP(J101,'KAYIT LİSTESİ'!$B$4:$H$733,4,0)))</f>
        <v/>
      </c>
      <c r="M101" s="272" t="str">
        <f>IF(ISERROR(VLOOKUP(J101,'KAYIT LİSTESİ'!$B$4:$H$733,5,0)),"",(VLOOKUP(J101,'KAYIT LİSTESİ'!$B$4:$H$733,5,0)))</f>
        <v/>
      </c>
      <c r="N101" s="270" t="str">
        <f>IF(ISERROR(VLOOKUP(J101,'KAYIT LİSTESİ'!$B$4:$H$733,6,0)),"",(VLOOKUP(J101,'KAYIT LİSTESİ'!$B$4:$H$733,6,0)))</f>
        <v/>
      </c>
      <c r="O101" s="271"/>
    </row>
    <row r="102" spans="1:15" ht="34.5" customHeight="1" x14ac:dyDescent="0.2">
      <c r="A102" s="260">
        <v>5</v>
      </c>
      <c r="B102" s="261" t="s">
        <v>221</v>
      </c>
      <c r="C102" s="268" t="str">
        <f>IF(ISERROR(VLOOKUP(B102,'KAYIT LİSTESİ'!$B$4:$H$733,2,0)),"",(VLOOKUP(B102,'KAYIT LİSTESİ'!$B$4:$H$733,2,0)))</f>
        <v/>
      </c>
      <c r="D102" s="269" t="str">
        <f>IF(ISERROR(VLOOKUP(B102,'KAYIT LİSTESİ'!$B$4:$H$733,4,0)),"",(VLOOKUP(B102,'KAYIT LİSTESİ'!$B$4:$H$733,4,0)))</f>
        <v/>
      </c>
      <c r="E102" s="270" t="str">
        <f>IF(ISERROR(VLOOKUP(B102,'KAYIT LİSTESİ'!$B$4:$H$733,5,0)),"",(VLOOKUP(B102,'KAYIT LİSTESİ'!$B$4:$H$733,5,0)))</f>
        <v/>
      </c>
      <c r="F102" s="270" t="str">
        <f>IF(ISERROR(VLOOKUP(B102,'KAYIT LİSTESİ'!$B$4:$H$733,6,0)),"",(VLOOKUP(B102,'KAYIT LİSTESİ'!$B$4:$H$733,6,0)))</f>
        <v/>
      </c>
      <c r="G102" s="271"/>
      <c r="H102" s="171"/>
      <c r="I102" s="260">
        <v>5</v>
      </c>
      <c r="J102" s="261" t="s">
        <v>304</v>
      </c>
      <c r="K102" s="268" t="str">
        <f>IF(ISERROR(VLOOKUP(J102,'KAYIT LİSTESİ'!$B$4:$H$733,2,0)),"",(VLOOKUP(J102,'KAYIT LİSTESİ'!$B$4:$H$733,2,0)))</f>
        <v/>
      </c>
      <c r="L102" s="269" t="str">
        <f>IF(ISERROR(VLOOKUP(J102,'KAYIT LİSTESİ'!$B$4:$H$733,4,0)),"",(VLOOKUP(J102,'KAYIT LİSTESİ'!$B$4:$H$733,4,0)))</f>
        <v/>
      </c>
      <c r="M102" s="272" t="str">
        <f>IF(ISERROR(VLOOKUP(J102,'KAYIT LİSTESİ'!$B$4:$H$733,5,0)),"",(VLOOKUP(J102,'KAYIT LİSTESİ'!$B$4:$H$733,5,0)))</f>
        <v/>
      </c>
      <c r="N102" s="270" t="str">
        <f>IF(ISERROR(VLOOKUP(J102,'KAYIT LİSTESİ'!$B$4:$H$733,6,0)),"",(VLOOKUP(J102,'KAYIT LİSTESİ'!$B$4:$H$733,6,0)))</f>
        <v/>
      </c>
      <c r="O102" s="271"/>
    </row>
    <row r="103" spans="1:15" ht="34.5" customHeight="1" x14ac:dyDescent="0.2">
      <c r="A103" s="260">
        <v>6</v>
      </c>
      <c r="B103" s="261" t="s">
        <v>264</v>
      </c>
      <c r="C103" s="268" t="str">
        <f>IF(ISERROR(VLOOKUP(B103,'KAYIT LİSTESİ'!$B$4:$H$733,2,0)),"",(VLOOKUP(B103,'KAYIT LİSTESİ'!$B$4:$H$733,2,0)))</f>
        <v/>
      </c>
      <c r="D103" s="269" t="str">
        <f>IF(ISERROR(VLOOKUP(B103,'KAYIT LİSTESİ'!$B$4:$H$733,4,0)),"",(VLOOKUP(B103,'KAYIT LİSTESİ'!$B$4:$H$733,4,0)))</f>
        <v/>
      </c>
      <c r="E103" s="270" t="str">
        <f>IF(ISERROR(VLOOKUP(B103,'KAYIT LİSTESİ'!$B$4:$H$733,5,0)),"",(VLOOKUP(B103,'KAYIT LİSTESİ'!$B$4:$H$733,5,0)))</f>
        <v/>
      </c>
      <c r="F103" s="270" t="str">
        <f>IF(ISERROR(VLOOKUP(B103,'KAYIT LİSTESİ'!$B$4:$H$733,6,0)),"",(VLOOKUP(B103,'KAYIT LİSTESİ'!$B$4:$H$733,6,0)))</f>
        <v/>
      </c>
      <c r="G103" s="271"/>
      <c r="H103" s="171"/>
      <c r="I103" s="260">
        <v>6</v>
      </c>
      <c r="J103" s="261" t="s">
        <v>305</v>
      </c>
      <c r="K103" s="268" t="str">
        <f>IF(ISERROR(VLOOKUP(J103,'KAYIT LİSTESİ'!$B$4:$H$733,2,0)),"",(VLOOKUP(J103,'KAYIT LİSTESİ'!$B$4:$H$733,2,0)))</f>
        <v/>
      </c>
      <c r="L103" s="269" t="str">
        <f>IF(ISERROR(VLOOKUP(J103,'KAYIT LİSTESİ'!$B$4:$H$733,4,0)),"",(VLOOKUP(J103,'KAYIT LİSTESİ'!$B$4:$H$733,4,0)))</f>
        <v/>
      </c>
      <c r="M103" s="272" t="str">
        <f>IF(ISERROR(VLOOKUP(J103,'KAYIT LİSTESİ'!$B$4:$H$733,5,0)),"",(VLOOKUP(J103,'KAYIT LİSTESİ'!$B$4:$H$733,5,0)))</f>
        <v/>
      </c>
      <c r="N103" s="270" t="str">
        <f>IF(ISERROR(VLOOKUP(J103,'KAYIT LİSTESİ'!$B$4:$H$733,6,0)),"",(VLOOKUP(J103,'KAYIT LİSTESİ'!$B$4:$H$733,6,0)))</f>
        <v/>
      </c>
      <c r="O103" s="271"/>
    </row>
    <row r="104" spans="1:15" ht="34.5" customHeight="1" x14ac:dyDescent="0.2">
      <c r="A104" s="260">
        <v>7</v>
      </c>
      <c r="B104" s="261" t="s">
        <v>265</v>
      </c>
      <c r="C104" s="268" t="str">
        <f>IF(ISERROR(VLOOKUP(B104,'KAYIT LİSTESİ'!$B$4:$H$733,2,0)),"",(VLOOKUP(B104,'KAYIT LİSTESİ'!$B$4:$H$733,2,0)))</f>
        <v/>
      </c>
      <c r="D104" s="269" t="str">
        <f>IF(ISERROR(VLOOKUP(B104,'KAYIT LİSTESİ'!$B$4:$H$733,4,0)),"",(VLOOKUP(B104,'KAYIT LİSTESİ'!$B$4:$H$733,4,0)))</f>
        <v/>
      </c>
      <c r="E104" s="270" t="str">
        <f>IF(ISERROR(VLOOKUP(B104,'KAYIT LİSTESİ'!$B$4:$H$733,5,0)),"",(VLOOKUP(B104,'KAYIT LİSTESİ'!$B$4:$H$733,5,0)))</f>
        <v/>
      </c>
      <c r="F104" s="270" t="str">
        <f>IF(ISERROR(VLOOKUP(B104,'KAYIT LİSTESİ'!$B$4:$H$733,6,0)),"",(VLOOKUP(B104,'KAYIT LİSTESİ'!$B$4:$H$733,6,0)))</f>
        <v/>
      </c>
      <c r="G104" s="271"/>
      <c r="H104" s="171"/>
      <c r="I104" s="260">
        <v>7</v>
      </c>
      <c r="J104" s="261" t="s">
        <v>306</v>
      </c>
      <c r="K104" s="268" t="str">
        <f>IF(ISERROR(VLOOKUP(J104,'KAYIT LİSTESİ'!$B$4:$H$733,2,0)),"",(VLOOKUP(J104,'KAYIT LİSTESİ'!$B$4:$H$733,2,0)))</f>
        <v/>
      </c>
      <c r="L104" s="269" t="str">
        <f>IF(ISERROR(VLOOKUP(J104,'KAYIT LİSTESİ'!$B$4:$H$733,4,0)),"",(VLOOKUP(J104,'KAYIT LİSTESİ'!$B$4:$H$733,4,0)))</f>
        <v/>
      </c>
      <c r="M104" s="272" t="str">
        <f>IF(ISERROR(VLOOKUP(J104,'KAYIT LİSTESİ'!$B$4:$H$733,5,0)),"",(VLOOKUP(J104,'KAYIT LİSTESİ'!$B$4:$H$733,5,0)))</f>
        <v/>
      </c>
      <c r="N104" s="270" t="str">
        <f>IF(ISERROR(VLOOKUP(J104,'KAYIT LİSTESİ'!$B$4:$H$733,6,0)),"",(VLOOKUP(J104,'KAYIT LİSTESİ'!$B$4:$H$733,6,0)))</f>
        <v/>
      </c>
      <c r="O104" s="271"/>
    </row>
    <row r="105" spans="1:15" ht="34.5" customHeight="1" x14ac:dyDescent="0.2">
      <c r="A105" s="260">
        <v>8</v>
      </c>
      <c r="B105" s="261" t="s">
        <v>266</v>
      </c>
      <c r="C105" s="268" t="str">
        <f>IF(ISERROR(VLOOKUP(B105,'KAYIT LİSTESİ'!$B$4:$H$733,2,0)),"",(VLOOKUP(B105,'KAYIT LİSTESİ'!$B$4:$H$733,2,0)))</f>
        <v/>
      </c>
      <c r="D105" s="269" t="str">
        <f>IF(ISERROR(VLOOKUP(B105,'KAYIT LİSTESİ'!$B$4:$H$733,4,0)),"",(VLOOKUP(B105,'KAYIT LİSTESİ'!$B$4:$H$733,4,0)))</f>
        <v/>
      </c>
      <c r="E105" s="270" t="str">
        <f>IF(ISERROR(VLOOKUP(B105,'KAYIT LİSTESİ'!$B$4:$H$733,5,0)),"",(VLOOKUP(B105,'KAYIT LİSTESİ'!$B$4:$H$733,5,0)))</f>
        <v/>
      </c>
      <c r="F105" s="270" t="str">
        <f>IF(ISERROR(VLOOKUP(B105,'KAYIT LİSTESİ'!$B$4:$H$733,6,0)),"",(VLOOKUP(B105,'KAYIT LİSTESİ'!$B$4:$H$733,6,0)))</f>
        <v/>
      </c>
      <c r="G105" s="271"/>
      <c r="H105" s="171"/>
      <c r="I105" s="260">
        <v>8</v>
      </c>
      <c r="J105" s="261" t="s">
        <v>307</v>
      </c>
      <c r="K105" s="268" t="str">
        <f>IF(ISERROR(VLOOKUP(J105,'KAYIT LİSTESİ'!$B$4:$H$733,2,0)),"",(VLOOKUP(J105,'KAYIT LİSTESİ'!$B$4:$H$733,2,0)))</f>
        <v/>
      </c>
      <c r="L105" s="269" t="str">
        <f>IF(ISERROR(VLOOKUP(J105,'KAYIT LİSTESİ'!$B$4:$H$733,4,0)),"",(VLOOKUP(J105,'KAYIT LİSTESİ'!$B$4:$H$733,4,0)))</f>
        <v/>
      </c>
      <c r="M105" s="272" t="str">
        <f>IF(ISERROR(VLOOKUP(J105,'KAYIT LİSTESİ'!$B$4:$H$733,5,0)),"",(VLOOKUP(J105,'KAYIT LİSTESİ'!$B$4:$H$733,5,0)))</f>
        <v/>
      </c>
      <c r="N105" s="270" t="str">
        <f>IF(ISERROR(VLOOKUP(J105,'KAYIT LİSTESİ'!$B$4:$H$733,6,0)),"",(VLOOKUP(J105,'KAYIT LİSTESİ'!$B$4:$H$733,6,0)))</f>
        <v/>
      </c>
      <c r="O105" s="271"/>
    </row>
    <row r="106" spans="1:15" ht="34.5" customHeight="1" x14ac:dyDescent="0.2">
      <c r="A106" s="260">
        <v>9</v>
      </c>
      <c r="B106" s="261" t="s">
        <v>267</v>
      </c>
      <c r="C106" s="268" t="str">
        <f>IF(ISERROR(VLOOKUP(B106,'KAYIT LİSTESİ'!$B$4:$H$733,2,0)),"",(VLOOKUP(B106,'KAYIT LİSTESİ'!$B$4:$H$733,2,0)))</f>
        <v/>
      </c>
      <c r="D106" s="269" t="str">
        <f>IF(ISERROR(VLOOKUP(B106,'KAYIT LİSTESİ'!$B$4:$H$733,4,0)),"",(VLOOKUP(B106,'KAYIT LİSTESİ'!$B$4:$H$733,4,0)))</f>
        <v/>
      </c>
      <c r="E106" s="270" t="str">
        <f>IF(ISERROR(VLOOKUP(B106,'KAYIT LİSTESİ'!$B$4:$H$733,5,0)),"",(VLOOKUP(B106,'KAYIT LİSTESİ'!$B$4:$H$733,5,0)))</f>
        <v/>
      </c>
      <c r="F106" s="270" t="str">
        <f>IF(ISERROR(VLOOKUP(B106,'KAYIT LİSTESİ'!$B$4:$H$733,6,0)),"",(VLOOKUP(B106,'KAYIT LİSTESİ'!$B$4:$H$733,6,0)))</f>
        <v/>
      </c>
      <c r="G106" s="271"/>
      <c r="H106" s="171"/>
      <c r="I106" s="260">
        <v>9</v>
      </c>
      <c r="J106" s="261" t="s">
        <v>308</v>
      </c>
      <c r="K106" s="268" t="str">
        <f>IF(ISERROR(VLOOKUP(J106,'KAYIT LİSTESİ'!$B$4:$H$733,2,0)),"",(VLOOKUP(J106,'KAYIT LİSTESİ'!$B$4:$H$733,2,0)))</f>
        <v/>
      </c>
      <c r="L106" s="269" t="str">
        <f>IF(ISERROR(VLOOKUP(J106,'KAYIT LİSTESİ'!$B$4:$H$733,4,0)),"",(VLOOKUP(J106,'KAYIT LİSTESİ'!$B$4:$H$733,4,0)))</f>
        <v/>
      </c>
      <c r="M106" s="272" t="str">
        <f>IF(ISERROR(VLOOKUP(J106,'KAYIT LİSTESİ'!$B$4:$H$733,5,0)),"",(VLOOKUP(J106,'KAYIT LİSTESİ'!$B$4:$H$733,5,0)))</f>
        <v/>
      </c>
      <c r="N106" s="270" t="str">
        <f>IF(ISERROR(VLOOKUP(J106,'KAYIT LİSTESİ'!$B$4:$H$733,6,0)),"",(VLOOKUP(J106,'KAYIT LİSTESİ'!$B$4:$H$733,6,0)))</f>
        <v/>
      </c>
      <c r="O106" s="271"/>
    </row>
    <row r="107" spans="1:15" ht="34.5" customHeight="1" x14ac:dyDescent="0.2">
      <c r="A107" s="260">
        <v>10</v>
      </c>
      <c r="B107" s="261" t="s">
        <v>268</v>
      </c>
      <c r="C107" s="268" t="str">
        <f>IF(ISERROR(VLOOKUP(B107,'KAYIT LİSTESİ'!$B$4:$H$733,2,0)),"",(VLOOKUP(B107,'KAYIT LİSTESİ'!$B$4:$H$733,2,0)))</f>
        <v/>
      </c>
      <c r="D107" s="269" t="str">
        <f>IF(ISERROR(VLOOKUP(B107,'KAYIT LİSTESİ'!$B$4:$H$733,4,0)),"",(VLOOKUP(B107,'KAYIT LİSTESİ'!$B$4:$H$733,4,0)))</f>
        <v/>
      </c>
      <c r="E107" s="270" t="str">
        <f>IF(ISERROR(VLOOKUP(B107,'KAYIT LİSTESİ'!$B$4:$H$733,5,0)),"",(VLOOKUP(B107,'KAYIT LİSTESİ'!$B$4:$H$733,5,0)))</f>
        <v/>
      </c>
      <c r="F107" s="270" t="str">
        <f>IF(ISERROR(VLOOKUP(B107,'KAYIT LİSTESİ'!$B$4:$H$733,6,0)),"",(VLOOKUP(B107,'KAYIT LİSTESİ'!$B$4:$H$733,6,0)))</f>
        <v/>
      </c>
      <c r="G107" s="271"/>
      <c r="H107" s="171"/>
      <c r="I107" s="260">
        <v>10</v>
      </c>
      <c r="J107" s="261" t="s">
        <v>309</v>
      </c>
      <c r="K107" s="268" t="str">
        <f>IF(ISERROR(VLOOKUP(J107,'KAYIT LİSTESİ'!$B$4:$H$733,2,0)),"",(VLOOKUP(J107,'KAYIT LİSTESİ'!$B$4:$H$733,2,0)))</f>
        <v/>
      </c>
      <c r="L107" s="269" t="str">
        <f>IF(ISERROR(VLOOKUP(J107,'KAYIT LİSTESİ'!$B$4:$H$733,4,0)),"",(VLOOKUP(J107,'KAYIT LİSTESİ'!$B$4:$H$733,4,0)))</f>
        <v/>
      </c>
      <c r="M107" s="272" t="str">
        <f>IF(ISERROR(VLOOKUP(J107,'KAYIT LİSTESİ'!$B$4:$H$733,5,0)),"",(VLOOKUP(J107,'KAYIT LİSTESİ'!$B$4:$H$733,5,0)))</f>
        <v/>
      </c>
      <c r="N107" s="270" t="str">
        <f>IF(ISERROR(VLOOKUP(J107,'KAYIT LİSTESİ'!$B$4:$H$733,6,0)),"",(VLOOKUP(J107,'KAYIT LİSTESİ'!$B$4:$H$733,6,0)))</f>
        <v/>
      </c>
      <c r="O107" s="271"/>
    </row>
    <row r="108" spans="1:15" ht="34.5" customHeight="1" x14ac:dyDescent="0.2">
      <c r="A108" s="260">
        <v>11</v>
      </c>
      <c r="B108" s="261" t="s">
        <v>269</v>
      </c>
      <c r="C108" s="268" t="str">
        <f>IF(ISERROR(VLOOKUP(B108,'KAYIT LİSTESİ'!$B$4:$H$733,2,0)),"",(VLOOKUP(B108,'KAYIT LİSTESİ'!$B$4:$H$733,2,0)))</f>
        <v/>
      </c>
      <c r="D108" s="269" t="str">
        <f>IF(ISERROR(VLOOKUP(B108,'KAYIT LİSTESİ'!$B$4:$H$733,4,0)),"",(VLOOKUP(B108,'KAYIT LİSTESİ'!$B$4:$H$733,4,0)))</f>
        <v/>
      </c>
      <c r="E108" s="270" t="str">
        <f>IF(ISERROR(VLOOKUP(B108,'KAYIT LİSTESİ'!$B$4:$H$733,5,0)),"",(VLOOKUP(B108,'KAYIT LİSTESİ'!$B$4:$H$733,5,0)))</f>
        <v/>
      </c>
      <c r="F108" s="270" t="str">
        <f>IF(ISERROR(VLOOKUP(B108,'KAYIT LİSTESİ'!$B$4:$H$733,6,0)),"",(VLOOKUP(B108,'KAYIT LİSTESİ'!$B$4:$H$733,6,0)))</f>
        <v/>
      </c>
      <c r="G108" s="271"/>
      <c r="H108" s="171"/>
      <c r="I108" s="260">
        <v>11</v>
      </c>
      <c r="J108" s="261" t="s">
        <v>310</v>
      </c>
      <c r="K108" s="268" t="str">
        <f>IF(ISERROR(VLOOKUP(J108,'KAYIT LİSTESİ'!$B$4:$H$733,2,0)),"",(VLOOKUP(J108,'KAYIT LİSTESİ'!$B$4:$H$733,2,0)))</f>
        <v/>
      </c>
      <c r="L108" s="269" t="str">
        <f>IF(ISERROR(VLOOKUP(J108,'KAYIT LİSTESİ'!$B$4:$H$733,4,0)),"",(VLOOKUP(J108,'KAYIT LİSTESİ'!$B$4:$H$733,4,0)))</f>
        <v/>
      </c>
      <c r="M108" s="272" t="str">
        <f>IF(ISERROR(VLOOKUP(J108,'KAYIT LİSTESİ'!$B$4:$H$733,5,0)),"",(VLOOKUP(J108,'KAYIT LİSTESİ'!$B$4:$H$733,5,0)))</f>
        <v/>
      </c>
      <c r="N108" s="270" t="str">
        <f>IF(ISERROR(VLOOKUP(J108,'KAYIT LİSTESİ'!$B$4:$H$733,6,0)),"",(VLOOKUP(J108,'KAYIT LİSTESİ'!$B$4:$H$733,6,0)))</f>
        <v/>
      </c>
      <c r="O108" s="271"/>
    </row>
    <row r="109" spans="1:15" ht="34.5" customHeight="1" x14ac:dyDescent="0.2">
      <c r="A109" s="260">
        <v>12</v>
      </c>
      <c r="B109" s="261" t="s">
        <v>393</v>
      </c>
      <c r="C109" s="268" t="str">
        <f>IF(ISERROR(VLOOKUP(B109,'KAYIT LİSTESİ'!$B$4:$H$733,2,0)),"",(VLOOKUP(B109,'KAYIT LİSTESİ'!$B$4:$H$733,2,0)))</f>
        <v/>
      </c>
      <c r="D109" s="269" t="str">
        <f>IF(ISERROR(VLOOKUP(B109,'KAYIT LİSTESİ'!$B$4:$H$733,4,0)),"",(VLOOKUP(B109,'KAYIT LİSTESİ'!$B$4:$H$733,4,0)))</f>
        <v/>
      </c>
      <c r="E109" s="270" t="str">
        <f>IF(ISERROR(VLOOKUP(B109,'KAYIT LİSTESİ'!$B$4:$H$733,5,0)),"",(VLOOKUP(B109,'KAYIT LİSTESİ'!$B$4:$H$733,5,0)))</f>
        <v/>
      </c>
      <c r="F109" s="270" t="str">
        <f>IF(ISERROR(VLOOKUP(B109,'KAYIT LİSTESİ'!$B$4:$H$733,6,0)),"",(VLOOKUP(B109,'KAYIT LİSTESİ'!$B$4:$H$733,6,0)))</f>
        <v/>
      </c>
      <c r="G109" s="271"/>
      <c r="H109" s="171"/>
      <c r="I109" s="260">
        <v>12</v>
      </c>
      <c r="J109" s="261" t="s">
        <v>311</v>
      </c>
      <c r="K109" s="268" t="str">
        <f>IF(ISERROR(VLOOKUP(J109,'KAYIT LİSTESİ'!$B$4:$H$733,2,0)),"",(VLOOKUP(J109,'KAYIT LİSTESİ'!$B$4:$H$733,2,0)))</f>
        <v/>
      </c>
      <c r="L109" s="269" t="str">
        <f>IF(ISERROR(VLOOKUP(J109,'KAYIT LİSTESİ'!$B$4:$H$733,4,0)),"",(VLOOKUP(J109,'KAYIT LİSTESİ'!$B$4:$H$733,4,0)))</f>
        <v/>
      </c>
      <c r="M109" s="272" t="str">
        <f>IF(ISERROR(VLOOKUP(J109,'KAYIT LİSTESİ'!$B$4:$H$733,5,0)),"",(VLOOKUP(J109,'KAYIT LİSTESİ'!$B$4:$H$733,5,0)))</f>
        <v/>
      </c>
      <c r="N109" s="270" t="str">
        <f>IF(ISERROR(VLOOKUP(J109,'KAYIT LİSTESİ'!$B$4:$H$733,6,0)),"",(VLOOKUP(J109,'KAYIT LİSTESİ'!$B$4:$H$733,6,0)))</f>
        <v/>
      </c>
      <c r="O109" s="271"/>
    </row>
    <row r="110" spans="1:15" ht="34.5" customHeight="1" x14ac:dyDescent="0.2">
      <c r="A110" s="260">
        <v>13</v>
      </c>
      <c r="B110" s="261" t="s">
        <v>394</v>
      </c>
      <c r="C110" s="268" t="str">
        <f>IF(ISERROR(VLOOKUP(B110,'KAYIT LİSTESİ'!$B$4:$H$733,2,0)),"",(VLOOKUP(B110,'KAYIT LİSTESİ'!$B$4:$H$733,2,0)))</f>
        <v/>
      </c>
      <c r="D110" s="269" t="str">
        <f>IF(ISERROR(VLOOKUP(B110,'KAYIT LİSTESİ'!$B$4:$H$733,4,0)),"",(VLOOKUP(B110,'KAYIT LİSTESİ'!$B$4:$H$733,4,0)))</f>
        <v/>
      </c>
      <c r="E110" s="270" t="str">
        <f>IF(ISERROR(VLOOKUP(B110,'KAYIT LİSTESİ'!$B$4:$H$733,5,0)),"",(VLOOKUP(B110,'KAYIT LİSTESİ'!$B$4:$H$733,5,0)))</f>
        <v/>
      </c>
      <c r="F110" s="270" t="str">
        <f>IF(ISERROR(VLOOKUP(B110,'KAYIT LİSTESİ'!$B$4:$H$733,6,0)),"",(VLOOKUP(B110,'KAYIT LİSTESİ'!$B$4:$H$733,6,0)))</f>
        <v/>
      </c>
      <c r="G110" s="271"/>
      <c r="H110" s="171"/>
      <c r="I110" s="260">
        <v>13</v>
      </c>
      <c r="J110" s="261" t="s">
        <v>312</v>
      </c>
      <c r="K110" s="268" t="str">
        <f>IF(ISERROR(VLOOKUP(J110,'KAYIT LİSTESİ'!$B$4:$H$733,2,0)),"",(VLOOKUP(J110,'KAYIT LİSTESİ'!$B$4:$H$733,2,0)))</f>
        <v/>
      </c>
      <c r="L110" s="269" t="str">
        <f>IF(ISERROR(VLOOKUP(J110,'KAYIT LİSTESİ'!$B$4:$H$733,4,0)),"",(VLOOKUP(J110,'KAYIT LİSTESİ'!$B$4:$H$733,4,0)))</f>
        <v/>
      </c>
      <c r="M110" s="272" t="str">
        <f>IF(ISERROR(VLOOKUP(J110,'KAYIT LİSTESİ'!$B$4:$H$733,5,0)),"",(VLOOKUP(J110,'KAYIT LİSTESİ'!$B$4:$H$733,5,0)))</f>
        <v/>
      </c>
      <c r="N110" s="270" t="str">
        <f>IF(ISERROR(VLOOKUP(J110,'KAYIT LİSTESİ'!$B$4:$H$733,6,0)),"",(VLOOKUP(J110,'KAYIT LİSTESİ'!$B$4:$H$733,6,0)))</f>
        <v/>
      </c>
      <c r="O110" s="271"/>
    </row>
    <row r="111" spans="1:15" ht="34.5" customHeight="1" x14ac:dyDescent="0.2">
      <c r="A111" s="260">
        <v>14</v>
      </c>
      <c r="B111" s="261" t="s">
        <v>395</v>
      </c>
      <c r="C111" s="268" t="str">
        <f>IF(ISERROR(VLOOKUP(B111,'KAYIT LİSTESİ'!$B$4:$H$733,2,0)),"",(VLOOKUP(B111,'KAYIT LİSTESİ'!$B$4:$H$733,2,0)))</f>
        <v/>
      </c>
      <c r="D111" s="269" t="str">
        <f>IF(ISERROR(VLOOKUP(B111,'KAYIT LİSTESİ'!$B$4:$H$733,4,0)),"",(VLOOKUP(B111,'KAYIT LİSTESİ'!$B$4:$H$733,4,0)))</f>
        <v/>
      </c>
      <c r="E111" s="270" t="str">
        <f>IF(ISERROR(VLOOKUP(B111,'KAYIT LİSTESİ'!$B$4:$H$733,5,0)),"",(VLOOKUP(B111,'KAYIT LİSTESİ'!$B$4:$H$733,5,0)))</f>
        <v/>
      </c>
      <c r="F111" s="270" t="str">
        <f>IF(ISERROR(VLOOKUP(B111,'KAYIT LİSTESİ'!$B$4:$H$733,6,0)),"",(VLOOKUP(B111,'KAYIT LİSTESİ'!$B$4:$H$733,6,0)))</f>
        <v/>
      </c>
      <c r="G111" s="271"/>
      <c r="H111" s="171"/>
      <c r="I111" s="260">
        <v>14</v>
      </c>
      <c r="J111" s="261" t="s">
        <v>313</v>
      </c>
      <c r="K111" s="268" t="str">
        <f>IF(ISERROR(VLOOKUP(J111,'KAYIT LİSTESİ'!$B$4:$H$733,2,0)),"",(VLOOKUP(J111,'KAYIT LİSTESİ'!$B$4:$H$733,2,0)))</f>
        <v/>
      </c>
      <c r="L111" s="269" t="str">
        <f>IF(ISERROR(VLOOKUP(J111,'KAYIT LİSTESİ'!$B$4:$H$733,4,0)),"",(VLOOKUP(J111,'KAYIT LİSTESİ'!$B$4:$H$733,4,0)))</f>
        <v/>
      </c>
      <c r="M111" s="272" t="str">
        <f>IF(ISERROR(VLOOKUP(J111,'KAYIT LİSTESİ'!$B$4:$H$733,5,0)),"",(VLOOKUP(J111,'KAYIT LİSTESİ'!$B$4:$H$733,5,0)))</f>
        <v/>
      </c>
      <c r="N111" s="270" t="str">
        <f>IF(ISERROR(VLOOKUP(J111,'KAYIT LİSTESİ'!$B$4:$H$733,6,0)),"",(VLOOKUP(J111,'KAYIT LİSTESİ'!$B$4:$H$733,6,0)))</f>
        <v/>
      </c>
      <c r="O111" s="271"/>
    </row>
    <row r="112" spans="1:15" ht="34.5" customHeight="1" x14ac:dyDescent="0.2">
      <c r="A112" s="710" t="s">
        <v>375</v>
      </c>
      <c r="B112" s="710"/>
      <c r="C112" s="710"/>
      <c r="D112" s="710"/>
      <c r="E112" s="710"/>
      <c r="F112" s="710"/>
      <c r="G112" s="710"/>
      <c r="H112" s="171"/>
      <c r="I112" s="710" t="s">
        <v>376</v>
      </c>
      <c r="J112" s="710"/>
      <c r="K112" s="710"/>
      <c r="L112" s="710"/>
      <c r="M112" s="710"/>
      <c r="N112" s="710"/>
      <c r="O112" s="710"/>
    </row>
    <row r="113" spans="1:15" ht="34.5" customHeight="1" x14ac:dyDescent="0.2">
      <c r="A113" s="289" t="s">
        <v>211</v>
      </c>
      <c r="B113" s="289" t="s">
        <v>66</v>
      </c>
      <c r="C113" s="289" t="s">
        <v>65</v>
      </c>
      <c r="D113" s="290" t="s">
        <v>13</v>
      </c>
      <c r="E113" s="291" t="s">
        <v>14</v>
      </c>
      <c r="F113" s="291" t="s">
        <v>207</v>
      </c>
      <c r="G113" s="289" t="s">
        <v>150</v>
      </c>
      <c r="H113" s="171"/>
      <c r="I113" s="289" t="s">
        <v>211</v>
      </c>
      <c r="J113" s="289" t="s">
        <v>66</v>
      </c>
      <c r="K113" s="289" t="s">
        <v>65</v>
      </c>
      <c r="L113" s="290" t="s">
        <v>13</v>
      </c>
      <c r="M113" s="291" t="s">
        <v>14</v>
      </c>
      <c r="N113" s="291" t="s">
        <v>207</v>
      </c>
      <c r="O113" s="289" t="s">
        <v>150</v>
      </c>
    </row>
    <row r="114" spans="1:15" ht="98.25" customHeight="1" x14ac:dyDescent="0.2">
      <c r="A114" s="260">
        <v>1</v>
      </c>
      <c r="B114" s="261" t="s">
        <v>377</v>
      </c>
      <c r="C114" s="268" t="str">
        <f>IF(ISERROR(VLOOKUP(B114,'KAYIT LİSTESİ'!$B$4:$H$733,2,0)),"",(VLOOKUP(B114,'KAYIT LİSTESİ'!$B$4:$H$733,2,0)))</f>
        <v/>
      </c>
      <c r="D114" s="356" t="str">
        <f>IF(ISERROR(VLOOKUP(B114,'KAYIT LİSTESİ'!$B$4:$H$733,4,0)),"",(VLOOKUP(B114,'KAYIT LİSTESİ'!$B$4:$H$733,4,0)))</f>
        <v/>
      </c>
      <c r="E114" s="264" t="str">
        <f>IF(ISERROR(VLOOKUP(B114,'KAYIT LİSTESİ'!$B$4:$H$733,5,0)),"",(VLOOKUP(B114,'KAYIT LİSTESİ'!$B$4:$H$733,5,0)))</f>
        <v/>
      </c>
      <c r="F114" s="264" t="str">
        <f>IF(ISERROR(VLOOKUP(B114,'KAYIT LİSTESİ'!$B$4:$H$733,6,0)),"",(VLOOKUP(B114,'KAYIT LİSTESİ'!$B$4:$H$733,6,0)))</f>
        <v/>
      </c>
      <c r="G114" s="357"/>
      <c r="H114" s="171"/>
      <c r="I114" s="260">
        <v>1</v>
      </c>
      <c r="J114" s="358" t="s">
        <v>385</v>
      </c>
      <c r="K114" s="268" t="str">
        <f>IF(ISERROR(VLOOKUP(J114,'KAYIT LİSTESİ'!$B$4:$H$733,2,0)),"",(VLOOKUP(J114,'KAYIT LİSTESİ'!$B$4:$H$733,2,0)))</f>
        <v/>
      </c>
      <c r="L114" s="356" t="str">
        <f>IF(ISERROR(VLOOKUP(J114,'KAYIT LİSTESİ'!$B$4:$H$733,4,0)),"",(VLOOKUP(J114,'KAYIT LİSTESİ'!$B$4:$H$733,4,0)))</f>
        <v/>
      </c>
      <c r="M114" s="264" t="str">
        <f>IF(ISERROR(VLOOKUP(J114,'KAYIT LİSTESİ'!$B$4:$H$733,5,0)),"",(VLOOKUP(J114,'KAYIT LİSTESİ'!$B$4:$H$733,5,0)))</f>
        <v/>
      </c>
      <c r="N114" s="264" t="str">
        <f>IF(ISERROR(VLOOKUP(J114,'KAYIT LİSTESİ'!$B$4:$H$733,6,0)),"",(VLOOKUP(J114,'KAYIT LİSTESİ'!$B$4:$H$733,6,0)))</f>
        <v/>
      </c>
      <c r="O114" s="357"/>
    </row>
    <row r="115" spans="1:15" ht="98.25" customHeight="1" x14ac:dyDescent="0.2">
      <c r="A115" s="260">
        <v>2</v>
      </c>
      <c r="B115" s="261" t="s">
        <v>378</v>
      </c>
      <c r="C115" s="268" t="str">
        <f>IF(ISERROR(VLOOKUP(B115,'KAYIT LİSTESİ'!$B$4:$H$733,2,0)),"",(VLOOKUP(B115,'KAYIT LİSTESİ'!$B$4:$H$733,2,0)))</f>
        <v/>
      </c>
      <c r="D115" s="356" t="str">
        <f>IF(ISERROR(VLOOKUP(B115,'KAYIT LİSTESİ'!$B$4:$H$733,4,0)),"",(VLOOKUP(B115,'KAYIT LİSTESİ'!$B$4:$H$733,4,0)))</f>
        <v/>
      </c>
      <c r="E115" s="264" t="str">
        <f>IF(ISERROR(VLOOKUP(B115,'KAYIT LİSTESİ'!$B$4:$H$733,5,0)),"",(VLOOKUP(B115,'KAYIT LİSTESİ'!$B$4:$H$733,5,0)))</f>
        <v/>
      </c>
      <c r="F115" s="264" t="str">
        <f>IF(ISERROR(VLOOKUP(B115,'KAYIT LİSTESİ'!$B$4:$H$733,6,0)),"",(VLOOKUP(B115,'KAYIT LİSTESİ'!$B$4:$H$733,6,0)))</f>
        <v/>
      </c>
      <c r="G115" s="357"/>
      <c r="H115" s="171"/>
      <c r="I115" s="260">
        <v>2</v>
      </c>
      <c r="J115" s="358" t="s">
        <v>386</v>
      </c>
      <c r="K115" s="268" t="str">
        <f>IF(ISERROR(VLOOKUP(J115,'KAYIT LİSTESİ'!$B$4:$H$733,2,0)),"",(VLOOKUP(J115,'KAYIT LİSTESİ'!$B$4:$H$733,2,0)))</f>
        <v/>
      </c>
      <c r="L115" s="356" t="str">
        <f>IF(ISERROR(VLOOKUP(J115,'KAYIT LİSTESİ'!$B$4:$H$733,4,0)),"",(VLOOKUP(J115,'KAYIT LİSTESİ'!$B$4:$H$733,4,0)))</f>
        <v/>
      </c>
      <c r="M115" s="264" t="str">
        <f>IF(ISERROR(VLOOKUP(J115,'KAYIT LİSTESİ'!$B$4:$H$733,5,0)),"",(VLOOKUP(J115,'KAYIT LİSTESİ'!$B$4:$H$733,5,0)))</f>
        <v/>
      </c>
      <c r="N115" s="264" t="str">
        <f>IF(ISERROR(VLOOKUP(J115,'KAYIT LİSTESİ'!$B$4:$H$733,6,0)),"",(VLOOKUP(J115,'KAYIT LİSTESİ'!$B$4:$H$733,6,0)))</f>
        <v/>
      </c>
      <c r="O115" s="357"/>
    </row>
    <row r="116" spans="1:15" ht="98.25" customHeight="1" x14ac:dyDescent="0.2">
      <c r="A116" s="260">
        <v>3</v>
      </c>
      <c r="B116" s="261" t="s">
        <v>379</v>
      </c>
      <c r="C116" s="268" t="str">
        <f>IF(ISERROR(VLOOKUP(B116,'KAYIT LİSTESİ'!$B$4:$H$733,2,0)),"",(VLOOKUP(B116,'KAYIT LİSTESİ'!$B$4:$H$733,2,0)))</f>
        <v/>
      </c>
      <c r="D116" s="356" t="str">
        <f>IF(ISERROR(VLOOKUP(B116,'KAYIT LİSTESİ'!$B$4:$H$733,4,0)),"",(VLOOKUP(B116,'KAYIT LİSTESİ'!$B$4:$H$733,4,0)))</f>
        <v/>
      </c>
      <c r="E116" s="264" t="str">
        <f>IF(ISERROR(VLOOKUP(B116,'KAYIT LİSTESİ'!$B$4:$H$733,5,0)),"",(VLOOKUP(B116,'KAYIT LİSTESİ'!$B$4:$H$733,5,0)))</f>
        <v/>
      </c>
      <c r="F116" s="264" t="str">
        <f>IF(ISERROR(VLOOKUP(B116,'KAYIT LİSTESİ'!$B$4:$H$733,6,0)),"",(VLOOKUP(B116,'KAYIT LİSTESİ'!$B$4:$H$733,6,0)))</f>
        <v/>
      </c>
      <c r="G116" s="357"/>
      <c r="H116" s="171"/>
      <c r="I116" s="260">
        <v>3</v>
      </c>
      <c r="J116" s="358" t="s">
        <v>387</v>
      </c>
      <c r="K116" s="268" t="str">
        <f>IF(ISERROR(VLOOKUP(J116,'KAYIT LİSTESİ'!$B$4:$H$733,2,0)),"",(VLOOKUP(J116,'KAYIT LİSTESİ'!$B$4:$H$733,2,0)))</f>
        <v/>
      </c>
      <c r="L116" s="356" t="str">
        <f>IF(ISERROR(VLOOKUP(J116,'KAYIT LİSTESİ'!$B$4:$H$733,4,0)),"",(VLOOKUP(J116,'KAYIT LİSTESİ'!$B$4:$H$733,4,0)))</f>
        <v/>
      </c>
      <c r="M116" s="264" t="str">
        <f>IF(ISERROR(VLOOKUP(J116,'KAYIT LİSTESİ'!$B$4:$H$733,5,0)),"",(VLOOKUP(J116,'KAYIT LİSTESİ'!$B$4:$H$733,5,0)))</f>
        <v/>
      </c>
      <c r="N116" s="264" t="str">
        <f>IF(ISERROR(VLOOKUP(J116,'KAYIT LİSTESİ'!$B$4:$H$733,6,0)),"",(VLOOKUP(J116,'KAYIT LİSTESİ'!$B$4:$H$733,6,0)))</f>
        <v/>
      </c>
      <c r="O116" s="357"/>
    </row>
    <row r="117" spans="1:15" ht="98.25" customHeight="1" x14ac:dyDescent="0.2">
      <c r="A117" s="260">
        <v>4</v>
      </c>
      <c r="B117" s="261" t="s">
        <v>380</v>
      </c>
      <c r="C117" s="268" t="str">
        <f>IF(ISERROR(VLOOKUP(B117,'KAYIT LİSTESİ'!$B$4:$H$733,2,0)),"",(VLOOKUP(B117,'KAYIT LİSTESİ'!$B$4:$H$733,2,0)))</f>
        <v/>
      </c>
      <c r="D117" s="356" t="str">
        <f>IF(ISERROR(VLOOKUP(B117,'KAYIT LİSTESİ'!$B$4:$H$733,4,0)),"",(VLOOKUP(B117,'KAYIT LİSTESİ'!$B$4:$H$733,4,0)))</f>
        <v/>
      </c>
      <c r="E117" s="264" t="str">
        <f>IF(ISERROR(VLOOKUP(B117,'KAYIT LİSTESİ'!$B$4:$H$733,5,0)),"",(VLOOKUP(B117,'KAYIT LİSTESİ'!$B$4:$H$733,5,0)))</f>
        <v/>
      </c>
      <c r="F117" s="264" t="str">
        <f>IF(ISERROR(VLOOKUP(B117,'KAYIT LİSTESİ'!$B$4:$H$733,6,0)),"",(VLOOKUP(B117,'KAYIT LİSTESİ'!$B$4:$H$733,6,0)))</f>
        <v/>
      </c>
      <c r="G117" s="357"/>
      <c r="H117" s="171"/>
      <c r="I117" s="260">
        <v>4</v>
      </c>
      <c r="J117" s="358" t="s">
        <v>388</v>
      </c>
      <c r="K117" s="268" t="str">
        <f>IF(ISERROR(VLOOKUP(J117,'KAYIT LİSTESİ'!$B$4:$H$733,2,0)),"",(VLOOKUP(J117,'KAYIT LİSTESİ'!$B$4:$H$733,2,0)))</f>
        <v/>
      </c>
      <c r="L117" s="356" t="str">
        <f>IF(ISERROR(VLOOKUP(J117,'KAYIT LİSTESİ'!$B$4:$H$733,4,0)),"",(VLOOKUP(J117,'KAYIT LİSTESİ'!$B$4:$H$733,4,0)))</f>
        <v/>
      </c>
      <c r="M117" s="264" t="str">
        <f>IF(ISERROR(VLOOKUP(J117,'KAYIT LİSTESİ'!$B$4:$H$733,5,0)),"",(VLOOKUP(J117,'KAYIT LİSTESİ'!$B$4:$H$733,5,0)))</f>
        <v/>
      </c>
      <c r="N117" s="264" t="str">
        <f>IF(ISERROR(VLOOKUP(J117,'KAYIT LİSTESİ'!$B$4:$H$733,6,0)),"",(VLOOKUP(J117,'KAYIT LİSTESİ'!$B$4:$H$733,6,0)))</f>
        <v/>
      </c>
      <c r="O117" s="357"/>
    </row>
    <row r="118" spans="1:15" ht="98.25" customHeight="1" x14ac:dyDescent="0.2">
      <c r="A118" s="260">
        <v>5</v>
      </c>
      <c r="B118" s="261" t="s">
        <v>381</v>
      </c>
      <c r="C118" s="268" t="str">
        <f>IF(ISERROR(VLOOKUP(B118,'KAYIT LİSTESİ'!$B$4:$H$733,2,0)),"",(VLOOKUP(B118,'KAYIT LİSTESİ'!$B$4:$H$733,2,0)))</f>
        <v/>
      </c>
      <c r="D118" s="356" t="str">
        <f>IF(ISERROR(VLOOKUP(B118,'KAYIT LİSTESİ'!$B$4:$H$733,4,0)),"",(VLOOKUP(B118,'KAYIT LİSTESİ'!$B$4:$H$733,4,0)))</f>
        <v/>
      </c>
      <c r="E118" s="264" t="str">
        <f>IF(ISERROR(VLOOKUP(B118,'KAYIT LİSTESİ'!$B$4:$H$733,5,0)),"",(VLOOKUP(B118,'KAYIT LİSTESİ'!$B$4:$H$733,5,0)))</f>
        <v/>
      </c>
      <c r="F118" s="264" t="str">
        <f>IF(ISERROR(VLOOKUP(B118,'KAYIT LİSTESİ'!$B$4:$H$733,6,0)),"",(VLOOKUP(B118,'KAYIT LİSTESİ'!$B$4:$H$733,6,0)))</f>
        <v/>
      </c>
      <c r="G118" s="357"/>
      <c r="H118" s="171"/>
      <c r="I118" s="260">
        <v>5</v>
      </c>
      <c r="J118" s="358" t="s">
        <v>389</v>
      </c>
      <c r="K118" s="268" t="str">
        <f>IF(ISERROR(VLOOKUP(J118,'KAYIT LİSTESİ'!$B$4:$H$733,2,0)),"",(VLOOKUP(J118,'KAYIT LİSTESİ'!$B$4:$H$733,2,0)))</f>
        <v/>
      </c>
      <c r="L118" s="356" t="str">
        <f>IF(ISERROR(VLOOKUP(J118,'KAYIT LİSTESİ'!$B$4:$H$733,4,0)),"",(VLOOKUP(J118,'KAYIT LİSTESİ'!$B$4:$H$733,4,0)))</f>
        <v/>
      </c>
      <c r="M118" s="264" t="str">
        <f>IF(ISERROR(VLOOKUP(J118,'KAYIT LİSTESİ'!$B$4:$H$733,5,0)),"",(VLOOKUP(J118,'KAYIT LİSTESİ'!$B$4:$H$733,5,0)))</f>
        <v/>
      </c>
      <c r="N118" s="264" t="str">
        <f>IF(ISERROR(VLOOKUP(J118,'KAYIT LİSTESİ'!$B$4:$H$733,6,0)),"",(VLOOKUP(J118,'KAYIT LİSTESİ'!$B$4:$H$733,6,0)))</f>
        <v/>
      </c>
      <c r="O118" s="357"/>
    </row>
    <row r="119" spans="1:15" ht="98.25" customHeight="1" x14ac:dyDescent="0.2">
      <c r="A119" s="260">
        <v>6</v>
      </c>
      <c r="B119" s="261" t="s">
        <v>382</v>
      </c>
      <c r="C119" s="268" t="str">
        <f>IF(ISERROR(VLOOKUP(B119,'KAYIT LİSTESİ'!$B$4:$H$733,2,0)),"",(VLOOKUP(B119,'KAYIT LİSTESİ'!$B$4:$H$733,2,0)))</f>
        <v/>
      </c>
      <c r="D119" s="356" t="str">
        <f>IF(ISERROR(VLOOKUP(B119,'KAYIT LİSTESİ'!$B$4:$H$733,4,0)),"",(VLOOKUP(B119,'KAYIT LİSTESİ'!$B$4:$H$733,4,0)))</f>
        <v/>
      </c>
      <c r="E119" s="264" t="str">
        <f>IF(ISERROR(VLOOKUP(B119,'KAYIT LİSTESİ'!$B$4:$H$733,5,0)),"",(VLOOKUP(B119,'KAYIT LİSTESİ'!$B$4:$H$733,5,0)))</f>
        <v/>
      </c>
      <c r="F119" s="264" t="str">
        <f>IF(ISERROR(VLOOKUP(B119,'KAYIT LİSTESİ'!$B$4:$H$733,6,0)),"",(VLOOKUP(B119,'KAYIT LİSTESİ'!$B$4:$H$733,6,0)))</f>
        <v/>
      </c>
      <c r="G119" s="357"/>
      <c r="H119" s="171"/>
      <c r="I119" s="260">
        <v>6</v>
      </c>
      <c r="J119" s="358" t="s">
        <v>390</v>
      </c>
      <c r="K119" s="268" t="str">
        <f>IF(ISERROR(VLOOKUP(J119,'KAYIT LİSTESİ'!$B$4:$H$733,2,0)),"",(VLOOKUP(J119,'KAYIT LİSTESİ'!$B$4:$H$733,2,0)))</f>
        <v/>
      </c>
      <c r="L119" s="356" t="str">
        <f>IF(ISERROR(VLOOKUP(J119,'KAYIT LİSTESİ'!$B$4:$H$733,4,0)),"",(VLOOKUP(J119,'KAYIT LİSTESİ'!$B$4:$H$733,4,0)))</f>
        <v/>
      </c>
      <c r="M119" s="264" t="str">
        <f>IF(ISERROR(VLOOKUP(J119,'KAYIT LİSTESİ'!$B$4:$H$733,5,0)),"",(VLOOKUP(J119,'KAYIT LİSTESİ'!$B$4:$H$733,5,0)))</f>
        <v/>
      </c>
      <c r="N119" s="264" t="str">
        <f>IF(ISERROR(VLOOKUP(J119,'KAYIT LİSTESİ'!$B$4:$H$733,6,0)),"",(VLOOKUP(J119,'KAYIT LİSTESİ'!$B$4:$H$733,6,0)))</f>
        <v/>
      </c>
      <c r="O119" s="357"/>
    </row>
    <row r="120" spans="1:15" ht="98.25" customHeight="1" x14ac:dyDescent="0.2">
      <c r="A120" s="260">
        <v>7</v>
      </c>
      <c r="B120" s="261" t="s">
        <v>383</v>
      </c>
      <c r="C120" s="268" t="str">
        <f>IF(ISERROR(VLOOKUP(B120,'KAYIT LİSTESİ'!$B$4:$H$733,2,0)),"",(VLOOKUP(B120,'KAYIT LİSTESİ'!$B$4:$H$733,2,0)))</f>
        <v/>
      </c>
      <c r="D120" s="356" t="str">
        <f>IF(ISERROR(VLOOKUP(B120,'KAYIT LİSTESİ'!$B$4:$H$733,4,0)),"",(VLOOKUP(B120,'KAYIT LİSTESİ'!$B$4:$H$733,4,0)))</f>
        <v/>
      </c>
      <c r="E120" s="264" t="str">
        <f>IF(ISERROR(VLOOKUP(B120,'KAYIT LİSTESİ'!$B$4:$H$733,5,0)),"",(VLOOKUP(B120,'KAYIT LİSTESİ'!$B$4:$H$733,5,0)))</f>
        <v/>
      </c>
      <c r="F120" s="264" t="str">
        <f>IF(ISERROR(VLOOKUP(B120,'KAYIT LİSTESİ'!$B$4:$H$733,6,0)),"",(VLOOKUP(B120,'KAYIT LİSTESİ'!$B$4:$H$733,6,0)))</f>
        <v/>
      </c>
      <c r="G120" s="357"/>
      <c r="H120" s="171"/>
      <c r="I120" s="260">
        <v>7</v>
      </c>
      <c r="J120" s="358" t="s">
        <v>391</v>
      </c>
      <c r="K120" s="268" t="str">
        <f>IF(ISERROR(VLOOKUP(J120,'KAYIT LİSTESİ'!$B$4:$H$733,2,0)),"",(VLOOKUP(J120,'KAYIT LİSTESİ'!$B$4:$H$733,2,0)))</f>
        <v/>
      </c>
      <c r="L120" s="356" t="str">
        <f>IF(ISERROR(VLOOKUP(J120,'KAYIT LİSTESİ'!$B$4:$H$733,4,0)),"",(VLOOKUP(J120,'KAYIT LİSTESİ'!$B$4:$H$733,4,0)))</f>
        <v/>
      </c>
      <c r="M120" s="264" t="str">
        <f>IF(ISERROR(VLOOKUP(J120,'KAYIT LİSTESİ'!$B$4:$H$733,5,0)),"",(VLOOKUP(J120,'KAYIT LİSTESİ'!$B$4:$H$733,5,0)))</f>
        <v/>
      </c>
      <c r="N120" s="264" t="str">
        <f>IF(ISERROR(VLOOKUP(J120,'KAYIT LİSTESİ'!$B$4:$H$733,6,0)),"",(VLOOKUP(J120,'KAYIT LİSTESİ'!$B$4:$H$733,6,0)))</f>
        <v/>
      </c>
      <c r="O120" s="357"/>
    </row>
    <row r="121" spans="1:15" ht="98.25" customHeight="1" x14ac:dyDescent="0.2">
      <c r="A121" s="260">
        <v>8</v>
      </c>
      <c r="B121" s="261" t="s">
        <v>384</v>
      </c>
      <c r="C121" s="268" t="str">
        <f>IF(ISERROR(VLOOKUP(B121,'KAYIT LİSTESİ'!$B$4:$H$733,2,0)),"",(VLOOKUP(B121,'KAYIT LİSTESİ'!$B$4:$H$733,2,0)))</f>
        <v/>
      </c>
      <c r="D121" s="356" t="str">
        <f>IF(ISERROR(VLOOKUP(B121,'KAYIT LİSTESİ'!$B$4:$H$733,4,0)),"",(VLOOKUP(B121,'KAYIT LİSTESİ'!$B$4:$H$733,4,0)))</f>
        <v/>
      </c>
      <c r="E121" s="264" t="str">
        <f>IF(ISERROR(VLOOKUP(B121,'KAYIT LİSTESİ'!$B$4:$H$733,5,0)),"",(VLOOKUP(B121,'KAYIT LİSTESİ'!$B$4:$H$733,5,0)))</f>
        <v/>
      </c>
      <c r="F121" s="264" t="str">
        <f>IF(ISERROR(VLOOKUP(B121,'KAYIT LİSTESİ'!$B$4:$H$733,6,0)),"",(VLOOKUP(B121,'KAYIT LİSTESİ'!$B$4:$H$733,6,0)))</f>
        <v/>
      </c>
      <c r="G121" s="357"/>
      <c r="H121" s="171"/>
      <c r="I121" s="260">
        <v>8</v>
      </c>
      <c r="J121" s="358" t="s">
        <v>392</v>
      </c>
      <c r="K121" s="268" t="str">
        <f>IF(ISERROR(VLOOKUP(J121,'KAYIT LİSTESİ'!$B$4:$H$733,2,0)),"",(VLOOKUP(J121,'KAYIT LİSTESİ'!$B$4:$H$733,2,0)))</f>
        <v/>
      </c>
      <c r="L121" s="356" t="str">
        <f>IF(ISERROR(VLOOKUP(J121,'KAYIT LİSTESİ'!$B$4:$H$733,4,0)),"",(VLOOKUP(J121,'KAYIT LİSTESİ'!$B$4:$H$733,4,0)))</f>
        <v/>
      </c>
      <c r="M121" s="264" t="str">
        <f>IF(ISERROR(VLOOKUP(J121,'KAYIT LİSTESİ'!$B$4:$H$733,5,0)),"",(VLOOKUP(J121,'KAYIT LİSTESİ'!$B$4:$H$733,5,0)))</f>
        <v/>
      </c>
      <c r="N121" s="264" t="str">
        <f>IF(ISERROR(VLOOKUP(J121,'KAYIT LİSTESİ'!$B$4:$H$733,6,0)),"",(VLOOKUP(J121,'KAYIT LİSTESİ'!$B$4:$H$733,6,0)))</f>
        <v/>
      </c>
      <c r="O121" s="357"/>
    </row>
    <row r="122" spans="1:15" ht="34.5" customHeight="1" x14ac:dyDescent="0.2">
      <c r="A122" s="171"/>
      <c r="B122" s="171"/>
      <c r="C122" s="171"/>
      <c r="D122" s="171"/>
      <c r="E122" s="171"/>
      <c r="F122" s="171"/>
      <c r="G122" s="171"/>
      <c r="H122" s="171"/>
      <c r="I122" s="171"/>
      <c r="J122" s="171"/>
      <c r="K122" s="171"/>
      <c r="L122" s="171"/>
      <c r="M122" s="171"/>
      <c r="N122" s="171"/>
      <c r="O122" s="171"/>
    </row>
    <row r="123" spans="1:15" ht="111" customHeight="1" x14ac:dyDescent="0.2">
      <c r="H123" s="170"/>
    </row>
    <row r="124" spans="1:15" ht="111" customHeight="1" x14ac:dyDescent="0.2">
      <c r="H124" s="170"/>
    </row>
    <row r="125" spans="1:15" ht="111" customHeight="1" x14ac:dyDescent="0.2">
      <c r="H125" s="170"/>
    </row>
    <row r="126" spans="1:15" ht="111" customHeight="1" x14ac:dyDescent="0.2">
      <c r="H126" s="170"/>
    </row>
    <row r="127" spans="1:15" ht="111" customHeight="1" x14ac:dyDescent="0.2">
      <c r="H127" s="170"/>
    </row>
    <row r="128" spans="1:15" ht="111" customHeight="1" x14ac:dyDescent="0.2">
      <c r="H128" s="170"/>
    </row>
    <row r="129" spans="1:8" ht="117" customHeight="1" x14ac:dyDescent="0.2">
      <c r="H129" s="170"/>
    </row>
    <row r="130" spans="1:8" ht="117" customHeight="1" x14ac:dyDescent="0.2">
      <c r="H130" s="171"/>
    </row>
    <row r="131" spans="1:8" ht="117" customHeight="1" x14ac:dyDescent="0.2">
      <c r="H131" s="171"/>
    </row>
    <row r="132" spans="1:8" ht="117" customHeight="1" x14ac:dyDescent="0.2">
      <c r="H132" s="171"/>
    </row>
    <row r="133" spans="1:8" ht="18" x14ac:dyDescent="0.2">
      <c r="H133" s="171"/>
    </row>
    <row r="134" spans="1:8" ht="18" x14ac:dyDescent="0.2">
      <c r="H134" s="171"/>
    </row>
    <row r="135" spans="1:8" ht="18" x14ac:dyDescent="0.2">
      <c r="H135" s="171"/>
    </row>
    <row r="136" spans="1:8" ht="18" x14ac:dyDescent="0.2">
      <c r="H136" s="171"/>
    </row>
    <row r="137" spans="1:8" ht="18" x14ac:dyDescent="0.2">
      <c r="A137" s="171"/>
      <c r="B137" s="171"/>
      <c r="C137" s="171"/>
      <c r="D137" s="171"/>
      <c r="E137" s="171"/>
      <c r="F137" s="171"/>
      <c r="G137" s="171"/>
      <c r="H137" s="171"/>
    </row>
    <row r="138" spans="1:8" ht="18" x14ac:dyDescent="0.2">
      <c r="H138" s="171"/>
    </row>
    <row r="139" spans="1:8" ht="18" x14ac:dyDescent="0.2">
      <c r="H139" s="171"/>
    </row>
    <row r="140" spans="1:8" ht="18" x14ac:dyDescent="0.2">
      <c r="H140" s="171"/>
    </row>
    <row r="141" spans="1:8" ht="18" x14ac:dyDescent="0.2">
      <c r="H141" s="171"/>
    </row>
    <row r="142" spans="1:8" ht="18" x14ac:dyDescent="0.2">
      <c r="H142" s="171"/>
    </row>
  </sheetData>
  <mergeCells count="25">
    <mergeCell ref="A1:O1"/>
    <mergeCell ref="A2:H2"/>
    <mergeCell ref="I2:O2"/>
    <mergeCell ref="I96:O96"/>
    <mergeCell ref="A86:G86"/>
    <mergeCell ref="I76:O76"/>
    <mergeCell ref="I86:O86"/>
    <mergeCell ref="I3:O3"/>
    <mergeCell ref="A3:H3"/>
    <mergeCell ref="I4:O4"/>
    <mergeCell ref="A4:G4"/>
    <mergeCell ref="A34:G34"/>
    <mergeCell ref="A14:G14"/>
    <mergeCell ref="A24:G24"/>
    <mergeCell ref="I14:O14"/>
    <mergeCell ref="I24:O24"/>
    <mergeCell ref="I50:O50"/>
    <mergeCell ref="A66:G66"/>
    <mergeCell ref="I34:O34"/>
    <mergeCell ref="A50:G50"/>
    <mergeCell ref="A112:G112"/>
    <mergeCell ref="I112:O112"/>
    <mergeCell ref="A76:G76"/>
    <mergeCell ref="I66:O66"/>
    <mergeCell ref="A96:G96"/>
  </mergeCells>
  <printOptions horizontalCentered="1"/>
  <pageMargins left="0.23622047244094491" right="0.23622047244094491" top="0.18" bottom="0.17" header="0.17" footer="0.17"/>
  <pageSetup paperSize="9" scale="31" fitToHeight="0" orientation="portrait" r:id="rId1"/>
  <rowBreaks count="1" manualBreakCount="1">
    <brk id="65"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I110"/>
  <sheetViews>
    <sheetView zoomScale="80" zoomScaleNormal="80" workbookViewId="0">
      <selection activeCell="T18" sqref="T18"/>
    </sheetView>
  </sheetViews>
  <sheetFormatPr defaultRowHeight="12.75" x14ac:dyDescent="0.2"/>
  <sheetData>
    <row r="1" spans="1:35" ht="26.25" thickBot="1" x14ac:dyDescent="0.25">
      <c r="A1" s="716" t="s">
        <v>440</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8"/>
    </row>
    <row r="2" spans="1:35" ht="47.25" x14ac:dyDescent="0.2">
      <c r="A2" s="719"/>
      <c r="B2" s="447" t="s">
        <v>427</v>
      </c>
      <c r="C2" s="450"/>
      <c r="D2" s="448" t="s">
        <v>428</v>
      </c>
      <c r="E2" s="448"/>
      <c r="F2" s="464" t="s">
        <v>441</v>
      </c>
      <c r="G2" s="464"/>
      <c r="H2" s="448" t="s">
        <v>429</v>
      </c>
      <c r="I2" s="448"/>
      <c r="J2" s="465" t="s">
        <v>442</v>
      </c>
      <c r="K2" s="466"/>
      <c r="L2" s="466" t="s">
        <v>443</v>
      </c>
      <c r="M2" s="467"/>
      <c r="N2" s="447" t="s">
        <v>430</v>
      </c>
      <c r="O2" s="450"/>
      <c r="P2" s="468" t="s">
        <v>431</v>
      </c>
      <c r="Q2" s="468"/>
      <c r="R2" s="469" t="s">
        <v>444</v>
      </c>
      <c r="S2" s="455"/>
      <c r="T2" s="465" t="s">
        <v>445</v>
      </c>
      <c r="U2" s="456"/>
      <c r="V2" s="447" t="s">
        <v>432</v>
      </c>
      <c r="W2" s="455"/>
      <c r="X2" s="448" t="s">
        <v>433</v>
      </c>
      <c r="Y2" s="455"/>
      <c r="Z2" s="448" t="s">
        <v>434</v>
      </c>
      <c r="AA2" s="455"/>
      <c r="AB2" s="449" t="s">
        <v>435</v>
      </c>
      <c r="AC2" s="455"/>
      <c r="AD2" s="450" t="s">
        <v>436</v>
      </c>
      <c r="AE2" s="455"/>
      <c r="AF2" s="448" t="s">
        <v>437</v>
      </c>
      <c r="AG2" s="455"/>
      <c r="AH2" s="449" t="s">
        <v>438</v>
      </c>
      <c r="AI2" s="456"/>
    </row>
    <row r="3" spans="1:35" ht="14.25" customHeight="1" thickBot="1" x14ac:dyDescent="0.25">
      <c r="A3" s="720"/>
      <c r="B3" s="451" t="s">
        <v>26</v>
      </c>
      <c r="C3" s="454"/>
      <c r="D3" s="452" t="s">
        <v>26</v>
      </c>
      <c r="E3" s="452"/>
      <c r="F3" s="452" t="s">
        <v>26</v>
      </c>
      <c r="G3" s="452"/>
      <c r="H3" s="452" t="s">
        <v>26</v>
      </c>
      <c r="I3" s="452"/>
      <c r="J3" s="452" t="s">
        <v>26</v>
      </c>
      <c r="K3" s="470"/>
      <c r="L3" s="470" t="s">
        <v>26</v>
      </c>
      <c r="M3" s="471"/>
      <c r="N3" s="451" t="s">
        <v>26</v>
      </c>
      <c r="O3" s="454"/>
      <c r="P3" s="454" t="s">
        <v>26</v>
      </c>
      <c r="Q3" s="454"/>
      <c r="R3" s="451" t="s">
        <v>26</v>
      </c>
      <c r="S3" s="454"/>
      <c r="T3" s="452" t="s">
        <v>26</v>
      </c>
      <c r="U3" s="457"/>
      <c r="V3" s="451" t="s">
        <v>26</v>
      </c>
      <c r="W3" s="454"/>
      <c r="X3" s="452" t="s">
        <v>26</v>
      </c>
      <c r="Y3" s="454"/>
      <c r="Z3" s="452" t="s">
        <v>26</v>
      </c>
      <c r="AA3" s="454"/>
      <c r="AB3" s="453" t="s">
        <v>26</v>
      </c>
      <c r="AC3" s="454"/>
      <c r="AD3" s="454" t="s">
        <v>26</v>
      </c>
      <c r="AE3" s="454"/>
      <c r="AF3" s="452" t="s">
        <v>26</v>
      </c>
      <c r="AG3" s="454"/>
      <c r="AH3" s="453" t="s">
        <v>26</v>
      </c>
      <c r="AI3" s="457"/>
    </row>
    <row r="4" spans="1:35" ht="14.25" customHeight="1" x14ac:dyDescent="0.2">
      <c r="A4" s="440"/>
      <c r="B4" s="458"/>
      <c r="C4" s="440" t="s">
        <v>446</v>
      </c>
      <c r="D4" s="459"/>
      <c r="E4" s="440" t="s">
        <v>446</v>
      </c>
      <c r="F4" s="459"/>
      <c r="G4" s="440" t="s">
        <v>446</v>
      </c>
      <c r="H4" s="459"/>
      <c r="I4" s="440" t="s">
        <v>446</v>
      </c>
      <c r="J4" s="459"/>
      <c r="K4" s="440" t="s">
        <v>446</v>
      </c>
      <c r="L4" s="460"/>
      <c r="M4" s="440" t="s">
        <v>446</v>
      </c>
      <c r="N4" s="461"/>
      <c r="O4" s="440" t="s">
        <v>446</v>
      </c>
      <c r="P4" s="462"/>
      <c r="Q4" s="440" t="s">
        <v>446</v>
      </c>
      <c r="R4" s="458"/>
      <c r="S4" s="440" t="s">
        <v>446</v>
      </c>
      <c r="T4" s="463"/>
      <c r="U4" s="440" t="s">
        <v>446</v>
      </c>
      <c r="V4" s="441">
        <v>1</v>
      </c>
      <c r="W4" s="430">
        <v>0</v>
      </c>
      <c r="X4" s="442">
        <v>1</v>
      </c>
      <c r="Y4" s="430">
        <v>0</v>
      </c>
      <c r="Z4" s="442">
        <v>1</v>
      </c>
      <c r="AA4" s="430">
        <v>0</v>
      </c>
      <c r="AB4" s="443">
        <v>1</v>
      </c>
      <c r="AC4" s="430">
        <v>0</v>
      </c>
      <c r="AD4" s="444">
        <v>1</v>
      </c>
      <c r="AE4" s="430">
        <v>0</v>
      </c>
      <c r="AF4" s="445">
        <v>1</v>
      </c>
      <c r="AG4" s="430">
        <v>0</v>
      </c>
      <c r="AH4" s="446">
        <v>1</v>
      </c>
      <c r="AI4" s="430">
        <v>0</v>
      </c>
    </row>
    <row r="5" spans="1:35" ht="15.75" x14ac:dyDescent="0.2">
      <c r="A5" s="384">
        <v>100</v>
      </c>
      <c r="B5" s="385">
        <v>1160</v>
      </c>
      <c r="C5" s="384">
        <v>100</v>
      </c>
      <c r="D5" s="393">
        <v>2349</v>
      </c>
      <c r="E5" s="384">
        <v>100</v>
      </c>
      <c r="F5" s="393">
        <v>4100</v>
      </c>
      <c r="G5" s="384">
        <v>100</v>
      </c>
      <c r="H5" s="393">
        <v>5454</v>
      </c>
      <c r="I5" s="384">
        <v>100</v>
      </c>
      <c r="J5" s="393">
        <v>1370</v>
      </c>
      <c r="K5" s="384">
        <v>100</v>
      </c>
      <c r="L5" s="394">
        <v>4149</v>
      </c>
      <c r="M5" s="384">
        <v>100</v>
      </c>
      <c r="N5" s="395">
        <v>20414</v>
      </c>
      <c r="O5" s="384">
        <v>100</v>
      </c>
      <c r="P5" s="396">
        <v>41514</v>
      </c>
      <c r="Q5" s="384">
        <v>100</v>
      </c>
      <c r="R5" s="385">
        <v>5254</v>
      </c>
      <c r="S5" s="384">
        <v>100</v>
      </c>
      <c r="T5" s="397">
        <v>21214</v>
      </c>
      <c r="U5" s="384">
        <v>100</v>
      </c>
      <c r="V5" s="387">
        <v>60</v>
      </c>
      <c r="W5" s="398">
        <v>1</v>
      </c>
      <c r="X5" s="388">
        <v>159</v>
      </c>
      <c r="Y5" s="398">
        <v>1</v>
      </c>
      <c r="Z5" s="388">
        <v>630</v>
      </c>
      <c r="AA5" s="398">
        <v>1</v>
      </c>
      <c r="AB5" s="389">
        <v>100</v>
      </c>
      <c r="AC5" s="398">
        <v>1</v>
      </c>
      <c r="AD5" s="390">
        <v>330</v>
      </c>
      <c r="AE5" s="398">
        <v>1</v>
      </c>
      <c r="AF5" s="391">
        <v>1100</v>
      </c>
      <c r="AG5" s="398">
        <v>1</v>
      </c>
      <c r="AH5" s="392">
        <v>1200</v>
      </c>
      <c r="AI5" s="398">
        <v>1</v>
      </c>
    </row>
    <row r="6" spans="1:35" ht="15.75" x14ac:dyDescent="0.2">
      <c r="A6" s="398">
        <v>99</v>
      </c>
      <c r="B6" s="399">
        <v>1162</v>
      </c>
      <c r="C6" s="398">
        <v>99</v>
      </c>
      <c r="D6" s="391">
        <v>2354</v>
      </c>
      <c r="E6" s="398">
        <v>99</v>
      </c>
      <c r="F6" s="391">
        <v>4120</v>
      </c>
      <c r="G6" s="398">
        <v>99</v>
      </c>
      <c r="H6" s="391">
        <v>5464</v>
      </c>
      <c r="I6" s="398">
        <v>99</v>
      </c>
      <c r="J6" s="391">
        <v>1374</v>
      </c>
      <c r="K6" s="398">
        <v>99</v>
      </c>
      <c r="L6" s="400">
        <v>4154</v>
      </c>
      <c r="M6" s="398">
        <v>99</v>
      </c>
      <c r="N6" s="395">
        <v>20444</v>
      </c>
      <c r="O6" s="398">
        <v>99</v>
      </c>
      <c r="P6" s="396">
        <v>41564</v>
      </c>
      <c r="Q6" s="398">
        <v>99</v>
      </c>
      <c r="R6" s="399">
        <v>5264</v>
      </c>
      <c r="S6" s="398">
        <v>99</v>
      </c>
      <c r="T6" s="401">
        <v>21244</v>
      </c>
      <c r="U6" s="398">
        <v>99</v>
      </c>
      <c r="V6" s="402">
        <v>62</v>
      </c>
      <c r="W6" s="384">
        <v>2</v>
      </c>
      <c r="X6" s="403">
        <v>169</v>
      </c>
      <c r="Y6" s="384">
        <v>2</v>
      </c>
      <c r="Z6" s="403">
        <v>650</v>
      </c>
      <c r="AA6" s="384">
        <v>2</v>
      </c>
      <c r="AB6" s="404">
        <v>110</v>
      </c>
      <c r="AC6" s="384">
        <v>2</v>
      </c>
      <c r="AD6" s="405">
        <v>347</v>
      </c>
      <c r="AE6" s="384">
        <v>2</v>
      </c>
      <c r="AF6" s="393">
        <v>1150</v>
      </c>
      <c r="AG6" s="384">
        <v>2</v>
      </c>
      <c r="AH6" s="406">
        <v>1254</v>
      </c>
      <c r="AI6" s="384">
        <v>2</v>
      </c>
    </row>
    <row r="7" spans="1:35" ht="15.75" x14ac:dyDescent="0.2">
      <c r="A7" s="384">
        <v>98</v>
      </c>
      <c r="B7" s="385">
        <v>1164</v>
      </c>
      <c r="C7" s="384">
        <v>98</v>
      </c>
      <c r="D7" s="393">
        <v>2359</v>
      </c>
      <c r="E7" s="384">
        <v>98</v>
      </c>
      <c r="F7" s="393">
        <v>4140</v>
      </c>
      <c r="G7" s="384">
        <v>98</v>
      </c>
      <c r="H7" s="393">
        <v>5474</v>
      </c>
      <c r="I7" s="384">
        <v>98</v>
      </c>
      <c r="J7" s="393">
        <v>1378</v>
      </c>
      <c r="K7" s="384">
        <v>98</v>
      </c>
      <c r="L7" s="394">
        <v>4159</v>
      </c>
      <c r="M7" s="384">
        <v>98</v>
      </c>
      <c r="N7" s="395">
        <v>20474</v>
      </c>
      <c r="O7" s="384">
        <v>98</v>
      </c>
      <c r="P7" s="396">
        <v>41614</v>
      </c>
      <c r="Q7" s="384">
        <v>98</v>
      </c>
      <c r="R7" s="385">
        <v>5274</v>
      </c>
      <c r="S7" s="384">
        <v>98</v>
      </c>
      <c r="T7" s="397">
        <v>21274</v>
      </c>
      <c r="U7" s="384">
        <v>98</v>
      </c>
      <c r="V7" s="387">
        <v>64</v>
      </c>
      <c r="W7" s="398">
        <v>3</v>
      </c>
      <c r="X7" s="388">
        <v>179</v>
      </c>
      <c r="Y7" s="398">
        <v>3</v>
      </c>
      <c r="Z7" s="388">
        <v>660</v>
      </c>
      <c r="AA7" s="398">
        <v>3</v>
      </c>
      <c r="AB7" s="389">
        <v>120</v>
      </c>
      <c r="AC7" s="398">
        <v>3</v>
      </c>
      <c r="AD7" s="390">
        <v>364</v>
      </c>
      <c r="AE7" s="398">
        <v>3</v>
      </c>
      <c r="AF7" s="391">
        <v>1200</v>
      </c>
      <c r="AG7" s="398">
        <v>3</v>
      </c>
      <c r="AH7" s="392">
        <v>1308</v>
      </c>
      <c r="AI7" s="398">
        <v>3</v>
      </c>
    </row>
    <row r="8" spans="1:35" ht="15.75" x14ac:dyDescent="0.2">
      <c r="A8" s="398">
        <v>97</v>
      </c>
      <c r="B8" s="399">
        <v>1166</v>
      </c>
      <c r="C8" s="398">
        <v>97</v>
      </c>
      <c r="D8" s="391">
        <v>2364</v>
      </c>
      <c r="E8" s="398">
        <v>97</v>
      </c>
      <c r="F8" s="391">
        <v>4160</v>
      </c>
      <c r="G8" s="398">
        <v>97</v>
      </c>
      <c r="H8" s="391">
        <v>5484</v>
      </c>
      <c r="I8" s="398">
        <v>97</v>
      </c>
      <c r="J8" s="391">
        <v>1382</v>
      </c>
      <c r="K8" s="398">
        <v>97</v>
      </c>
      <c r="L8" s="400">
        <v>4164</v>
      </c>
      <c r="M8" s="398">
        <v>97</v>
      </c>
      <c r="N8" s="395">
        <v>20504</v>
      </c>
      <c r="O8" s="398">
        <v>97</v>
      </c>
      <c r="P8" s="396">
        <v>41664</v>
      </c>
      <c r="Q8" s="398">
        <v>97</v>
      </c>
      <c r="R8" s="399">
        <v>5284</v>
      </c>
      <c r="S8" s="398">
        <v>97</v>
      </c>
      <c r="T8" s="401">
        <v>21304</v>
      </c>
      <c r="U8" s="398">
        <v>97</v>
      </c>
      <c r="V8" s="402">
        <v>66</v>
      </c>
      <c r="W8" s="384">
        <v>4</v>
      </c>
      <c r="X8" s="403">
        <v>187</v>
      </c>
      <c r="Y8" s="384">
        <v>4</v>
      </c>
      <c r="Z8" s="403">
        <v>670</v>
      </c>
      <c r="AA8" s="384">
        <v>4</v>
      </c>
      <c r="AB8" s="404">
        <v>130</v>
      </c>
      <c r="AC8" s="384">
        <v>4</v>
      </c>
      <c r="AD8" s="405">
        <v>381</v>
      </c>
      <c r="AE8" s="384">
        <v>4</v>
      </c>
      <c r="AF8" s="393">
        <v>1250</v>
      </c>
      <c r="AG8" s="384">
        <v>4</v>
      </c>
      <c r="AH8" s="406">
        <v>1362</v>
      </c>
      <c r="AI8" s="384">
        <v>4</v>
      </c>
    </row>
    <row r="9" spans="1:35" ht="15.75" x14ac:dyDescent="0.2">
      <c r="A9" s="384">
        <v>96</v>
      </c>
      <c r="B9" s="385">
        <v>1168</v>
      </c>
      <c r="C9" s="384">
        <v>96</v>
      </c>
      <c r="D9" s="393">
        <v>2369</v>
      </c>
      <c r="E9" s="384">
        <v>96</v>
      </c>
      <c r="F9" s="393">
        <v>4180</v>
      </c>
      <c r="G9" s="384">
        <v>96</v>
      </c>
      <c r="H9" s="393">
        <v>5494</v>
      </c>
      <c r="I9" s="384">
        <v>96</v>
      </c>
      <c r="J9" s="393">
        <v>1386</v>
      </c>
      <c r="K9" s="384">
        <v>96</v>
      </c>
      <c r="L9" s="394">
        <v>4169</v>
      </c>
      <c r="M9" s="384">
        <v>96</v>
      </c>
      <c r="N9" s="395">
        <v>20534</v>
      </c>
      <c r="O9" s="384">
        <v>96</v>
      </c>
      <c r="P9" s="396">
        <v>41714</v>
      </c>
      <c r="Q9" s="384">
        <v>96</v>
      </c>
      <c r="R9" s="385">
        <v>5294</v>
      </c>
      <c r="S9" s="384">
        <v>96</v>
      </c>
      <c r="T9" s="397">
        <v>21334</v>
      </c>
      <c r="U9" s="384">
        <v>96</v>
      </c>
      <c r="V9" s="387">
        <v>68</v>
      </c>
      <c r="W9" s="398">
        <v>5</v>
      </c>
      <c r="X9" s="388">
        <v>195</v>
      </c>
      <c r="Y9" s="398">
        <v>5</v>
      </c>
      <c r="Z9" s="388">
        <v>680</v>
      </c>
      <c r="AA9" s="398">
        <v>5</v>
      </c>
      <c r="AB9" s="389">
        <v>134</v>
      </c>
      <c r="AC9" s="398">
        <v>5</v>
      </c>
      <c r="AD9" s="390">
        <v>398</v>
      </c>
      <c r="AE9" s="398">
        <v>5</v>
      </c>
      <c r="AF9" s="391">
        <v>1300</v>
      </c>
      <c r="AG9" s="398">
        <v>5</v>
      </c>
      <c r="AH9" s="392">
        <v>1416</v>
      </c>
      <c r="AI9" s="398">
        <v>5</v>
      </c>
    </row>
    <row r="10" spans="1:35" ht="15.75" x14ac:dyDescent="0.2">
      <c r="A10" s="398">
        <v>95</v>
      </c>
      <c r="B10" s="399">
        <v>1170</v>
      </c>
      <c r="C10" s="398">
        <v>95</v>
      </c>
      <c r="D10" s="391">
        <v>2374</v>
      </c>
      <c r="E10" s="398">
        <v>95</v>
      </c>
      <c r="F10" s="391">
        <v>4200</v>
      </c>
      <c r="G10" s="398">
        <v>95</v>
      </c>
      <c r="H10" s="391">
        <v>5504</v>
      </c>
      <c r="I10" s="398">
        <v>95</v>
      </c>
      <c r="J10" s="391">
        <v>1390</v>
      </c>
      <c r="K10" s="398">
        <v>95</v>
      </c>
      <c r="L10" s="400">
        <v>4174</v>
      </c>
      <c r="M10" s="398">
        <v>95</v>
      </c>
      <c r="N10" s="395">
        <v>20564</v>
      </c>
      <c r="O10" s="398">
        <v>95</v>
      </c>
      <c r="P10" s="396">
        <v>41774</v>
      </c>
      <c r="Q10" s="398">
        <v>95</v>
      </c>
      <c r="R10" s="399">
        <v>5304</v>
      </c>
      <c r="S10" s="398">
        <v>95</v>
      </c>
      <c r="T10" s="401">
        <v>21364</v>
      </c>
      <c r="U10" s="398">
        <v>95</v>
      </c>
      <c r="V10" s="402">
        <v>70</v>
      </c>
      <c r="W10" s="384">
        <v>6</v>
      </c>
      <c r="X10" s="403">
        <v>203</v>
      </c>
      <c r="Y10" s="384">
        <v>6</v>
      </c>
      <c r="Z10" s="403">
        <v>690</v>
      </c>
      <c r="AA10" s="384">
        <v>6</v>
      </c>
      <c r="AB10" s="404">
        <v>138</v>
      </c>
      <c r="AC10" s="384">
        <v>6</v>
      </c>
      <c r="AD10" s="405">
        <v>415</v>
      </c>
      <c r="AE10" s="384">
        <v>6</v>
      </c>
      <c r="AF10" s="393">
        <v>1350</v>
      </c>
      <c r="AG10" s="384">
        <v>6</v>
      </c>
      <c r="AH10" s="406">
        <v>1470</v>
      </c>
      <c r="AI10" s="384">
        <v>6</v>
      </c>
    </row>
    <row r="11" spans="1:35" ht="15.75" x14ac:dyDescent="0.2">
      <c r="A11" s="384">
        <v>94</v>
      </c>
      <c r="B11" s="385">
        <v>1172</v>
      </c>
      <c r="C11" s="384">
        <v>94</v>
      </c>
      <c r="D11" s="393">
        <v>2379</v>
      </c>
      <c r="E11" s="384">
        <v>94</v>
      </c>
      <c r="F11" s="393">
        <v>4220</v>
      </c>
      <c r="G11" s="384">
        <v>94</v>
      </c>
      <c r="H11" s="393">
        <v>5514</v>
      </c>
      <c r="I11" s="384">
        <v>94</v>
      </c>
      <c r="J11" s="393">
        <v>1394</v>
      </c>
      <c r="K11" s="384">
        <v>94</v>
      </c>
      <c r="L11" s="394">
        <v>4179</v>
      </c>
      <c r="M11" s="384">
        <v>94</v>
      </c>
      <c r="N11" s="395">
        <v>20594</v>
      </c>
      <c r="O11" s="384">
        <v>94</v>
      </c>
      <c r="P11" s="396">
        <v>41834</v>
      </c>
      <c r="Q11" s="384">
        <v>94</v>
      </c>
      <c r="R11" s="385">
        <v>5314</v>
      </c>
      <c r="S11" s="384">
        <v>94</v>
      </c>
      <c r="T11" s="397">
        <v>21394</v>
      </c>
      <c r="U11" s="384">
        <v>94</v>
      </c>
      <c r="V11" s="387">
        <v>72</v>
      </c>
      <c r="W11" s="398">
        <v>7</v>
      </c>
      <c r="X11" s="388">
        <v>211</v>
      </c>
      <c r="Y11" s="398">
        <v>7</v>
      </c>
      <c r="Z11" s="388">
        <v>700</v>
      </c>
      <c r="AA11" s="398">
        <v>7</v>
      </c>
      <c r="AB11" s="389">
        <v>142</v>
      </c>
      <c r="AC11" s="398">
        <v>7</v>
      </c>
      <c r="AD11" s="390">
        <v>432</v>
      </c>
      <c r="AE11" s="398">
        <v>7</v>
      </c>
      <c r="AF11" s="391">
        <v>1400</v>
      </c>
      <c r="AG11" s="398">
        <v>7</v>
      </c>
      <c r="AH11" s="392">
        <v>1524</v>
      </c>
      <c r="AI11" s="398">
        <v>7</v>
      </c>
    </row>
    <row r="12" spans="1:35" ht="15.75" x14ac:dyDescent="0.2">
      <c r="A12" s="398">
        <v>93</v>
      </c>
      <c r="B12" s="399">
        <v>1174</v>
      </c>
      <c r="C12" s="398">
        <v>93</v>
      </c>
      <c r="D12" s="391">
        <v>2384</v>
      </c>
      <c r="E12" s="398">
        <v>93</v>
      </c>
      <c r="F12" s="391">
        <v>4240</v>
      </c>
      <c r="G12" s="398">
        <v>93</v>
      </c>
      <c r="H12" s="391">
        <v>5524</v>
      </c>
      <c r="I12" s="398">
        <v>93</v>
      </c>
      <c r="J12" s="391">
        <v>1398</v>
      </c>
      <c r="K12" s="398">
        <v>93</v>
      </c>
      <c r="L12" s="400">
        <v>4184</v>
      </c>
      <c r="M12" s="398">
        <v>93</v>
      </c>
      <c r="N12" s="395">
        <v>20624</v>
      </c>
      <c r="O12" s="398">
        <v>93</v>
      </c>
      <c r="P12" s="396">
        <v>41894</v>
      </c>
      <c r="Q12" s="398">
        <v>93</v>
      </c>
      <c r="R12" s="399">
        <v>5324</v>
      </c>
      <c r="S12" s="398">
        <v>93</v>
      </c>
      <c r="T12" s="401">
        <v>21424</v>
      </c>
      <c r="U12" s="398">
        <v>93</v>
      </c>
      <c r="V12" s="402">
        <v>74</v>
      </c>
      <c r="W12" s="384">
        <v>8</v>
      </c>
      <c r="X12" s="403">
        <v>219</v>
      </c>
      <c r="Y12" s="384">
        <v>8</v>
      </c>
      <c r="Z12" s="403">
        <v>710</v>
      </c>
      <c r="AA12" s="384">
        <v>8</v>
      </c>
      <c r="AB12" s="404">
        <v>146</v>
      </c>
      <c r="AC12" s="384">
        <v>8</v>
      </c>
      <c r="AD12" s="405">
        <v>448</v>
      </c>
      <c r="AE12" s="384">
        <v>8</v>
      </c>
      <c r="AF12" s="393">
        <v>1450</v>
      </c>
      <c r="AG12" s="384">
        <v>8</v>
      </c>
      <c r="AH12" s="406">
        <v>1578</v>
      </c>
      <c r="AI12" s="384">
        <v>8</v>
      </c>
    </row>
    <row r="13" spans="1:35" ht="15.75" x14ac:dyDescent="0.2">
      <c r="A13" s="384">
        <v>92</v>
      </c>
      <c r="B13" s="385">
        <v>1176</v>
      </c>
      <c r="C13" s="384">
        <v>92</v>
      </c>
      <c r="D13" s="393">
        <v>2389</v>
      </c>
      <c r="E13" s="384">
        <v>92</v>
      </c>
      <c r="F13" s="393">
        <v>4260</v>
      </c>
      <c r="G13" s="384">
        <v>92</v>
      </c>
      <c r="H13" s="393">
        <v>5534</v>
      </c>
      <c r="I13" s="384">
        <v>92</v>
      </c>
      <c r="J13" s="393">
        <v>1402</v>
      </c>
      <c r="K13" s="384">
        <v>92</v>
      </c>
      <c r="L13" s="394">
        <v>4194</v>
      </c>
      <c r="M13" s="384">
        <v>92</v>
      </c>
      <c r="N13" s="395">
        <v>20654</v>
      </c>
      <c r="O13" s="384">
        <v>92</v>
      </c>
      <c r="P13" s="396">
        <v>41954</v>
      </c>
      <c r="Q13" s="384">
        <v>92</v>
      </c>
      <c r="R13" s="385">
        <v>5334</v>
      </c>
      <c r="S13" s="384">
        <v>92</v>
      </c>
      <c r="T13" s="397">
        <v>21454</v>
      </c>
      <c r="U13" s="384">
        <v>92</v>
      </c>
      <c r="V13" s="387">
        <v>76</v>
      </c>
      <c r="W13" s="398">
        <v>9</v>
      </c>
      <c r="X13" s="388">
        <v>227</v>
      </c>
      <c r="Y13" s="398">
        <v>9</v>
      </c>
      <c r="Z13" s="388">
        <v>720</v>
      </c>
      <c r="AA13" s="398">
        <v>9</v>
      </c>
      <c r="AB13" s="389">
        <v>150</v>
      </c>
      <c r="AC13" s="398">
        <v>9</v>
      </c>
      <c r="AD13" s="390">
        <v>464</v>
      </c>
      <c r="AE13" s="398">
        <v>9</v>
      </c>
      <c r="AF13" s="391">
        <v>1500</v>
      </c>
      <c r="AG13" s="398">
        <v>9</v>
      </c>
      <c r="AH13" s="392">
        <v>1630</v>
      </c>
      <c r="AI13" s="398">
        <v>9</v>
      </c>
    </row>
    <row r="14" spans="1:35" ht="15.75" x14ac:dyDescent="0.2">
      <c r="A14" s="398">
        <v>91</v>
      </c>
      <c r="B14" s="399">
        <v>1178</v>
      </c>
      <c r="C14" s="398">
        <v>91</v>
      </c>
      <c r="D14" s="391">
        <v>2394</v>
      </c>
      <c r="E14" s="398">
        <v>91</v>
      </c>
      <c r="F14" s="391">
        <v>4280</v>
      </c>
      <c r="G14" s="398">
        <v>91</v>
      </c>
      <c r="H14" s="391">
        <v>5544</v>
      </c>
      <c r="I14" s="398">
        <v>91</v>
      </c>
      <c r="J14" s="391">
        <v>1406</v>
      </c>
      <c r="K14" s="398">
        <v>91</v>
      </c>
      <c r="L14" s="400">
        <v>4204</v>
      </c>
      <c r="M14" s="398">
        <v>91</v>
      </c>
      <c r="N14" s="395">
        <v>20684</v>
      </c>
      <c r="O14" s="398">
        <v>91</v>
      </c>
      <c r="P14" s="396">
        <v>42014</v>
      </c>
      <c r="Q14" s="398">
        <v>91</v>
      </c>
      <c r="R14" s="399">
        <v>5344</v>
      </c>
      <c r="S14" s="398">
        <v>91</v>
      </c>
      <c r="T14" s="401">
        <v>21484</v>
      </c>
      <c r="U14" s="398">
        <v>91</v>
      </c>
      <c r="V14" s="402">
        <v>78</v>
      </c>
      <c r="W14" s="384">
        <v>10</v>
      </c>
      <c r="X14" s="403">
        <v>235</v>
      </c>
      <c r="Y14" s="384">
        <v>10</v>
      </c>
      <c r="Z14" s="403">
        <v>730</v>
      </c>
      <c r="AA14" s="384">
        <v>10</v>
      </c>
      <c r="AB14" s="404">
        <v>154</v>
      </c>
      <c r="AC14" s="384">
        <v>10</v>
      </c>
      <c r="AD14" s="405">
        <v>480</v>
      </c>
      <c r="AE14" s="384">
        <v>10</v>
      </c>
      <c r="AF14" s="393">
        <v>1550</v>
      </c>
      <c r="AG14" s="384">
        <v>10</v>
      </c>
      <c r="AH14" s="406">
        <v>1684</v>
      </c>
      <c r="AI14" s="384">
        <v>10</v>
      </c>
    </row>
    <row r="15" spans="1:35" ht="15.75" x14ac:dyDescent="0.2">
      <c r="A15" s="384">
        <v>90</v>
      </c>
      <c r="B15" s="385">
        <v>1180</v>
      </c>
      <c r="C15" s="384">
        <v>90</v>
      </c>
      <c r="D15" s="393">
        <v>2399</v>
      </c>
      <c r="E15" s="384">
        <v>90</v>
      </c>
      <c r="F15" s="393">
        <v>4300</v>
      </c>
      <c r="G15" s="384">
        <v>90</v>
      </c>
      <c r="H15" s="393">
        <v>5554</v>
      </c>
      <c r="I15" s="384">
        <v>90</v>
      </c>
      <c r="J15" s="393">
        <v>1410</v>
      </c>
      <c r="K15" s="384">
        <v>90</v>
      </c>
      <c r="L15" s="394">
        <v>4214</v>
      </c>
      <c r="M15" s="384">
        <v>90</v>
      </c>
      <c r="N15" s="395">
        <v>20714</v>
      </c>
      <c r="O15" s="384">
        <v>90</v>
      </c>
      <c r="P15" s="396">
        <v>42084</v>
      </c>
      <c r="Q15" s="384">
        <v>90</v>
      </c>
      <c r="R15" s="385">
        <v>5354</v>
      </c>
      <c r="S15" s="384">
        <v>90</v>
      </c>
      <c r="T15" s="397">
        <v>21514</v>
      </c>
      <c r="U15" s="384">
        <v>90</v>
      </c>
      <c r="V15" s="387">
        <v>80</v>
      </c>
      <c r="W15" s="398">
        <v>11</v>
      </c>
      <c r="X15" s="388">
        <v>243</v>
      </c>
      <c r="Y15" s="398">
        <v>11</v>
      </c>
      <c r="Z15" s="388">
        <v>740</v>
      </c>
      <c r="AA15" s="398">
        <v>11</v>
      </c>
      <c r="AB15" s="389">
        <v>158</v>
      </c>
      <c r="AC15" s="398">
        <v>11</v>
      </c>
      <c r="AD15" s="390">
        <v>496</v>
      </c>
      <c r="AE15" s="398">
        <v>11</v>
      </c>
      <c r="AF15" s="391">
        <v>1600</v>
      </c>
      <c r="AG15" s="398">
        <v>11</v>
      </c>
      <c r="AH15" s="392">
        <v>1738</v>
      </c>
      <c r="AI15" s="398">
        <v>11</v>
      </c>
    </row>
    <row r="16" spans="1:35" ht="15.75" x14ac:dyDescent="0.2">
      <c r="A16" s="398">
        <v>89</v>
      </c>
      <c r="B16" s="399">
        <v>1182</v>
      </c>
      <c r="C16" s="398">
        <v>89</v>
      </c>
      <c r="D16" s="391">
        <v>2404</v>
      </c>
      <c r="E16" s="398">
        <v>89</v>
      </c>
      <c r="F16" s="391">
        <v>4320</v>
      </c>
      <c r="G16" s="398">
        <v>89</v>
      </c>
      <c r="H16" s="391">
        <v>5564</v>
      </c>
      <c r="I16" s="398">
        <v>89</v>
      </c>
      <c r="J16" s="391">
        <v>1414</v>
      </c>
      <c r="K16" s="398">
        <v>89</v>
      </c>
      <c r="L16" s="400">
        <v>4224</v>
      </c>
      <c r="M16" s="398">
        <v>89</v>
      </c>
      <c r="N16" s="395">
        <v>20744</v>
      </c>
      <c r="O16" s="398">
        <v>89</v>
      </c>
      <c r="P16" s="396">
        <v>42154</v>
      </c>
      <c r="Q16" s="398">
        <v>89</v>
      </c>
      <c r="R16" s="399">
        <v>5364</v>
      </c>
      <c r="S16" s="398">
        <v>89</v>
      </c>
      <c r="T16" s="401">
        <v>21544</v>
      </c>
      <c r="U16" s="398">
        <v>89</v>
      </c>
      <c r="V16" s="402">
        <v>82</v>
      </c>
      <c r="W16" s="384">
        <v>12</v>
      </c>
      <c r="X16" s="403">
        <v>251</v>
      </c>
      <c r="Y16" s="384">
        <v>12</v>
      </c>
      <c r="Z16" s="403">
        <v>750</v>
      </c>
      <c r="AA16" s="384">
        <v>12</v>
      </c>
      <c r="AB16" s="404">
        <v>161</v>
      </c>
      <c r="AC16" s="384">
        <v>12</v>
      </c>
      <c r="AD16" s="405">
        <v>512</v>
      </c>
      <c r="AE16" s="384">
        <v>12</v>
      </c>
      <c r="AF16" s="393">
        <v>1650</v>
      </c>
      <c r="AG16" s="384">
        <v>12</v>
      </c>
      <c r="AH16" s="406">
        <v>1790</v>
      </c>
      <c r="AI16" s="384">
        <v>12</v>
      </c>
    </row>
    <row r="17" spans="1:35" ht="15.75" x14ac:dyDescent="0.2">
      <c r="A17" s="384">
        <v>88</v>
      </c>
      <c r="B17" s="385">
        <v>1184</v>
      </c>
      <c r="C17" s="384">
        <v>88</v>
      </c>
      <c r="D17" s="393">
        <v>2409</v>
      </c>
      <c r="E17" s="384">
        <v>88</v>
      </c>
      <c r="F17" s="393">
        <v>4340</v>
      </c>
      <c r="G17" s="384">
        <v>88</v>
      </c>
      <c r="H17" s="393">
        <v>5574</v>
      </c>
      <c r="I17" s="384">
        <v>88</v>
      </c>
      <c r="J17" s="393">
        <v>1418</v>
      </c>
      <c r="K17" s="384">
        <v>88</v>
      </c>
      <c r="L17" s="394">
        <v>4234</v>
      </c>
      <c r="M17" s="384">
        <v>88</v>
      </c>
      <c r="N17" s="395">
        <v>20774</v>
      </c>
      <c r="O17" s="384">
        <v>88</v>
      </c>
      <c r="P17" s="396">
        <v>42224</v>
      </c>
      <c r="Q17" s="384">
        <v>88</v>
      </c>
      <c r="R17" s="385">
        <v>5374</v>
      </c>
      <c r="S17" s="384">
        <v>88</v>
      </c>
      <c r="T17" s="397">
        <v>21574</v>
      </c>
      <c r="U17" s="384">
        <v>88</v>
      </c>
      <c r="V17" s="387">
        <v>84</v>
      </c>
      <c r="W17" s="398">
        <v>13</v>
      </c>
      <c r="X17" s="388">
        <v>259</v>
      </c>
      <c r="Y17" s="398">
        <v>13</v>
      </c>
      <c r="Z17" s="388">
        <v>760</v>
      </c>
      <c r="AA17" s="398">
        <v>13</v>
      </c>
      <c r="AB17" s="389">
        <v>164</v>
      </c>
      <c r="AC17" s="398">
        <v>13</v>
      </c>
      <c r="AD17" s="390">
        <v>528</v>
      </c>
      <c r="AE17" s="398">
        <v>13</v>
      </c>
      <c r="AF17" s="391">
        <v>1700</v>
      </c>
      <c r="AG17" s="398">
        <v>13</v>
      </c>
      <c r="AH17" s="392">
        <v>1842</v>
      </c>
      <c r="AI17" s="398">
        <v>13</v>
      </c>
    </row>
    <row r="18" spans="1:35" ht="15.75" x14ac:dyDescent="0.2">
      <c r="A18" s="398">
        <v>87</v>
      </c>
      <c r="B18" s="399">
        <v>1186</v>
      </c>
      <c r="C18" s="398">
        <v>87</v>
      </c>
      <c r="D18" s="391">
        <v>2414</v>
      </c>
      <c r="E18" s="398">
        <v>87</v>
      </c>
      <c r="F18" s="391">
        <v>4360</v>
      </c>
      <c r="G18" s="398">
        <v>87</v>
      </c>
      <c r="H18" s="391">
        <v>5584</v>
      </c>
      <c r="I18" s="398">
        <v>87</v>
      </c>
      <c r="J18" s="391">
        <v>1422</v>
      </c>
      <c r="K18" s="398">
        <v>87</v>
      </c>
      <c r="L18" s="400">
        <v>4244</v>
      </c>
      <c r="M18" s="398">
        <v>87</v>
      </c>
      <c r="N18" s="395">
        <v>20804</v>
      </c>
      <c r="O18" s="398">
        <v>87</v>
      </c>
      <c r="P18" s="396">
        <v>42294</v>
      </c>
      <c r="Q18" s="398">
        <v>87</v>
      </c>
      <c r="R18" s="399">
        <v>5384</v>
      </c>
      <c r="S18" s="398">
        <v>87</v>
      </c>
      <c r="T18" s="401">
        <v>21604</v>
      </c>
      <c r="U18" s="398">
        <v>87</v>
      </c>
      <c r="V18" s="402">
        <v>86</v>
      </c>
      <c r="W18" s="384">
        <v>14</v>
      </c>
      <c r="X18" s="403">
        <v>267</v>
      </c>
      <c r="Y18" s="384">
        <v>14</v>
      </c>
      <c r="Z18" s="403">
        <v>770</v>
      </c>
      <c r="AA18" s="384">
        <v>14</v>
      </c>
      <c r="AB18" s="404">
        <v>167</v>
      </c>
      <c r="AC18" s="384">
        <v>14</v>
      </c>
      <c r="AD18" s="405">
        <v>544</v>
      </c>
      <c r="AE18" s="384">
        <v>14</v>
      </c>
      <c r="AF18" s="393">
        <v>1750</v>
      </c>
      <c r="AG18" s="384">
        <v>14</v>
      </c>
      <c r="AH18" s="406">
        <v>1894</v>
      </c>
      <c r="AI18" s="384">
        <v>14</v>
      </c>
    </row>
    <row r="19" spans="1:35" ht="15.75" x14ac:dyDescent="0.2">
      <c r="A19" s="384">
        <v>86</v>
      </c>
      <c r="B19" s="385">
        <v>1188</v>
      </c>
      <c r="C19" s="384">
        <v>86</v>
      </c>
      <c r="D19" s="393">
        <v>2419</v>
      </c>
      <c r="E19" s="384">
        <v>86</v>
      </c>
      <c r="F19" s="393">
        <v>4380</v>
      </c>
      <c r="G19" s="384">
        <v>86</v>
      </c>
      <c r="H19" s="393">
        <v>5594</v>
      </c>
      <c r="I19" s="384">
        <v>86</v>
      </c>
      <c r="J19" s="393">
        <v>1426</v>
      </c>
      <c r="K19" s="384">
        <v>86</v>
      </c>
      <c r="L19" s="394">
        <v>4254</v>
      </c>
      <c r="M19" s="384">
        <v>86</v>
      </c>
      <c r="N19" s="395">
        <v>20834</v>
      </c>
      <c r="O19" s="384">
        <v>86</v>
      </c>
      <c r="P19" s="396">
        <v>42364</v>
      </c>
      <c r="Q19" s="384">
        <v>86</v>
      </c>
      <c r="R19" s="385">
        <v>5394</v>
      </c>
      <c r="S19" s="384">
        <v>86</v>
      </c>
      <c r="T19" s="397">
        <v>21644</v>
      </c>
      <c r="U19" s="384">
        <v>86</v>
      </c>
      <c r="V19" s="387">
        <v>88</v>
      </c>
      <c r="W19" s="398">
        <v>15</v>
      </c>
      <c r="X19" s="388">
        <v>275</v>
      </c>
      <c r="Y19" s="398">
        <v>15</v>
      </c>
      <c r="Z19" s="388">
        <v>780</v>
      </c>
      <c r="AA19" s="398">
        <v>15</v>
      </c>
      <c r="AB19" s="389">
        <v>170</v>
      </c>
      <c r="AC19" s="398">
        <v>15</v>
      </c>
      <c r="AD19" s="390">
        <v>560</v>
      </c>
      <c r="AE19" s="398">
        <v>15</v>
      </c>
      <c r="AF19" s="391">
        <v>1800</v>
      </c>
      <c r="AG19" s="398">
        <v>15</v>
      </c>
      <c r="AH19" s="392">
        <v>1946</v>
      </c>
      <c r="AI19" s="398">
        <v>15</v>
      </c>
    </row>
    <row r="20" spans="1:35" ht="15.75" x14ac:dyDescent="0.2">
      <c r="A20" s="398">
        <v>85</v>
      </c>
      <c r="B20" s="399">
        <v>1190</v>
      </c>
      <c r="C20" s="398">
        <v>85</v>
      </c>
      <c r="D20" s="391">
        <v>2424</v>
      </c>
      <c r="E20" s="398">
        <v>85</v>
      </c>
      <c r="F20" s="391">
        <v>4400</v>
      </c>
      <c r="G20" s="398">
        <v>85</v>
      </c>
      <c r="H20" s="391">
        <v>5604</v>
      </c>
      <c r="I20" s="398">
        <v>85</v>
      </c>
      <c r="J20" s="391">
        <v>1430</v>
      </c>
      <c r="K20" s="398">
        <v>85</v>
      </c>
      <c r="L20" s="400">
        <v>4264</v>
      </c>
      <c r="M20" s="398">
        <v>85</v>
      </c>
      <c r="N20" s="395">
        <v>20864</v>
      </c>
      <c r="O20" s="398">
        <v>85</v>
      </c>
      <c r="P20" s="396">
        <v>42434</v>
      </c>
      <c r="Q20" s="398">
        <v>85</v>
      </c>
      <c r="R20" s="399">
        <v>5404</v>
      </c>
      <c r="S20" s="398">
        <v>85</v>
      </c>
      <c r="T20" s="401">
        <v>21674</v>
      </c>
      <c r="U20" s="398">
        <v>85</v>
      </c>
      <c r="V20" s="402">
        <v>90</v>
      </c>
      <c r="W20" s="384">
        <v>16</v>
      </c>
      <c r="X20" s="403">
        <v>281</v>
      </c>
      <c r="Y20" s="384">
        <v>16</v>
      </c>
      <c r="Z20" s="403">
        <v>789</v>
      </c>
      <c r="AA20" s="384">
        <v>16</v>
      </c>
      <c r="AB20" s="404">
        <v>173</v>
      </c>
      <c r="AC20" s="384">
        <v>16</v>
      </c>
      <c r="AD20" s="405">
        <v>576</v>
      </c>
      <c r="AE20" s="384">
        <v>16</v>
      </c>
      <c r="AF20" s="393">
        <v>1850</v>
      </c>
      <c r="AG20" s="384">
        <v>16</v>
      </c>
      <c r="AH20" s="406">
        <v>1998</v>
      </c>
      <c r="AI20" s="384">
        <v>16</v>
      </c>
    </row>
    <row r="21" spans="1:35" ht="15.75" x14ac:dyDescent="0.2">
      <c r="A21" s="384">
        <v>84</v>
      </c>
      <c r="B21" s="385">
        <v>1192</v>
      </c>
      <c r="C21" s="384">
        <v>84</v>
      </c>
      <c r="D21" s="393">
        <v>2429</v>
      </c>
      <c r="E21" s="384">
        <v>84</v>
      </c>
      <c r="F21" s="393">
        <v>4420</v>
      </c>
      <c r="G21" s="384">
        <v>84</v>
      </c>
      <c r="H21" s="393">
        <v>5624</v>
      </c>
      <c r="I21" s="384">
        <v>84</v>
      </c>
      <c r="J21" s="393">
        <v>1435</v>
      </c>
      <c r="K21" s="384">
        <v>84</v>
      </c>
      <c r="L21" s="394">
        <v>4274</v>
      </c>
      <c r="M21" s="384">
        <v>84</v>
      </c>
      <c r="N21" s="395">
        <v>20894</v>
      </c>
      <c r="O21" s="384">
        <v>84</v>
      </c>
      <c r="P21" s="396">
        <v>42504</v>
      </c>
      <c r="Q21" s="384">
        <v>84</v>
      </c>
      <c r="R21" s="385">
        <v>5424</v>
      </c>
      <c r="S21" s="384">
        <v>84</v>
      </c>
      <c r="T21" s="397">
        <v>21704</v>
      </c>
      <c r="U21" s="384">
        <v>84</v>
      </c>
      <c r="V21" s="387">
        <v>92</v>
      </c>
      <c r="W21" s="398">
        <v>17</v>
      </c>
      <c r="X21" s="388">
        <v>287</v>
      </c>
      <c r="Y21" s="398">
        <v>17</v>
      </c>
      <c r="Z21" s="388">
        <v>798</v>
      </c>
      <c r="AA21" s="398">
        <v>17</v>
      </c>
      <c r="AB21" s="389">
        <v>176</v>
      </c>
      <c r="AC21" s="398">
        <v>17</v>
      </c>
      <c r="AD21" s="390">
        <v>592</v>
      </c>
      <c r="AE21" s="398">
        <v>17</v>
      </c>
      <c r="AF21" s="391">
        <v>1900</v>
      </c>
      <c r="AG21" s="398">
        <v>17</v>
      </c>
      <c r="AH21" s="392">
        <v>2050</v>
      </c>
      <c r="AI21" s="398">
        <v>17</v>
      </c>
    </row>
    <row r="22" spans="1:35" ht="15.75" x14ac:dyDescent="0.2">
      <c r="A22" s="398">
        <v>83</v>
      </c>
      <c r="B22" s="399">
        <v>1194</v>
      </c>
      <c r="C22" s="398">
        <v>83</v>
      </c>
      <c r="D22" s="391">
        <v>2434</v>
      </c>
      <c r="E22" s="398">
        <v>83</v>
      </c>
      <c r="F22" s="391">
        <v>4440</v>
      </c>
      <c r="G22" s="398">
        <v>83</v>
      </c>
      <c r="H22" s="391">
        <v>5644</v>
      </c>
      <c r="I22" s="398">
        <v>83</v>
      </c>
      <c r="J22" s="391">
        <v>1440</v>
      </c>
      <c r="K22" s="398">
        <v>83</v>
      </c>
      <c r="L22" s="400">
        <v>4284</v>
      </c>
      <c r="M22" s="398">
        <v>83</v>
      </c>
      <c r="N22" s="395">
        <v>20924</v>
      </c>
      <c r="O22" s="398">
        <v>83</v>
      </c>
      <c r="P22" s="396">
        <v>42574</v>
      </c>
      <c r="Q22" s="398">
        <v>83</v>
      </c>
      <c r="R22" s="399">
        <v>5444</v>
      </c>
      <c r="S22" s="398">
        <v>83</v>
      </c>
      <c r="T22" s="401">
        <v>21734</v>
      </c>
      <c r="U22" s="398">
        <v>83</v>
      </c>
      <c r="V22" s="402">
        <v>94</v>
      </c>
      <c r="W22" s="384">
        <v>18</v>
      </c>
      <c r="X22" s="403">
        <v>293</v>
      </c>
      <c r="Y22" s="384">
        <v>18</v>
      </c>
      <c r="Z22" s="403">
        <v>807</v>
      </c>
      <c r="AA22" s="384">
        <v>18</v>
      </c>
      <c r="AB22" s="404">
        <v>179</v>
      </c>
      <c r="AC22" s="384">
        <v>18</v>
      </c>
      <c r="AD22" s="405">
        <v>608</v>
      </c>
      <c r="AE22" s="384">
        <v>18</v>
      </c>
      <c r="AF22" s="393">
        <v>1950</v>
      </c>
      <c r="AG22" s="384">
        <v>18</v>
      </c>
      <c r="AH22" s="406">
        <v>2100</v>
      </c>
      <c r="AI22" s="384">
        <v>18</v>
      </c>
    </row>
    <row r="23" spans="1:35" ht="15.75" x14ac:dyDescent="0.2">
      <c r="A23" s="384">
        <v>82</v>
      </c>
      <c r="B23" s="385">
        <v>1196</v>
      </c>
      <c r="C23" s="384">
        <v>82</v>
      </c>
      <c r="D23" s="393">
        <v>2439</v>
      </c>
      <c r="E23" s="384">
        <v>82</v>
      </c>
      <c r="F23" s="393">
        <v>4460</v>
      </c>
      <c r="G23" s="384">
        <v>82</v>
      </c>
      <c r="H23" s="393">
        <v>5664</v>
      </c>
      <c r="I23" s="384">
        <v>82</v>
      </c>
      <c r="J23" s="393">
        <v>1445</v>
      </c>
      <c r="K23" s="384">
        <v>82</v>
      </c>
      <c r="L23" s="394">
        <v>4294</v>
      </c>
      <c r="M23" s="384">
        <v>82</v>
      </c>
      <c r="N23" s="395">
        <v>20954</v>
      </c>
      <c r="O23" s="384">
        <v>82</v>
      </c>
      <c r="P23" s="396">
        <v>42654</v>
      </c>
      <c r="Q23" s="384">
        <v>82</v>
      </c>
      <c r="R23" s="385">
        <v>5464</v>
      </c>
      <c r="S23" s="384">
        <v>82</v>
      </c>
      <c r="T23" s="397">
        <v>21764</v>
      </c>
      <c r="U23" s="384">
        <v>82</v>
      </c>
      <c r="V23" s="387">
        <v>96</v>
      </c>
      <c r="W23" s="398">
        <v>19</v>
      </c>
      <c r="X23" s="388">
        <v>299</v>
      </c>
      <c r="Y23" s="398">
        <v>19</v>
      </c>
      <c r="Z23" s="388">
        <v>816</v>
      </c>
      <c r="AA23" s="398">
        <v>19</v>
      </c>
      <c r="AB23" s="389">
        <v>182</v>
      </c>
      <c r="AC23" s="398">
        <v>19</v>
      </c>
      <c r="AD23" s="390">
        <v>624</v>
      </c>
      <c r="AE23" s="398">
        <v>19</v>
      </c>
      <c r="AF23" s="391">
        <v>2000</v>
      </c>
      <c r="AG23" s="398">
        <v>19</v>
      </c>
      <c r="AH23" s="392">
        <v>2150</v>
      </c>
      <c r="AI23" s="398">
        <v>19</v>
      </c>
    </row>
    <row r="24" spans="1:35" ht="15.75" x14ac:dyDescent="0.2">
      <c r="A24" s="398">
        <v>81</v>
      </c>
      <c r="B24" s="399">
        <v>1198</v>
      </c>
      <c r="C24" s="398">
        <v>81</v>
      </c>
      <c r="D24" s="391">
        <v>2444</v>
      </c>
      <c r="E24" s="398">
        <v>81</v>
      </c>
      <c r="F24" s="391">
        <v>4480</v>
      </c>
      <c r="G24" s="398">
        <v>81</v>
      </c>
      <c r="H24" s="391">
        <v>5684</v>
      </c>
      <c r="I24" s="398">
        <v>81</v>
      </c>
      <c r="J24" s="391">
        <v>1450</v>
      </c>
      <c r="K24" s="398">
        <v>81</v>
      </c>
      <c r="L24" s="400">
        <v>4304</v>
      </c>
      <c r="M24" s="398">
        <v>81</v>
      </c>
      <c r="N24" s="395">
        <v>20984</v>
      </c>
      <c r="O24" s="398">
        <v>81</v>
      </c>
      <c r="P24" s="396">
        <v>42734</v>
      </c>
      <c r="Q24" s="398">
        <v>81</v>
      </c>
      <c r="R24" s="399">
        <v>5484</v>
      </c>
      <c r="S24" s="398">
        <v>81</v>
      </c>
      <c r="T24" s="401">
        <v>21804</v>
      </c>
      <c r="U24" s="398">
        <v>81</v>
      </c>
      <c r="V24" s="402">
        <v>98</v>
      </c>
      <c r="W24" s="384">
        <v>20</v>
      </c>
      <c r="X24" s="403">
        <v>305</v>
      </c>
      <c r="Y24" s="384">
        <v>20</v>
      </c>
      <c r="Z24" s="403">
        <v>825</v>
      </c>
      <c r="AA24" s="384">
        <v>20</v>
      </c>
      <c r="AB24" s="404">
        <v>185</v>
      </c>
      <c r="AC24" s="384">
        <v>20</v>
      </c>
      <c r="AD24" s="405">
        <v>640</v>
      </c>
      <c r="AE24" s="384">
        <v>20</v>
      </c>
      <c r="AF24" s="393">
        <v>2050</v>
      </c>
      <c r="AG24" s="384">
        <v>20</v>
      </c>
      <c r="AH24" s="406">
        <v>2200</v>
      </c>
      <c r="AI24" s="384">
        <v>20</v>
      </c>
    </row>
    <row r="25" spans="1:35" ht="15.75" x14ac:dyDescent="0.2">
      <c r="A25" s="384">
        <v>80</v>
      </c>
      <c r="B25" s="385">
        <v>1200</v>
      </c>
      <c r="C25" s="384">
        <v>80</v>
      </c>
      <c r="D25" s="393">
        <v>2449</v>
      </c>
      <c r="E25" s="384">
        <v>80</v>
      </c>
      <c r="F25" s="393">
        <v>4500</v>
      </c>
      <c r="G25" s="384">
        <v>80</v>
      </c>
      <c r="H25" s="393">
        <v>5704</v>
      </c>
      <c r="I25" s="384">
        <v>80</v>
      </c>
      <c r="J25" s="393">
        <v>1455</v>
      </c>
      <c r="K25" s="384">
        <v>80</v>
      </c>
      <c r="L25" s="394">
        <v>4314</v>
      </c>
      <c r="M25" s="384">
        <v>80</v>
      </c>
      <c r="N25" s="395">
        <v>21014</v>
      </c>
      <c r="O25" s="384">
        <v>80</v>
      </c>
      <c r="P25" s="396">
        <v>42814</v>
      </c>
      <c r="Q25" s="384">
        <v>80</v>
      </c>
      <c r="R25" s="385">
        <v>5504</v>
      </c>
      <c r="S25" s="384">
        <v>80</v>
      </c>
      <c r="T25" s="397">
        <v>21834</v>
      </c>
      <c r="U25" s="384">
        <v>80</v>
      </c>
      <c r="V25" s="387">
        <v>100</v>
      </c>
      <c r="W25" s="398">
        <v>21</v>
      </c>
      <c r="X25" s="388">
        <v>311</v>
      </c>
      <c r="Y25" s="398">
        <v>21</v>
      </c>
      <c r="Z25" s="388">
        <v>834</v>
      </c>
      <c r="AA25" s="398">
        <v>21</v>
      </c>
      <c r="AB25" s="389">
        <v>188</v>
      </c>
      <c r="AC25" s="398">
        <v>21</v>
      </c>
      <c r="AD25" s="390">
        <v>656</v>
      </c>
      <c r="AE25" s="398">
        <v>21</v>
      </c>
      <c r="AF25" s="391">
        <v>2100</v>
      </c>
      <c r="AG25" s="398">
        <v>21</v>
      </c>
      <c r="AH25" s="392">
        <v>2250</v>
      </c>
      <c r="AI25" s="398">
        <v>21</v>
      </c>
    </row>
    <row r="26" spans="1:35" ht="15.75" x14ac:dyDescent="0.2">
      <c r="A26" s="398">
        <v>79</v>
      </c>
      <c r="B26" s="399">
        <v>1202</v>
      </c>
      <c r="C26" s="398">
        <v>79</v>
      </c>
      <c r="D26" s="391">
        <v>2454</v>
      </c>
      <c r="E26" s="398">
        <v>79</v>
      </c>
      <c r="F26" s="391">
        <v>4520</v>
      </c>
      <c r="G26" s="398">
        <v>79</v>
      </c>
      <c r="H26" s="391">
        <v>5724</v>
      </c>
      <c r="I26" s="398">
        <v>79</v>
      </c>
      <c r="J26" s="391">
        <v>1460</v>
      </c>
      <c r="K26" s="398">
        <v>79</v>
      </c>
      <c r="L26" s="400">
        <v>4324</v>
      </c>
      <c r="M26" s="398">
        <v>79</v>
      </c>
      <c r="N26" s="395">
        <v>21044</v>
      </c>
      <c r="O26" s="398">
        <v>79</v>
      </c>
      <c r="P26" s="396">
        <v>42894</v>
      </c>
      <c r="Q26" s="398">
        <v>79</v>
      </c>
      <c r="R26" s="399">
        <v>5524</v>
      </c>
      <c r="S26" s="398">
        <v>79</v>
      </c>
      <c r="T26" s="401">
        <v>21864</v>
      </c>
      <c r="U26" s="398">
        <v>79</v>
      </c>
      <c r="V26" s="402">
        <v>102</v>
      </c>
      <c r="W26" s="384">
        <v>22</v>
      </c>
      <c r="X26" s="403">
        <v>317</v>
      </c>
      <c r="Y26" s="384">
        <v>22</v>
      </c>
      <c r="Z26" s="403">
        <v>843</v>
      </c>
      <c r="AA26" s="384">
        <v>22</v>
      </c>
      <c r="AB26" s="404">
        <v>191</v>
      </c>
      <c r="AC26" s="384">
        <v>22</v>
      </c>
      <c r="AD26" s="405">
        <v>672</v>
      </c>
      <c r="AE26" s="384">
        <v>22</v>
      </c>
      <c r="AF26" s="393">
        <v>2150</v>
      </c>
      <c r="AG26" s="384">
        <v>22</v>
      </c>
      <c r="AH26" s="406">
        <v>2300</v>
      </c>
      <c r="AI26" s="384">
        <v>22</v>
      </c>
    </row>
    <row r="27" spans="1:35" ht="15.75" x14ac:dyDescent="0.2">
      <c r="A27" s="384">
        <v>78</v>
      </c>
      <c r="B27" s="385">
        <v>1204</v>
      </c>
      <c r="C27" s="384">
        <v>78</v>
      </c>
      <c r="D27" s="393">
        <v>2459</v>
      </c>
      <c r="E27" s="384">
        <v>78</v>
      </c>
      <c r="F27" s="393">
        <v>4540</v>
      </c>
      <c r="G27" s="384">
        <v>78</v>
      </c>
      <c r="H27" s="393">
        <v>5744</v>
      </c>
      <c r="I27" s="384">
        <v>78</v>
      </c>
      <c r="J27" s="393">
        <v>1465</v>
      </c>
      <c r="K27" s="384">
        <v>78</v>
      </c>
      <c r="L27" s="394">
        <v>4334</v>
      </c>
      <c r="M27" s="384">
        <v>78</v>
      </c>
      <c r="N27" s="395">
        <v>21074</v>
      </c>
      <c r="O27" s="384">
        <v>78</v>
      </c>
      <c r="P27" s="396">
        <v>42974</v>
      </c>
      <c r="Q27" s="384">
        <v>78</v>
      </c>
      <c r="R27" s="385">
        <v>5544</v>
      </c>
      <c r="S27" s="384">
        <v>78</v>
      </c>
      <c r="T27" s="397">
        <v>21904</v>
      </c>
      <c r="U27" s="384">
        <v>78</v>
      </c>
      <c r="V27" s="387">
        <v>104</v>
      </c>
      <c r="W27" s="398">
        <v>23</v>
      </c>
      <c r="X27" s="388">
        <v>323</v>
      </c>
      <c r="Y27" s="398">
        <v>23</v>
      </c>
      <c r="Z27" s="388">
        <v>852</v>
      </c>
      <c r="AA27" s="398">
        <v>23</v>
      </c>
      <c r="AB27" s="389">
        <v>194</v>
      </c>
      <c r="AC27" s="398">
        <v>23</v>
      </c>
      <c r="AD27" s="390">
        <v>688</v>
      </c>
      <c r="AE27" s="398">
        <v>23</v>
      </c>
      <c r="AF27" s="391">
        <v>2200</v>
      </c>
      <c r="AG27" s="398">
        <v>23</v>
      </c>
      <c r="AH27" s="392">
        <v>2350</v>
      </c>
      <c r="AI27" s="398">
        <v>23</v>
      </c>
    </row>
    <row r="28" spans="1:35" ht="15.75" x14ac:dyDescent="0.2">
      <c r="A28" s="398">
        <v>77</v>
      </c>
      <c r="B28" s="399">
        <v>1206</v>
      </c>
      <c r="C28" s="398">
        <v>77</v>
      </c>
      <c r="D28" s="391">
        <v>2464</v>
      </c>
      <c r="E28" s="398">
        <v>77</v>
      </c>
      <c r="F28" s="391">
        <v>4560</v>
      </c>
      <c r="G28" s="398">
        <v>77</v>
      </c>
      <c r="H28" s="391">
        <v>5764</v>
      </c>
      <c r="I28" s="398">
        <v>77</v>
      </c>
      <c r="J28" s="391">
        <v>1470</v>
      </c>
      <c r="K28" s="398">
        <v>77</v>
      </c>
      <c r="L28" s="400">
        <v>4344</v>
      </c>
      <c r="M28" s="398">
        <v>77</v>
      </c>
      <c r="N28" s="395">
        <v>21104</v>
      </c>
      <c r="O28" s="398">
        <v>77</v>
      </c>
      <c r="P28" s="396">
        <v>43054</v>
      </c>
      <c r="Q28" s="398">
        <v>77</v>
      </c>
      <c r="R28" s="399">
        <v>5564</v>
      </c>
      <c r="S28" s="398">
        <v>77</v>
      </c>
      <c r="T28" s="401">
        <v>21944</v>
      </c>
      <c r="U28" s="398">
        <v>77</v>
      </c>
      <c r="V28" s="402">
        <v>106</v>
      </c>
      <c r="W28" s="384">
        <v>24</v>
      </c>
      <c r="X28" s="403">
        <v>329</v>
      </c>
      <c r="Y28" s="384">
        <v>24</v>
      </c>
      <c r="Z28" s="403">
        <v>861</v>
      </c>
      <c r="AA28" s="384">
        <v>24</v>
      </c>
      <c r="AB28" s="404">
        <v>197</v>
      </c>
      <c r="AC28" s="384">
        <v>24</v>
      </c>
      <c r="AD28" s="405">
        <v>704</v>
      </c>
      <c r="AE28" s="384">
        <v>24</v>
      </c>
      <c r="AF28" s="393">
        <v>2250</v>
      </c>
      <c r="AG28" s="384">
        <v>24</v>
      </c>
      <c r="AH28" s="406">
        <v>2400</v>
      </c>
      <c r="AI28" s="384">
        <v>24</v>
      </c>
    </row>
    <row r="29" spans="1:35" ht="15.75" x14ac:dyDescent="0.2">
      <c r="A29" s="384">
        <v>76</v>
      </c>
      <c r="B29" s="385">
        <v>1208</v>
      </c>
      <c r="C29" s="384">
        <v>76</v>
      </c>
      <c r="D29" s="393">
        <v>2469</v>
      </c>
      <c r="E29" s="384">
        <v>76</v>
      </c>
      <c r="F29" s="393">
        <v>4580</v>
      </c>
      <c r="G29" s="384">
        <v>76</v>
      </c>
      <c r="H29" s="393">
        <v>5784</v>
      </c>
      <c r="I29" s="384">
        <v>76</v>
      </c>
      <c r="J29" s="393">
        <v>1475</v>
      </c>
      <c r="K29" s="384">
        <v>76</v>
      </c>
      <c r="L29" s="394">
        <v>4354</v>
      </c>
      <c r="M29" s="384">
        <v>76</v>
      </c>
      <c r="N29" s="395">
        <v>21134</v>
      </c>
      <c r="O29" s="384">
        <v>76</v>
      </c>
      <c r="P29" s="396">
        <v>43134</v>
      </c>
      <c r="Q29" s="384">
        <v>76</v>
      </c>
      <c r="R29" s="385">
        <v>5584</v>
      </c>
      <c r="S29" s="384">
        <v>76</v>
      </c>
      <c r="T29" s="397">
        <v>21984</v>
      </c>
      <c r="U29" s="384">
        <v>76</v>
      </c>
      <c r="V29" s="387">
        <v>108</v>
      </c>
      <c r="W29" s="398">
        <v>25</v>
      </c>
      <c r="X29" s="388">
        <v>335</v>
      </c>
      <c r="Y29" s="398">
        <v>25</v>
      </c>
      <c r="Z29" s="388">
        <v>870</v>
      </c>
      <c r="AA29" s="398">
        <v>25</v>
      </c>
      <c r="AB29" s="389">
        <v>200</v>
      </c>
      <c r="AC29" s="398">
        <v>25</v>
      </c>
      <c r="AD29" s="390">
        <v>720</v>
      </c>
      <c r="AE29" s="398">
        <v>25</v>
      </c>
      <c r="AF29" s="391">
        <v>2300</v>
      </c>
      <c r="AG29" s="398">
        <v>25</v>
      </c>
      <c r="AH29" s="392">
        <v>2450</v>
      </c>
      <c r="AI29" s="398">
        <v>25</v>
      </c>
    </row>
    <row r="30" spans="1:35" ht="15.75" x14ac:dyDescent="0.2">
      <c r="A30" s="398">
        <v>75</v>
      </c>
      <c r="B30" s="399">
        <v>1210</v>
      </c>
      <c r="C30" s="398">
        <v>75</v>
      </c>
      <c r="D30" s="391">
        <v>2474</v>
      </c>
      <c r="E30" s="398">
        <v>75</v>
      </c>
      <c r="F30" s="391">
        <v>4600</v>
      </c>
      <c r="G30" s="398">
        <v>75</v>
      </c>
      <c r="H30" s="391">
        <v>5804</v>
      </c>
      <c r="I30" s="398">
        <v>75</v>
      </c>
      <c r="J30" s="391">
        <v>1480</v>
      </c>
      <c r="K30" s="398">
        <v>75</v>
      </c>
      <c r="L30" s="400">
        <v>4364</v>
      </c>
      <c r="M30" s="398">
        <v>75</v>
      </c>
      <c r="N30" s="395">
        <v>21164</v>
      </c>
      <c r="O30" s="398">
        <v>75</v>
      </c>
      <c r="P30" s="396">
        <v>43214</v>
      </c>
      <c r="Q30" s="398">
        <v>75</v>
      </c>
      <c r="R30" s="399">
        <v>5604</v>
      </c>
      <c r="S30" s="398">
        <v>75</v>
      </c>
      <c r="T30" s="401">
        <v>22024</v>
      </c>
      <c r="U30" s="398">
        <v>75</v>
      </c>
      <c r="V30" s="402">
        <v>110</v>
      </c>
      <c r="W30" s="384">
        <v>26</v>
      </c>
      <c r="X30" s="403">
        <v>341</v>
      </c>
      <c r="Y30" s="384">
        <v>26</v>
      </c>
      <c r="Z30" s="403">
        <v>878</v>
      </c>
      <c r="AA30" s="384">
        <v>26</v>
      </c>
      <c r="AB30" s="404">
        <v>203</v>
      </c>
      <c r="AC30" s="384">
        <v>26</v>
      </c>
      <c r="AD30" s="405">
        <v>736</v>
      </c>
      <c r="AE30" s="384">
        <v>26</v>
      </c>
      <c r="AF30" s="393">
        <v>2346</v>
      </c>
      <c r="AG30" s="384">
        <v>26</v>
      </c>
      <c r="AH30" s="406">
        <v>2498</v>
      </c>
      <c r="AI30" s="384">
        <v>26</v>
      </c>
    </row>
    <row r="31" spans="1:35" ht="15.75" x14ac:dyDescent="0.2">
      <c r="A31" s="384">
        <v>74</v>
      </c>
      <c r="B31" s="385">
        <v>1213</v>
      </c>
      <c r="C31" s="384">
        <v>74</v>
      </c>
      <c r="D31" s="393">
        <v>2479</v>
      </c>
      <c r="E31" s="384">
        <v>74</v>
      </c>
      <c r="F31" s="393">
        <v>4620</v>
      </c>
      <c r="G31" s="384">
        <v>74</v>
      </c>
      <c r="H31" s="393">
        <v>5824</v>
      </c>
      <c r="I31" s="384">
        <v>74</v>
      </c>
      <c r="J31" s="393">
        <v>1485</v>
      </c>
      <c r="K31" s="384">
        <v>74</v>
      </c>
      <c r="L31" s="394">
        <v>4374</v>
      </c>
      <c r="M31" s="384">
        <v>74</v>
      </c>
      <c r="N31" s="395">
        <v>21204</v>
      </c>
      <c r="O31" s="384">
        <v>74</v>
      </c>
      <c r="P31" s="396">
        <v>43314</v>
      </c>
      <c r="Q31" s="384">
        <v>74</v>
      </c>
      <c r="R31" s="385">
        <v>5624</v>
      </c>
      <c r="S31" s="384">
        <v>74</v>
      </c>
      <c r="T31" s="397">
        <v>22064</v>
      </c>
      <c r="U31" s="384">
        <v>74</v>
      </c>
      <c r="V31" s="387">
        <v>112</v>
      </c>
      <c r="W31" s="398">
        <v>27</v>
      </c>
      <c r="X31" s="388">
        <v>347</v>
      </c>
      <c r="Y31" s="398">
        <v>27</v>
      </c>
      <c r="Z31" s="388">
        <v>886</v>
      </c>
      <c r="AA31" s="398">
        <v>27</v>
      </c>
      <c r="AB31" s="389">
        <v>206</v>
      </c>
      <c r="AC31" s="398">
        <v>27</v>
      </c>
      <c r="AD31" s="390">
        <v>752</v>
      </c>
      <c r="AE31" s="398">
        <v>27</v>
      </c>
      <c r="AF31" s="391">
        <v>2392</v>
      </c>
      <c r="AG31" s="398">
        <v>27</v>
      </c>
      <c r="AH31" s="392">
        <v>2546</v>
      </c>
      <c r="AI31" s="398">
        <v>27</v>
      </c>
    </row>
    <row r="32" spans="1:35" ht="15.75" x14ac:dyDescent="0.2">
      <c r="A32" s="398">
        <v>73</v>
      </c>
      <c r="B32" s="399">
        <v>1216</v>
      </c>
      <c r="C32" s="398">
        <v>73</v>
      </c>
      <c r="D32" s="391">
        <v>2484</v>
      </c>
      <c r="E32" s="398">
        <v>73</v>
      </c>
      <c r="F32" s="391">
        <v>4640</v>
      </c>
      <c r="G32" s="398">
        <v>73</v>
      </c>
      <c r="H32" s="391">
        <v>5844</v>
      </c>
      <c r="I32" s="398">
        <v>73</v>
      </c>
      <c r="J32" s="391">
        <v>1490</v>
      </c>
      <c r="K32" s="398">
        <v>73</v>
      </c>
      <c r="L32" s="400">
        <v>4384</v>
      </c>
      <c r="M32" s="398">
        <v>73</v>
      </c>
      <c r="N32" s="395">
        <v>21244</v>
      </c>
      <c r="O32" s="398">
        <v>73</v>
      </c>
      <c r="P32" s="396">
        <v>43414</v>
      </c>
      <c r="Q32" s="398">
        <v>73</v>
      </c>
      <c r="R32" s="399">
        <v>5644</v>
      </c>
      <c r="S32" s="398">
        <v>73</v>
      </c>
      <c r="T32" s="401">
        <v>22104</v>
      </c>
      <c r="U32" s="398">
        <v>73</v>
      </c>
      <c r="V32" s="402">
        <v>114</v>
      </c>
      <c r="W32" s="384">
        <v>28</v>
      </c>
      <c r="X32" s="403">
        <v>353</v>
      </c>
      <c r="Y32" s="384">
        <v>28</v>
      </c>
      <c r="Z32" s="403">
        <v>894</v>
      </c>
      <c r="AA32" s="384">
        <v>28</v>
      </c>
      <c r="AB32" s="404">
        <v>209</v>
      </c>
      <c r="AC32" s="384">
        <v>28</v>
      </c>
      <c r="AD32" s="405">
        <v>768</v>
      </c>
      <c r="AE32" s="384">
        <v>28</v>
      </c>
      <c r="AF32" s="393">
        <v>2438</v>
      </c>
      <c r="AG32" s="384">
        <v>28</v>
      </c>
      <c r="AH32" s="406">
        <v>2594</v>
      </c>
      <c r="AI32" s="384">
        <v>28</v>
      </c>
    </row>
    <row r="33" spans="1:35" ht="15.75" x14ac:dyDescent="0.2">
      <c r="A33" s="384">
        <v>72</v>
      </c>
      <c r="B33" s="385">
        <v>1219</v>
      </c>
      <c r="C33" s="384">
        <v>72</v>
      </c>
      <c r="D33" s="393">
        <v>2490</v>
      </c>
      <c r="E33" s="384">
        <v>72</v>
      </c>
      <c r="F33" s="393">
        <v>4660</v>
      </c>
      <c r="G33" s="384">
        <v>72</v>
      </c>
      <c r="H33" s="393">
        <v>5864</v>
      </c>
      <c r="I33" s="384">
        <v>72</v>
      </c>
      <c r="J33" s="393">
        <v>1495</v>
      </c>
      <c r="K33" s="384">
        <v>72</v>
      </c>
      <c r="L33" s="394">
        <v>4394</v>
      </c>
      <c r="M33" s="384">
        <v>72</v>
      </c>
      <c r="N33" s="395">
        <v>21284</v>
      </c>
      <c r="O33" s="384">
        <v>72</v>
      </c>
      <c r="P33" s="396">
        <v>43514</v>
      </c>
      <c r="Q33" s="384">
        <v>72</v>
      </c>
      <c r="R33" s="385">
        <v>5664</v>
      </c>
      <c r="S33" s="384">
        <v>72</v>
      </c>
      <c r="T33" s="397">
        <v>22144</v>
      </c>
      <c r="U33" s="384">
        <v>72</v>
      </c>
      <c r="V33" s="387">
        <v>116</v>
      </c>
      <c r="W33" s="398">
        <v>29</v>
      </c>
      <c r="X33" s="388">
        <v>359</v>
      </c>
      <c r="Y33" s="398">
        <v>29</v>
      </c>
      <c r="Z33" s="388">
        <v>902</v>
      </c>
      <c r="AA33" s="398">
        <v>29</v>
      </c>
      <c r="AB33" s="389">
        <v>212</v>
      </c>
      <c r="AC33" s="398">
        <v>29</v>
      </c>
      <c r="AD33" s="390">
        <v>784</v>
      </c>
      <c r="AE33" s="398">
        <v>29</v>
      </c>
      <c r="AF33" s="391">
        <v>2484</v>
      </c>
      <c r="AG33" s="398">
        <v>29</v>
      </c>
      <c r="AH33" s="392">
        <v>2642</v>
      </c>
      <c r="AI33" s="398">
        <v>29</v>
      </c>
    </row>
    <row r="34" spans="1:35" ht="15.75" x14ac:dyDescent="0.2">
      <c r="A34" s="398">
        <v>71</v>
      </c>
      <c r="B34" s="399">
        <v>1222</v>
      </c>
      <c r="C34" s="398">
        <v>71</v>
      </c>
      <c r="D34" s="391">
        <v>2500</v>
      </c>
      <c r="E34" s="398">
        <v>71</v>
      </c>
      <c r="F34" s="391">
        <v>4680</v>
      </c>
      <c r="G34" s="398">
        <v>71</v>
      </c>
      <c r="H34" s="391">
        <v>5884</v>
      </c>
      <c r="I34" s="398">
        <v>71</v>
      </c>
      <c r="J34" s="391">
        <v>1500</v>
      </c>
      <c r="K34" s="398">
        <v>71</v>
      </c>
      <c r="L34" s="400">
        <v>4404</v>
      </c>
      <c r="M34" s="398">
        <v>71</v>
      </c>
      <c r="N34" s="395">
        <v>21324</v>
      </c>
      <c r="O34" s="398">
        <v>71</v>
      </c>
      <c r="P34" s="396">
        <v>43614</v>
      </c>
      <c r="Q34" s="398">
        <v>71</v>
      </c>
      <c r="R34" s="399">
        <v>5684</v>
      </c>
      <c r="S34" s="398">
        <v>71</v>
      </c>
      <c r="T34" s="401">
        <v>22184</v>
      </c>
      <c r="U34" s="398">
        <v>71</v>
      </c>
      <c r="V34" s="402">
        <v>118</v>
      </c>
      <c r="W34" s="384">
        <v>30</v>
      </c>
      <c r="X34" s="403">
        <v>365</v>
      </c>
      <c r="Y34" s="384">
        <v>30</v>
      </c>
      <c r="Z34" s="403">
        <v>910</v>
      </c>
      <c r="AA34" s="384">
        <v>30</v>
      </c>
      <c r="AB34" s="404">
        <v>215</v>
      </c>
      <c r="AC34" s="384">
        <v>30</v>
      </c>
      <c r="AD34" s="405">
        <v>800</v>
      </c>
      <c r="AE34" s="384">
        <v>30</v>
      </c>
      <c r="AF34" s="393">
        <v>2530</v>
      </c>
      <c r="AG34" s="384">
        <v>30</v>
      </c>
      <c r="AH34" s="406">
        <v>2690</v>
      </c>
      <c r="AI34" s="384">
        <v>30</v>
      </c>
    </row>
    <row r="35" spans="1:35" ht="15.75" x14ac:dyDescent="0.2">
      <c r="A35" s="384">
        <v>70</v>
      </c>
      <c r="B35" s="385">
        <v>1225</v>
      </c>
      <c r="C35" s="384">
        <v>70</v>
      </c>
      <c r="D35" s="393">
        <v>2510</v>
      </c>
      <c r="E35" s="384">
        <v>70</v>
      </c>
      <c r="F35" s="393">
        <v>4700</v>
      </c>
      <c r="G35" s="384">
        <v>70</v>
      </c>
      <c r="H35" s="393">
        <v>5904</v>
      </c>
      <c r="I35" s="384">
        <v>70</v>
      </c>
      <c r="J35" s="393">
        <v>1505</v>
      </c>
      <c r="K35" s="384">
        <v>70</v>
      </c>
      <c r="L35" s="394">
        <v>4414</v>
      </c>
      <c r="M35" s="384">
        <v>70</v>
      </c>
      <c r="N35" s="395">
        <v>21374</v>
      </c>
      <c r="O35" s="384">
        <v>70</v>
      </c>
      <c r="P35" s="396">
        <v>43714</v>
      </c>
      <c r="Q35" s="384">
        <v>70</v>
      </c>
      <c r="R35" s="385">
        <v>5704</v>
      </c>
      <c r="S35" s="384">
        <v>70</v>
      </c>
      <c r="T35" s="397">
        <v>22224</v>
      </c>
      <c r="U35" s="384">
        <v>70</v>
      </c>
      <c r="V35" s="387">
        <v>120</v>
      </c>
      <c r="W35" s="398">
        <v>31</v>
      </c>
      <c r="X35" s="388">
        <v>371</v>
      </c>
      <c r="Y35" s="398">
        <v>31</v>
      </c>
      <c r="Z35" s="388">
        <v>918</v>
      </c>
      <c r="AA35" s="398">
        <v>31</v>
      </c>
      <c r="AB35" s="389">
        <v>218</v>
      </c>
      <c r="AC35" s="398">
        <v>31</v>
      </c>
      <c r="AD35" s="390">
        <v>816</v>
      </c>
      <c r="AE35" s="398">
        <v>31</v>
      </c>
      <c r="AF35" s="391">
        <v>2576</v>
      </c>
      <c r="AG35" s="398">
        <v>31</v>
      </c>
      <c r="AH35" s="392">
        <v>2738</v>
      </c>
      <c r="AI35" s="398">
        <v>31</v>
      </c>
    </row>
    <row r="36" spans="1:35" ht="15.75" x14ac:dyDescent="0.2">
      <c r="A36" s="398">
        <v>69</v>
      </c>
      <c r="B36" s="399">
        <v>1228</v>
      </c>
      <c r="C36" s="398">
        <v>69</v>
      </c>
      <c r="D36" s="391">
        <v>2520</v>
      </c>
      <c r="E36" s="398">
        <v>69</v>
      </c>
      <c r="F36" s="391">
        <v>4720</v>
      </c>
      <c r="G36" s="398">
        <v>69</v>
      </c>
      <c r="H36" s="391">
        <v>5924</v>
      </c>
      <c r="I36" s="398">
        <v>69</v>
      </c>
      <c r="J36" s="391">
        <v>1510</v>
      </c>
      <c r="K36" s="398">
        <v>69</v>
      </c>
      <c r="L36" s="400">
        <v>4424</v>
      </c>
      <c r="M36" s="398">
        <v>69</v>
      </c>
      <c r="N36" s="395">
        <v>21424</v>
      </c>
      <c r="O36" s="398">
        <v>69</v>
      </c>
      <c r="P36" s="396">
        <v>43834</v>
      </c>
      <c r="Q36" s="398">
        <v>69</v>
      </c>
      <c r="R36" s="399">
        <v>5724</v>
      </c>
      <c r="S36" s="398">
        <v>69</v>
      </c>
      <c r="T36" s="401">
        <v>22264</v>
      </c>
      <c r="U36" s="398">
        <v>69</v>
      </c>
      <c r="V36" s="402">
        <v>122</v>
      </c>
      <c r="W36" s="384">
        <v>32</v>
      </c>
      <c r="X36" s="403">
        <v>377</v>
      </c>
      <c r="Y36" s="384">
        <v>32</v>
      </c>
      <c r="Z36" s="403">
        <v>926</v>
      </c>
      <c r="AA36" s="384">
        <v>32</v>
      </c>
      <c r="AB36" s="404">
        <v>221</v>
      </c>
      <c r="AC36" s="384">
        <v>32</v>
      </c>
      <c r="AD36" s="405">
        <v>832</v>
      </c>
      <c r="AE36" s="384">
        <v>32</v>
      </c>
      <c r="AF36" s="393">
        <v>2622</v>
      </c>
      <c r="AG36" s="384">
        <v>32</v>
      </c>
      <c r="AH36" s="406">
        <v>2786</v>
      </c>
      <c r="AI36" s="384">
        <v>32</v>
      </c>
    </row>
    <row r="37" spans="1:35" ht="15.75" x14ac:dyDescent="0.2">
      <c r="A37" s="384">
        <v>68</v>
      </c>
      <c r="B37" s="385">
        <v>1231</v>
      </c>
      <c r="C37" s="384">
        <v>68</v>
      </c>
      <c r="D37" s="393">
        <v>2530</v>
      </c>
      <c r="E37" s="384">
        <v>68</v>
      </c>
      <c r="F37" s="393">
        <v>4740</v>
      </c>
      <c r="G37" s="384">
        <v>68</v>
      </c>
      <c r="H37" s="393">
        <v>5944</v>
      </c>
      <c r="I37" s="384">
        <v>68</v>
      </c>
      <c r="J37" s="393">
        <v>1515</v>
      </c>
      <c r="K37" s="384">
        <v>68</v>
      </c>
      <c r="L37" s="394">
        <v>4434</v>
      </c>
      <c r="M37" s="384">
        <v>68</v>
      </c>
      <c r="N37" s="395">
        <v>21474</v>
      </c>
      <c r="O37" s="384">
        <v>68</v>
      </c>
      <c r="P37" s="396">
        <v>43954</v>
      </c>
      <c r="Q37" s="384">
        <v>68</v>
      </c>
      <c r="R37" s="385">
        <v>5744</v>
      </c>
      <c r="S37" s="384">
        <v>68</v>
      </c>
      <c r="T37" s="397">
        <v>22304</v>
      </c>
      <c r="U37" s="384">
        <v>68</v>
      </c>
      <c r="V37" s="387">
        <v>123</v>
      </c>
      <c r="W37" s="398">
        <v>33</v>
      </c>
      <c r="X37" s="388">
        <v>382</v>
      </c>
      <c r="Y37" s="398">
        <v>33</v>
      </c>
      <c r="Z37" s="388">
        <v>934</v>
      </c>
      <c r="AA37" s="398">
        <v>33</v>
      </c>
      <c r="AB37" s="389">
        <v>224</v>
      </c>
      <c r="AC37" s="398">
        <v>33</v>
      </c>
      <c r="AD37" s="390">
        <v>848</v>
      </c>
      <c r="AE37" s="398">
        <v>33</v>
      </c>
      <c r="AF37" s="391">
        <v>2668</v>
      </c>
      <c r="AG37" s="398">
        <v>33</v>
      </c>
      <c r="AH37" s="392">
        <v>2834</v>
      </c>
      <c r="AI37" s="398">
        <v>33</v>
      </c>
    </row>
    <row r="38" spans="1:35" ht="15.75" x14ac:dyDescent="0.2">
      <c r="A38" s="398">
        <v>67</v>
      </c>
      <c r="B38" s="399">
        <v>1234</v>
      </c>
      <c r="C38" s="398">
        <v>67</v>
      </c>
      <c r="D38" s="391">
        <v>2540</v>
      </c>
      <c r="E38" s="398">
        <v>67</v>
      </c>
      <c r="F38" s="391">
        <v>4760</v>
      </c>
      <c r="G38" s="398">
        <v>67</v>
      </c>
      <c r="H38" s="391">
        <v>5964</v>
      </c>
      <c r="I38" s="398">
        <v>67</v>
      </c>
      <c r="J38" s="391">
        <v>1520</v>
      </c>
      <c r="K38" s="398">
        <v>67</v>
      </c>
      <c r="L38" s="400">
        <v>4444</v>
      </c>
      <c r="M38" s="398">
        <v>67</v>
      </c>
      <c r="N38" s="395">
        <v>21524</v>
      </c>
      <c r="O38" s="398">
        <v>67</v>
      </c>
      <c r="P38" s="396">
        <v>44074</v>
      </c>
      <c r="Q38" s="398">
        <v>67</v>
      </c>
      <c r="R38" s="399">
        <v>5764</v>
      </c>
      <c r="S38" s="398">
        <v>67</v>
      </c>
      <c r="T38" s="401">
        <v>22344</v>
      </c>
      <c r="U38" s="398">
        <v>67</v>
      </c>
      <c r="V38" s="402">
        <v>124</v>
      </c>
      <c r="W38" s="384">
        <v>34</v>
      </c>
      <c r="X38" s="403">
        <v>387</v>
      </c>
      <c r="Y38" s="384">
        <v>34</v>
      </c>
      <c r="Z38" s="403">
        <v>942</v>
      </c>
      <c r="AA38" s="384">
        <v>34</v>
      </c>
      <c r="AB38" s="404">
        <v>227</v>
      </c>
      <c r="AC38" s="384">
        <v>34</v>
      </c>
      <c r="AD38" s="405">
        <v>864</v>
      </c>
      <c r="AE38" s="384">
        <v>34</v>
      </c>
      <c r="AF38" s="393">
        <v>2712</v>
      </c>
      <c r="AG38" s="384">
        <v>34</v>
      </c>
      <c r="AH38" s="406">
        <v>2880</v>
      </c>
      <c r="AI38" s="384">
        <v>34</v>
      </c>
    </row>
    <row r="39" spans="1:35" ht="15.75" x14ac:dyDescent="0.2">
      <c r="A39" s="384">
        <v>66</v>
      </c>
      <c r="B39" s="385">
        <v>1237</v>
      </c>
      <c r="C39" s="384">
        <v>66</v>
      </c>
      <c r="D39" s="393">
        <v>2550</v>
      </c>
      <c r="E39" s="384">
        <v>66</v>
      </c>
      <c r="F39" s="393">
        <v>4780</v>
      </c>
      <c r="G39" s="384">
        <v>66</v>
      </c>
      <c r="H39" s="393">
        <v>5984</v>
      </c>
      <c r="I39" s="384">
        <v>66</v>
      </c>
      <c r="J39" s="393">
        <v>1525</v>
      </c>
      <c r="K39" s="384">
        <v>66</v>
      </c>
      <c r="L39" s="394">
        <v>4454</v>
      </c>
      <c r="M39" s="384">
        <v>66</v>
      </c>
      <c r="N39" s="395">
        <v>21574</v>
      </c>
      <c r="O39" s="384">
        <v>66</v>
      </c>
      <c r="P39" s="396">
        <v>44194</v>
      </c>
      <c r="Q39" s="384">
        <v>66</v>
      </c>
      <c r="R39" s="385">
        <v>5784</v>
      </c>
      <c r="S39" s="384">
        <v>66</v>
      </c>
      <c r="T39" s="397">
        <v>22384</v>
      </c>
      <c r="U39" s="384">
        <v>66</v>
      </c>
      <c r="V39" s="387">
        <v>125</v>
      </c>
      <c r="W39" s="398">
        <v>35</v>
      </c>
      <c r="X39" s="388">
        <v>392</v>
      </c>
      <c r="Y39" s="398">
        <v>35</v>
      </c>
      <c r="Z39" s="388">
        <v>950</v>
      </c>
      <c r="AA39" s="398">
        <v>35</v>
      </c>
      <c r="AB39" s="389">
        <v>230</v>
      </c>
      <c r="AC39" s="398">
        <v>35</v>
      </c>
      <c r="AD39" s="390">
        <v>880</v>
      </c>
      <c r="AE39" s="398">
        <v>35</v>
      </c>
      <c r="AF39" s="391">
        <v>2756</v>
      </c>
      <c r="AG39" s="398">
        <v>35</v>
      </c>
      <c r="AH39" s="392">
        <v>2926</v>
      </c>
      <c r="AI39" s="398">
        <v>35</v>
      </c>
    </row>
    <row r="40" spans="1:35" ht="15.75" x14ac:dyDescent="0.2">
      <c r="A40" s="398">
        <v>65</v>
      </c>
      <c r="B40" s="399">
        <v>1240</v>
      </c>
      <c r="C40" s="398">
        <v>65</v>
      </c>
      <c r="D40" s="391">
        <v>2560</v>
      </c>
      <c r="E40" s="398">
        <v>65</v>
      </c>
      <c r="F40" s="391">
        <v>4800</v>
      </c>
      <c r="G40" s="398">
        <v>65</v>
      </c>
      <c r="H40" s="407">
        <v>10004</v>
      </c>
      <c r="I40" s="398">
        <v>65</v>
      </c>
      <c r="J40" s="391">
        <v>1530</v>
      </c>
      <c r="K40" s="398">
        <v>65</v>
      </c>
      <c r="L40" s="400">
        <v>4464</v>
      </c>
      <c r="M40" s="398">
        <v>65</v>
      </c>
      <c r="N40" s="395">
        <v>21624</v>
      </c>
      <c r="O40" s="398">
        <v>65</v>
      </c>
      <c r="P40" s="396">
        <v>44314</v>
      </c>
      <c r="Q40" s="398">
        <v>65</v>
      </c>
      <c r="R40" s="399">
        <v>5804</v>
      </c>
      <c r="S40" s="398">
        <v>65</v>
      </c>
      <c r="T40" s="401">
        <v>22424</v>
      </c>
      <c r="U40" s="398">
        <v>65</v>
      </c>
      <c r="V40" s="402">
        <v>126</v>
      </c>
      <c r="W40" s="384">
        <v>36</v>
      </c>
      <c r="X40" s="403">
        <v>397</v>
      </c>
      <c r="Y40" s="384">
        <v>36</v>
      </c>
      <c r="Z40" s="403">
        <v>958</v>
      </c>
      <c r="AA40" s="384">
        <v>36</v>
      </c>
      <c r="AB40" s="404">
        <v>233</v>
      </c>
      <c r="AC40" s="384">
        <v>36</v>
      </c>
      <c r="AD40" s="405">
        <v>895</v>
      </c>
      <c r="AE40" s="384">
        <v>36</v>
      </c>
      <c r="AF40" s="393">
        <v>2800</v>
      </c>
      <c r="AG40" s="384">
        <v>36</v>
      </c>
      <c r="AH40" s="406">
        <v>2972</v>
      </c>
      <c r="AI40" s="384">
        <v>36</v>
      </c>
    </row>
    <row r="41" spans="1:35" ht="15.75" x14ac:dyDescent="0.2">
      <c r="A41" s="384">
        <v>64</v>
      </c>
      <c r="B41" s="385">
        <v>1243</v>
      </c>
      <c r="C41" s="384">
        <v>64</v>
      </c>
      <c r="D41" s="393">
        <v>2570</v>
      </c>
      <c r="E41" s="384">
        <v>64</v>
      </c>
      <c r="F41" s="393">
        <v>4810</v>
      </c>
      <c r="G41" s="384">
        <v>64</v>
      </c>
      <c r="H41" s="408">
        <v>10024</v>
      </c>
      <c r="I41" s="384">
        <v>64</v>
      </c>
      <c r="J41" s="393">
        <v>1535</v>
      </c>
      <c r="K41" s="384">
        <v>64</v>
      </c>
      <c r="L41" s="394">
        <v>4474</v>
      </c>
      <c r="M41" s="384">
        <v>64</v>
      </c>
      <c r="N41" s="395">
        <v>21674</v>
      </c>
      <c r="O41" s="384">
        <v>64</v>
      </c>
      <c r="P41" s="396">
        <v>44434</v>
      </c>
      <c r="Q41" s="384">
        <v>64</v>
      </c>
      <c r="R41" s="385">
        <v>5824</v>
      </c>
      <c r="S41" s="384">
        <v>64</v>
      </c>
      <c r="T41" s="397">
        <v>22464</v>
      </c>
      <c r="U41" s="384">
        <v>64</v>
      </c>
      <c r="V41" s="387">
        <v>127</v>
      </c>
      <c r="W41" s="398">
        <v>37</v>
      </c>
      <c r="X41" s="388">
        <v>402</v>
      </c>
      <c r="Y41" s="398">
        <v>37</v>
      </c>
      <c r="Z41" s="388">
        <v>966</v>
      </c>
      <c r="AA41" s="398">
        <v>37</v>
      </c>
      <c r="AB41" s="389">
        <v>236</v>
      </c>
      <c r="AC41" s="398">
        <v>37</v>
      </c>
      <c r="AD41" s="390">
        <v>910</v>
      </c>
      <c r="AE41" s="398">
        <v>37</v>
      </c>
      <c r="AF41" s="391">
        <v>2844</v>
      </c>
      <c r="AG41" s="398">
        <v>37</v>
      </c>
      <c r="AH41" s="392">
        <v>3018</v>
      </c>
      <c r="AI41" s="398">
        <v>37</v>
      </c>
    </row>
    <row r="42" spans="1:35" ht="15.75" x14ac:dyDescent="0.2">
      <c r="A42" s="398">
        <v>63</v>
      </c>
      <c r="B42" s="399">
        <v>1246</v>
      </c>
      <c r="C42" s="398">
        <v>63</v>
      </c>
      <c r="D42" s="391">
        <v>2580</v>
      </c>
      <c r="E42" s="398">
        <v>63</v>
      </c>
      <c r="F42" s="391">
        <v>4820</v>
      </c>
      <c r="G42" s="398">
        <v>63</v>
      </c>
      <c r="H42" s="407">
        <v>10044</v>
      </c>
      <c r="I42" s="398">
        <v>63</v>
      </c>
      <c r="J42" s="391">
        <v>1540</v>
      </c>
      <c r="K42" s="398">
        <v>63</v>
      </c>
      <c r="L42" s="400">
        <v>4484</v>
      </c>
      <c r="M42" s="398">
        <v>63</v>
      </c>
      <c r="N42" s="395">
        <v>21724</v>
      </c>
      <c r="O42" s="398">
        <v>63</v>
      </c>
      <c r="P42" s="396">
        <v>44554</v>
      </c>
      <c r="Q42" s="398">
        <v>63</v>
      </c>
      <c r="R42" s="399">
        <v>5844</v>
      </c>
      <c r="S42" s="398">
        <v>63</v>
      </c>
      <c r="T42" s="401">
        <v>22504</v>
      </c>
      <c r="U42" s="398">
        <v>63</v>
      </c>
      <c r="V42" s="402">
        <v>128</v>
      </c>
      <c r="W42" s="384">
        <v>38</v>
      </c>
      <c r="X42" s="403">
        <v>407</v>
      </c>
      <c r="Y42" s="384">
        <v>38</v>
      </c>
      <c r="Z42" s="403">
        <v>974</v>
      </c>
      <c r="AA42" s="384">
        <v>38</v>
      </c>
      <c r="AB42" s="404">
        <v>239</v>
      </c>
      <c r="AC42" s="384">
        <v>38</v>
      </c>
      <c r="AD42" s="405">
        <v>925</v>
      </c>
      <c r="AE42" s="384">
        <v>38</v>
      </c>
      <c r="AF42" s="393">
        <v>2888</v>
      </c>
      <c r="AG42" s="384">
        <v>38</v>
      </c>
      <c r="AH42" s="406">
        <v>3064</v>
      </c>
      <c r="AI42" s="384">
        <v>38</v>
      </c>
    </row>
    <row r="43" spans="1:35" ht="15.75" x14ac:dyDescent="0.2">
      <c r="A43" s="384">
        <v>62</v>
      </c>
      <c r="B43" s="385">
        <v>1249</v>
      </c>
      <c r="C43" s="384">
        <v>62</v>
      </c>
      <c r="D43" s="393">
        <v>2590</v>
      </c>
      <c r="E43" s="384">
        <v>62</v>
      </c>
      <c r="F43" s="393">
        <v>4830</v>
      </c>
      <c r="G43" s="384">
        <v>62</v>
      </c>
      <c r="H43" s="408">
        <v>10064</v>
      </c>
      <c r="I43" s="384">
        <v>62</v>
      </c>
      <c r="J43" s="393">
        <v>1550</v>
      </c>
      <c r="K43" s="384">
        <v>62</v>
      </c>
      <c r="L43" s="394">
        <v>4494</v>
      </c>
      <c r="M43" s="384">
        <v>62</v>
      </c>
      <c r="N43" s="395">
        <v>21784</v>
      </c>
      <c r="O43" s="384">
        <v>62</v>
      </c>
      <c r="P43" s="396">
        <v>44674</v>
      </c>
      <c r="Q43" s="384">
        <v>62</v>
      </c>
      <c r="R43" s="385">
        <v>5864</v>
      </c>
      <c r="S43" s="384">
        <v>62</v>
      </c>
      <c r="T43" s="397">
        <v>22544</v>
      </c>
      <c r="U43" s="384">
        <v>62</v>
      </c>
      <c r="V43" s="387">
        <v>129</v>
      </c>
      <c r="W43" s="398">
        <v>39</v>
      </c>
      <c r="X43" s="388">
        <v>412</v>
      </c>
      <c r="Y43" s="398">
        <v>39</v>
      </c>
      <c r="Z43" s="388">
        <v>982</v>
      </c>
      <c r="AA43" s="398">
        <v>39</v>
      </c>
      <c r="AB43" s="389">
        <v>242</v>
      </c>
      <c r="AC43" s="398">
        <v>39</v>
      </c>
      <c r="AD43" s="390">
        <v>940</v>
      </c>
      <c r="AE43" s="398">
        <v>39</v>
      </c>
      <c r="AF43" s="391">
        <v>2932</v>
      </c>
      <c r="AG43" s="398">
        <v>39</v>
      </c>
      <c r="AH43" s="392">
        <v>3110</v>
      </c>
      <c r="AI43" s="398">
        <v>39</v>
      </c>
    </row>
    <row r="44" spans="1:35" ht="15.75" x14ac:dyDescent="0.2">
      <c r="A44" s="398">
        <v>61</v>
      </c>
      <c r="B44" s="399">
        <v>1252</v>
      </c>
      <c r="C44" s="398">
        <v>61</v>
      </c>
      <c r="D44" s="391">
        <v>2600</v>
      </c>
      <c r="E44" s="398">
        <v>61</v>
      </c>
      <c r="F44" s="391">
        <v>4840</v>
      </c>
      <c r="G44" s="398">
        <v>61</v>
      </c>
      <c r="H44" s="407">
        <v>10084</v>
      </c>
      <c r="I44" s="398">
        <v>61</v>
      </c>
      <c r="J44" s="391">
        <v>1560</v>
      </c>
      <c r="K44" s="398">
        <v>61</v>
      </c>
      <c r="L44" s="400">
        <v>4504</v>
      </c>
      <c r="M44" s="398">
        <v>61</v>
      </c>
      <c r="N44" s="395">
        <v>21844</v>
      </c>
      <c r="O44" s="398">
        <v>61</v>
      </c>
      <c r="P44" s="396">
        <v>44794</v>
      </c>
      <c r="Q44" s="398">
        <v>61</v>
      </c>
      <c r="R44" s="399">
        <v>5884</v>
      </c>
      <c r="S44" s="398">
        <v>61</v>
      </c>
      <c r="T44" s="401">
        <v>22584</v>
      </c>
      <c r="U44" s="398">
        <v>61</v>
      </c>
      <c r="V44" s="402">
        <v>130</v>
      </c>
      <c r="W44" s="384">
        <v>40</v>
      </c>
      <c r="X44" s="403">
        <v>417</v>
      </c>
      <c r="Y44" s="384">
        <v>40</v>
      </c>
      <c r="Z44" s="403">
        <v>990</v>
      </c>
      <c r="AA44" s="384">
        <v>40</v>
      </c>
      <c r="AB44" s="404">
        <v>245</v>
      </c>
      <c r="AC44" s="384">
        <v>40</v>
      </c>
      <c r="AD44" s="405">
        <v>955</v>
      </c>
      <c r="AE44" s="384">
        <v>40</v>
      </c>
      <c r="AF44" s="393">
        <v>2976</v>
      </c>
      <c r="AG44" s="384">
        <v>40</v>
      </c>
      <c r="AH44" s="406">
        <v>3156</v>
      </c>
      <c r="AI44" s="384">
        <v>40</v>
      </c>
    </row>
    <row r="45" spans="1:35" ht="15.75" x14ac:dyDescent="0.2">
      <c r="A45" s="384">
        <v>60</v>
      </c>
      <c r="B45" s="385">
        <v>1255</v>
      </c>
      <c r="C45" s="384">
        <v>60</v>
      </c>
      <c r="D45" s="393">
        <v>2610</v>
      </c>
      <c r="E45" s="384">
        <v>60</v>
      </c>
      <c r="F45" s="393">
        <v>4850</v>
      </c>
      <c r="G45" s="384">
        <v>60</v>
      </c>
      <c r="H45" s="408">
        <v>10104</v>
      </c>
      <c r="I45" s="384">
        <v>60</v>
      </c>
      <c r="J45" s="393">
        <v>1570</v>
      </c>
      <c r="K45" s="384">
        <v>60</v>
      </c>
      <c r="L45" s="394">
        <v>4524</v>
      </c>
      <c r="M45" s="384">
        <v>60</v>
      </c>
      <c r="N45" s="395">
        <v>21914</v>
      </c>
      <c r="O45" s="384">
        <v>60</v>
      </c>
      <c r="P45" s="396">
        <v>44914</v>
      </c>
      <c r="Q45" s="384">
        <v>60</v>
      </c>
      <c r="R45" s="385">
        <v>5904</v>
      </c>
      <c r="S45" s="384">
        <v>60</v>
      </c>
      <c r="T45" s="397">
        <v>22624</v>
      </c>
      <c r="U45" s="384">
        <v>60</v>
      </c>
      <c r="V45" s="387">
        <v>131</v>
      </c>
      <c r="W45" s="398">
        <v>41</v>
      </c>
      <c r="X45" s="388">
        <v>421</v>
      </c>
      <c r="Y45" s="398">
        <v>41</v>
      </c>
      <c r="Z45" s="388">
        <v>997</v>
      </c>
      <c r="AA45" s="398">
        <v>41</v>
      </c>
      <c r="AB45" s="389">
        <v>248</v>
      </c>
      <c r="AC45" s="398">
        <v>41</v>
      </c>
      <c r="AD45" s="390">
        <v>970</v>
      </c>
      <c r="AE45" s="398">
        <v>41</v>
      </c>
      <c r="AF45" s="391">
        <v>3020</v>
      </c>
      <c r="AG45" s="398">
        <v>41</v>
      </c>
      <c r="AH45" s="392">
        <v>3202</v>
      </c>
      <c r="AI45" s="398">
        <v>41</v>
      </c>
    </row>
    <row r="46" spans="1:35" ht="15.75" x14ac:dyDescent="0.2">
      <c r="A46" s="398">
        <v>59</v>
      </c>
      <c r="B46" s="399">
        <v>1259</v>
      </c>
      <c r="C46" s="398">
        <v>59</v>
      </c>
      <c r="D46" s="391">
        <v>2620</v>
      </c>
      <c r="E46" s="398">
        <v>59</v>
      </c>
      <c r="F46" s="391">
        <v>4860</v>
      </c>
      <c r="G46" s="398">
        <v>59</v>
      </c>
      <c r="H46" s="407">
        <v>10124</v>
      </c>
      <c r="I46" s="398">
        <v>59</v>
      </c>
      <c r="J46" s="391">
        <v>1580</v>
      </c>
      <c r="K46" s="398">
        <v>59</v>
      </c>
      <c r="L46" s="400">
        <v>4544</v>
      </c>
      <c r="M46" s="398">
        <v>59</v>
      </c>
      <c r="N46" s="395">
        <v>21984</v>
      </c>
      <c r="O46" s="398">
        <v>59</v>
      </c>
      <c r="P46" s="396">
        <v>45064</v>
      </c>
      <c r="Q46" s="398">
        <v>59</v>
      </c>
      <c r="R46" s="399">
        <v>5924</v>
      </c>
      <c r="S46" s="398">
        <v>59</v>
      </c>
      <c r="T46" s="401">
        <v>22664</v>
      </c>
      <c r="U46" s="398">
        <v>59</v>
      </c>
      <c r="V46" s="402">
        <v>132</v>
      </c>
      <c r="W46" s="384">
        <v>42</v>
      </c>
      <c r="X46" s="403">
        <v>425</v>
      </c>
      <c r="Y46" s="384">
        <v>42</v>
      </c>
      <c r="Z46" s="393">
        <v>1004</v>
      </c>
      <c r="AA46" s="384">
        <v>42</v>
      </c>
      <c r="AB46" s="404">
        <v>251</v>
      </c>
      <c r="AC46" s="384">
        <v>42</v>
      </c>
      <c r="AD46" s="405">
        <v>985</v>
      </c>
      <c r="AE46" s="384">
        <v>42</v>
      </c>
      <c r="AF46" s="393">
        <v>3064</v>
      </c>
      <c r="AG46" s="384">
        <v>42</v>
      </c>
      <c r="AH46" s="406">
        <v>3248</v>
      </c>
      <c r="AI46" s="384">
        <v>42</v>
      </c>
    </row>
    <row r="47" spans="1:35" ht="15.75" x14ac:dyDescent="0.2">
      <c r="A47" s="384">
        <v>58</v>
      </c>
      <c r="B47" s="385">
        <v>1263</v>
      </c>
      <c r="C47" s="384">
        <v>58</v>
      </c>
      <c r="D47" s="393">
        <v>2630</v>
      </c>
      <c r="E47" s="384">
        <v>58</v>
      </c>
      <c r="F47" s="393">
        <v>4870</v>
      </c>
      <c r="G47" s="384">
        <v>58</v>
      </c>
      <c r="H47" s="408">
        <v>10144</v>
      </c>
      <c r="I47" s="384">
        <v>58</v>
      </c>
      <c r="J47" s="393">
        <v>1590</v>
      </c>
      <c r="K47" s="384">
        <v>58</v>
      </c>
      <c r="L47" s="394">
        <v>4564</v>
      </c>
      <c r="M47" s="384">
        <v>58</v>
      </c>
      <c r="N47" s="395">
        <v>22054</v>
      </c>
      <c r="O47" s="384">
        <v>58</v>
      </c>
      <c r="P47" s="396">
        <v>45214</v>
      </c>
      <c r="Q47" s="384">
        <v>58</v>
      </c>
      <c r="R47" s="385">
        <v>5944</v>
      </c>
      <c r="S47" s="384">
        <v>58</v>
      </c>
      <c r="T47" s="397">
        <v>22704</v>
      </c>
      <c r="U47" s="384">
        <v>58</v>
      </c>
      <c r="V47" s="387">
        <v>133</v>
      </c>
      <c r="W47" s="398">
        <v>43</v>
      </c>
      <c r="X47" s="388">
        <v>430</v>
      </c>
      <c r="Y47" s="398">
        <v>43</v>
      </c>
      <c r="Z47" s="391">
        <v>1011</v>
      </c>
      <c r="AA47" s="398">
        <v>43</v>
      </c>
      <c r="AB47" s="389">
        <v>254</v>
      </c>
      <c r="AC47" s="398">
        <v>43</v>
      </c>
      <c r="AD47" s="409">
        <v>1000</v>
      </c>
      <c r="AE47" s="398">
        <v>43</v>
      </c>
      <c r="AF47" s="391">
        <v>3106</v>
      </c>
      <c r="AG47" s="398">
        <v>43</v>
      </c>
      <c r="AH47" s="392">
        <v>3292</v>
      </c>
      <c r="AI47" s="398">
        <v>43</v>
      </c>
    </row>
    <row r="48" spans="1:35" ht="15.75" x14ac:dyDescent="0.2">
      <c r="A48" s="398">
        <v>57</v>
      </c>
      <c r="B48" s="399">
        <v>1267</v>
      </c>
      <c r="C48" s="398">
        <v>57</v>
      </c>
      <c r="D48" s="391">
        <v>2640</v>
      </c>
      <c r="E48" s="398">
        <v>57</v>
      </c>
      <c r="F48" s="391">
        <v>4880</v>
      </c>
      <c r="G48" s="398">
        <v>57</v>
      </c>
      <c r="H48" s="407">
        <v>10164</v>
      </c>
      <c r="I48" s="398">
        <v>57</v>
      </c>
      <c r="J48" s="391">
        <v>1600</v>
      </c>
      <c r="K48" s="398">
        <v>57</v>
      </c>
      <c r="L48" s="400">
        <v>4584</v>
      </c>
      <c r="M48" s="398">
        <v>57</v>
      </c>
      <c r="N48" s="395">
        <v>22124</v>
      </c>
      <c r="O48" s="398">
        <v>57</v>
      </c>
      <c r="P48" s="396">
        <v>45364</v>
      </c>
      <c r="Q48" s="398">
        <v>57</v>
      </c>
      <c r="R48" s="399">
        <v>5964</v>
      </c>
      <c r="S48" s="398">
        <v>57</v>
      </c>
      <c r="T48" s="401">
        <v>22744</v>
      </c>
      <c r="U48" s="398">
        <v>57</v>
      </c>
      <c r="V48" s="402">
        <v>134</v>
      </c>
      <c r="W48" s="384">
        <v>44</v>
      </c>
      <c r="X48" s="403">
        <v>435</v>
      </c>
      <c r="Y48" s="384">
        <v>44</v>
      </c>
      <c r="Z48" s="393">
        <v>1018</v>
      </c>
      <c r="AA48" s="384">
        <v>44</v>
      </c>
      <c r="AB48" s="404">
        <v>257</v>
      </c>
      <c r="AC48" s="384">
        <v>44</v>
      </c>
      <c r="AD48" s="410">
        <v>1015</v>
      </c>
      <c r="AE48" s="384">
        <v>44</v>
      </c>
      <c r="AF48" s="393">
        <v>3148</v>
      </c>
      <c r="AG48" s="384">
        <v>44</v>
      </c>
      <c r="AH48" s="406">
        <v>3336</v>
      </c>
      <c r="AI48" s="384">
        <v>44</v>
      </c>
    </row>
    <row r="49" spans="1:35" ht="15.75" x14ac:dyDescent="0.2">
      <c r="A49" s="384">
        <v>56</v>
      </c>
      <c r="B49" s="385">
        <v>1271</v>
      </c>
      <c r="C49" s="384">
        <v>56</v>
      </c>
      <c r="D49" s="393">
        <v>2650</v>
      </c>
      <c r="E49" s="384">
        <v>56</v>
      </c>
      <c r="F49" s="393">
        <v>4890</v>
      </c>
      <c r="G49" s="384">
        <v>56</v>
      </c>
      <c r="H49" s="408">
        <v>10184</v>
      </c>
      <c r="I49" s="384">
        <v>56</v>
      </c>
      <c r="J49" s="393">
        <v>1610</v>
      </c>
      <c r="K49" s="384">
        <v>56</v>
      </c>
      <c r="L49" s="394">
        <v>4604</v>
      </c>
      <c r="M49" s="384">
        <v>56</v>
      </c>
      <c r="N49" s="395">
        <v>22194</v>
      </c>
      <c r="O49" s="384">
        <v>56</v>
      </c>
      <c r="P49" s="396">
        <v>45514</v>
      </c>
      <c r="Q49" s="384">
        <v>56</v>
      </c>
      <c r="R49" s="385">
        <v>5984</v>
      </c>
      <c r="S49" s="384">
        <v>56</v>
      </c>
      <c r="T49" s="397">
        <v>22784</v>
      </c>
      <c r="U49" s="384">
        <v>56</v>
      </c>
      <c r="V49" s="387">
        <v>135</v>
      </c>
      <c r="W49" s="398">
        <v>45</v>
      </c>
      <c r="X49" s="388">
        <v>440</v>
      </c>
      <c r="Y49" s="398">
        <v>45</v>
      </c>
      <c r="Z49" s="391">
        <v>1025</v>
      </c>
      <c r="AA49" s="398">
        <v>45</v>
      </c>
      <c r="AB49" s="389">
        <v>260</v>
      </c>
      <c r="AC49" s="398">
        <v>45</v>
      </c>
      <c r="AD49" s="409">
        <v>1030</v>
      </c>
      <c r="AE49" s="398">
        <v>45</v>
      </c>
      <c r="AF49" s="391">
        <v>3190</v>
      </c>
      <c r="AG49" s="398">
        <v>45</v>
      </c>
      <c r="AH49" s="392">
        <v>3380</v>
      </c>
      <c r="AI49" s="398">
        <v>45</v>
      </c>
    </row>
    <row r="50" spans="1:35" ht="15.75" x14ac:dyDescent="0.2">
      <c r="A50" s="398">
        <v>55</v>
      </c>
      <c r="B50" s="399">
        <v>1275</v>
      </c>
      <c r="C50" s="398">
        <v>55</v>
      </c>
      <c r="D50" s="391">
        <v>2660</v>
      </c>
      <c r="E50" s="398">
        <v>55</v>
      </c>
      <c r="F50" s="391">
        <v>4900</v>
      </c>
      <c r="G50" s="398">
        <v>55</v>
      </c>
      <c r="H50" s="407">
        <v>10204</v>
      </c>
      <c r="I50" s="398">
        <v>55</v>
      </c>
      <c r="J50" s="391">
        <v>1620</v>
      </c>
      <c r="K50" s="398">
        <v>55</v>
      </c>
      <c r="L50" s="400">
        <v>4624</v>
      </c>
      <c r="M50" s="398">
        <v>55</v>
      </c>
      <c r="N50" s="395">
        <v>22264</v>
      </c>
      <c r="O50" s="398">
        <v>55</v>
      </c>
      <c r="P50" s="396">
        <v>45664</v>
      </c>
      <c r="Q50" s="398">
        <v>55</v>
      </c>
      <c r="R50" s="411">
        <v>10004</v>
      </c>
      <c r="S50" s="398">
        <v>55</v>
      </c>
      <c r="T50" s="401">
        <v>22824</v>
      </c>
      <c r="U50" s="398">
        <v>55</v>
      </c>
      <c r="V50" s="402">
        <v>136</v>
      </c>
      <c r="W50" s="384">
        <v>46</v>
      </c>
      <c r="X50" s="403">
        <v>445</v>
      </c>
      <c r="Y50" s="384">
        <v>46</v>
      </c>
      <c r="Z50" s="393">
        <v>1032</v>
      </c>
      <c r="AA50" s="384">
        <v>46</v>
      </c>
      <c r="AB50" s="404">
        <v>262</v>
      </c>
      <c r="AC50" s="384">
        <v>46</v>
      </c>
      <c r="AD50" s="410">
        <v>1045</v>
      </c>
      <c r="AE50" s="384">
        <v>46</v>
      </c>
      <c r="AF50" s="393">
        <v>3232</v>
      </c>
      <c r="AG50" s="384">
        <v>46</v>
      </c>
      <c r="AH50" s="406">
        <v>3424</v>
      </c>
      <c r="AI50" s="384">
        <v>46</v>
      </c>
    </row>
    <row r="51" spans="1:35" ht="15.75" x14ac:dyDescent="0.2">
      <c r="A51" s="384">
        <v>54</v>
      </c>
      <c r="B51" s="385">
        <v>1280</v>
      </c>
      <c r="C51" s="384">
        <v>54</v>
      </c>
      <c r="D51" s="393">
        <v>2670</v>
      </c>
      <c r="E51" s="384">
        <v>54</v>
      </c>
      <c r="F51" s="393">
        <v>4910</v>
      </c>
      <c r="G51" s="384">
        <v>54</v>
      </c>
      <c r="H51" s="408">
        <v>10224</v>
      </c>
      <c r="I51" s="384">
        <v>54</v>
      </c>
      <c r="J51" s="393">
        <v>1630</v>
      </c>
      <c r="K51" s="384">
        <v>54</v>
      </c>
      <c r="L51" s="394">
        <v>4644</v>
      </c>
      <c r="M51" s="384">
        <v>54</v>
      </c>
      <c r="N51" s="395">
        <v>22334</v>
      </c>
      <c r="O51" s="384">
        <v>54</v>
      </c>
      <c r="P51" s="396">
        <v>45814</v>
      </c>
      <c r="Q51" s="384">
        <v>54</v>
      </c>
      <c r="R51" s="412">
        <v>10024</v>
      </c>
      <c r="S51" s="384">
        <v>54</v>
      </c>
      <c r="T51" s="397">
        <v>22844</v>
      </c>
      <c r="U51" s="384">
        <v>54</v>
      </c>
      <c r="V51" s="387">
        <v>137</v>
      </c>
      <c r="W51" s="398">
        <v>47</v>
      </c>
      <c r="X51" s="388">
        <v>450</v>
      </c>
      <c r="Y51" s="398">
        <v>47</v>
      </c>
      <c r="Z51" s="391">
        <v>1039</v>
      </c>
      <c r="AA51" s="398">
        <v>47</v>
      </c>
      <c r="AB51" s="389">
        <v>264</v>
      </c>
      <c r="AC51" s="398">
        <v>47</v>
      </c>
      <c r="AD51" s="409">
        <v>1060</v>
      </c>
      <c r="AE51" s="398">
        <v>47</v>
      </c>
      <c r="AF51" s="391">
        <v>3274</v>
      </c>
      <c r="AG51" s="398">
        <v>47</v>
      </c>
      <c r="AH51" s="392">
        <v>3468</v>
      </c>
      <c r="AI51" s="398">
        <v>47</v>
      </c>
    </row>
    <row r="52" spans="1:35" ht="15.75" x14ac:dyDescent="0.2">
      <c r="A52" s="398">
        <v>53</v>
      </c>
      <c r="B52" s="399">
        <v>1285</v>
      </c>
      <c r="C52" s="398">
        <v>53</v>
      </c>
      <c r="D52" s="391">
        <v>2680</v>
      </c>
      <c r="E52" s="398">
        <v>53</v>
      </c>
      <c r="F52" s="391">
        <v>4920</v>
      </c>
      <c r="G52" s="398">
        <v>53</v>
      </c>
      <c r="H52" s="407">
        <v>10244</v>
      </c>
      <c r="I52" s="398">
        <v>53</v>
      </c>
      <c r="J52" s="391">
        <v>1640</v>
      </c>
      <c r="K52" s="398">
        <v>53</v>
      </c>
      <c r="L52" s="400">
        <v>4664</v>
      </c>
      <c r="M52" s="398">
        <v>53</v>
      </c>
      <c r="N52" s="395">
        <v>22404</v>
      </c>
      <c r="O52" s="398">
        <v>53</v>
      </c>
      <c r="P52" s="396">
        <v>45964</v>
      </c>
      <c r="Q52" s="398">
        <v>53</v>
      </c>
      <c r="R52" s="411">
        <v>10044</v>
      </c>
      <c r="S52" s="398">
        <v>53</v>
      </c>
      <c r="T52" s="401">
        <v>22904</v>
      </c>
      <c r="U52" s="398">
        <v>53</v>
      </c>
      <c r="V52" s="402">
        <v>138</v>
      </c>
      <c r="W52" s="384">
        <v>48</v>
      </c>
      <c r="X52" s="403">
        <v>455</v>
      </c>
      <c r="Y52" s="384">
        <v>48</v>
      </c>
      <c r="Z52" s="393">
        <v>1046</v>
      </c>
      <c r="AA52" s="384">
        <v>48</v>
      </c>
      <c r="AB52" s="404">
        <v>266</v>
      </c>
      <c r="AC52" s="384">
        <v>48</v>
      </c>
      <c r="AD52" s="410">
        <v>1075</v>
      </c>
      <c r="AE52" s="384">
        <v>48</v>
      </c>
      <c r="AF52" s="393">
        <v>3316</v>
      </c>
      <c r="AG52" s="384">
        <v>48</v>
      </c>
      <c r="AH52" s="406">
        <v>3512</v>
      </c>
      <c r="AI52" s="384">
        <v>48</v>
      </c>
    </row>
    <row r="53" spans="1:35" ht="15.75" x14ac:dyDescent="0.2">
      <c r="A53" s="384">
        <v>52</v>
      </c>
      <c r="B53" s="385">
        <v>1290</v>
      </c>
      <c r="C53" s="384">
        <v>52</v>
      </c>
      <c r="D53" s="393">
        <v>2690</v>
      </c>
      <c r="E53" s="384">
        <v>52</v>
      </c>
      <c r="F53" s="393">
        <v>4930</v>
      </c>
      <c r="G53" s="384">
        <v>52</v>
      </c>
      <c r="H53" s="408">
        <v>10264</v>
      </c>
      <c r="I53" s="384">
        <v>52</v>
      </c>
      <c r="J53" s="393">
        <v>1650</v>
      </c>
      <c r="K53" s="384">
        <v>52</v>
      </c>
      <c r="L53" s="394">
        <v>4684</v>
      </c>
      <c r="M53" s="384">
        <v>52</v>
      </c>
      <c r="N53" s="395">
        <v>22474</v>
      </c>
      <c r="O53" s="384">
        <v>52</v>
      </c>
      <c r="P53" s="396">
        <v>50114</v>
      </c>
      <c r="Q53" s="384">
        <v>52</v>
      </c>
      <c r="R53" s="412">
        <v>10064</v>
      </c>
      <c r="S53" s="384">
        <v>52</v>
      </c>
      <c r="T53" s="397">
        <v>22944</v>
      </c>
      <c r="U53" s="384">
        <v>52</v>
      </c>
      <c r="V53" s="387">
        <v>139</v>
      </c>
      <c r="W53" s="398">
        <v>49</v>
      </c>
      <c r="X53" s="388">
        <v>460</v>
      </c>
      <c r="Y53" s="398">
        <v>49</v>
      </c>
      <c r="Z53" s="391">
        <v>1053</v>
      </c>
      <c r="AA53" s="398">
        <v>49</v>
      </c>
      <c r="AB53" s="389">
        <v>268</v>
      </c>
      <c r="AC53" s="398">
        <v>49</v>
      </c>
      <c r="AD53" s="409">
        <v>1090</v>
      </c>
      <c r="AE53" s="398">
        <v>49</v>
      </c>
      <c r="AF53" s="391">
        <v>3358</v>
      </c>
      <c r="AG53" s="398">
        <v>49</v>
      </c>
      <c r="AH53" s="392">
        <v>3556</v>
      </c>
      <c r="AI53" s="398">
        <v>49</v>
      </c>
    </row>
    <row r="54" spans="1:35" ht="15.75" x14ac:dyDescent="0.2">
      <c r="A54" s="398">
        <v>51</v>
      </c>
      <c r="B54" s="399">
        <v>1295</v>
      </c>
      <c r="C54" s="398">
        <v>51</v>
      </c>
      <c r="D54" s="391">
        <v>2700</v>
      </c>
      <c r="E54" s="398">
        <v>51</v>
      </c>
      <c r="F54" s="391">
        <v>4940</v>
      </c>
      <c r="G54" s="398">
        <v>51</v>
      </c>
      <c r="H54" s="407">
        <v>10284</v>
      </c>
      <c r="I54" s="398">
        <v>51</v>
      </c>
      <c r="J54" s="391">
        <v>1660</v>
      </c>
      <c r="K54" s="398">
        <v>51</v>
      </c>
      <c r="L54" s="400">
        <v>4704</v>
      </c>
      <c r="M54" s="398">
        <v>51</v>
      </c>
      <c r="N54" s="395">
        <v>22544</v>
      </c>
      <c r="O54" s="398">
        <v>51</v>
      </c>
      <c r="P54" s="396">
        <v>50264</v>
      </c>
      <c r="Q54" s="398">
        <v>51</v>
      </c>
      <c r="R54" s="411">
        <v>10084</v>
      </c>
      <c r="S54" s="398">
        <v>51</v>
      </c>
      <c r="T54" s="401">
        <v>22984</v>
      </c>
      <c r="U54" s="398">
        <v>51</v>
      </c>
      <c r="V54" s="402">
        <v>140</v>
      </c>
      <c r="W54" s="384">
        <v>50</v>
      </c>
      <c r="X54" s="403">
        <v>465</v>
      </c>
      <c r="Y54" s="384">
        <v>50</v>
      </c>
      <c r="Z54" s="393">
        <v>1060</v>
      </c>
      <c r="AA54" s="384">
        <v>50</v>
      </c>
      <c r="AB54" s="404">
        <v>270</v>
      </c>
      <c r="AC54" s="384">
        <v>50</v>
      </c>
      <c r="AD54" s="410">
        <v>1105</v>
      </c>
      <c r="AE54" s="384">
        <v>50</v>
      </c>
      <c r="AF54" s="393">
        <v>3400</v>
      </c>
      <c r="AG54" s="384">
        <v>50</v>
      </c>
      <c r="AH54" s="406">
        <v>3600</v>
      </c>
      <c r="AI54" s="384">
        <v>50</v>
      </c>
    </row>
    <row r="55" spans="1:35" ht="15.75" x14ac:dyDescent="0.2">
      <c r="A55" s="384">
        <v>50</v>
      </c>
      <c r="B55" s="385">
        <v>1300</v>
      </c>
      <c r="C55" s="384">
        <v>50</v>
      </c>
      <c r="D55" s="393">
        <v>2710</v>
      </c>
      <c r="E55" s="384">
        <v>50</v>
      </c>
      <c r="F55" s="393">
        <v>4950</v>
      </c>
      <c r="G55" s="384">
        <v>50</v>
      </c>
      <c r="H55" s="408">
        <v>10304</v>
      </c>
      <c r="I55" s="384">
        <v>50</v>
      </c>
      <c r="J55" s="393">
        <v>1670</v>
      </c>
      <c r="K55" s="384">
        <v>50</v>
      </c>
      <c r="L55" s="394">
        <v>4724</v>
      </c>
      <c r="M55" s="384">
        <v>50</v>
      </c>
      <c r="N55" s="395">
        <v>22614</v>
      </c>
      <c r="O55" s="384">
        <v>50</v>
      </c>
      <c r="P55" s="396">
        <v>50414</v>
      </c>
      <c r="Q55" s="384">
        <v>50</v>
      </c>
      <c r="R55" s="412">
        <v>10104</v>
      </c>
      <c r="S55" s="384">
        <v>50</v>
      </c>
      <c r="T55" s="397">
        <v>23024</v>
      </c>
      <c r="U55" s="384">
        <v>50</v>
      </c>
      <c r="V55" s="387">
        <v>141</v>
      </c>
      <c r="W55" s="398">
        <v>51</v>
      </c>
      <c r="X55" s="388">
        <v>469</v>
      </c>
      <c r="Y55" s="398">
        <v>51</v>
      </c>
      <c r="Z55" s="391">
        <v>1066</v>
      </c>
      <c r="AA55" s="398">
        <v>51</v>
      </c>
      <c r="AB55" s="389">
        <v>272</v>
      </c>
      <c r="AC55" s="398">
        <v>51</v>
      </c>
      <c r="AD55" s="409">
        <v>1120</v>
      </c>
      <c r="AE55" s="398">
        <v>51</v>
      </c>
      <c r="AF55" s="391">
        <v>3442</v>
      </c>
      <c r="AG55" s="398">
        <v>51</v>
      </c>
      <c r="AH55" s="392">
        <v>3644</v>
      </c>
      <c r="AI55" s="398">
        <v>51</v>
      </c>
    </row>
    <row r="56" spans="1:35" ht="15.75" x14ac:dyDescent="0.2">
      <c r="A56" s="398">
        <v>49</v>
      </c>
      <c r="B56" s="399">
        <v>1305</v>
      </c>
      <c r="C56" s="398">
        <v>49</v>
      </c>
      <c r="D56" s="391">
        <v>2720</v>
      </c>
      <c r="E56" s="398">
        <v>49</v>
      </c>
      <c r="F56" s="391">
        <v>4960</v>
      </c>
      <c r="G56" s="398">
        <v>49</v>
      </c>
      <c r="H56" s="407">
        <v>10334</v>
      </c>
      <c r="I56" s="398">
        <v>49</v>
      </c>
      <c r="J56" s="391">
        <v>1680</v>
      </c>
      <c r="K56" s="398">
        <v>49</v>
      </c>
      <c r="L56" s="400">
        <v>4744</v>
      </c>
      <c r="M56" s="398">
        <v>49</v>
      </c>
      <c r="N56" s="395">
        <v>22714</v>
      </c>
      <c r="O56" s="398">
        <v>49</v>
      </c>
      <c r="P56" s="396">
        <v>50614</v>
      </c>
      <c r="Q56" s="398">
        <v>49</v>
      </c>
      <c r="R56" s="411">
        <v>10134</v>
      </c>
      <c r="S56" s="398">
        <v>49</v>
      </c>
      <c r="T56" s="401">
        <v>23084</v>
      </c>
      <c r="U56" s="398">
        <v>49</v>
      </c>
      <c r="V56" s="402">
        <v>142</v>
      </c>
      <c r="W56" s="384">
        <v>52</v>
      </c>
      <c r="X56" s="403">
        <v>473</v>
      </c>
      <c r="Y56" s="384">
        <v>52</v>
      </c>
      <c r="Z56" s="393">
        <v>1072</v>
      </c>
      <c r="AA56" s="384">
        <v>52</v>
      </c>
      <c r="AB56" s="404">
        <v>274</v>
      </c>
      <c r="AC56" s="384">
        <v>52</v>
      </c>
      <c r="AD56" s="410">
        <v>1135</v>
      </c>
      <c r="AE56" s="384">
        <v>52</v>
      </c>
      <c r="AF56" s="393">
        <v>3484</v>
      </c>
      <c r="AG56" s="384">
        <v>52</v>
      </c>
      <c r="AH56" s="406">
        <v>3688</v>
      </c>
      <c r="AI56" s="384">
        <v>52</v>
      </c>
    </row>
    <row r="57" spans="1:35" ht="15.75" x14ac:dyDescent="0.2">
      <c r="A57" s="384">
        <v>48</v>
      </c>
      <c r="B57" s="385">
        <v>1310</v>
      </c>
      <c r="C57" s="384">
        <v>48</v>
      </c>
      <c r="D57" s="393">
        <v>2730</v>
      </c>
      <c r="E57" s="384">
        <v>48</v>
      </c>
      <c r="F57" s="393">
        <v>4970</v>
      </c>
      <c r="G57" s="384">
        <v>48</v>
      </c>
      <c r="H57" s="408">
        <v>10364</v>
      </c>
      <c r="I57" s="384">
        <v>48</v>
      </c>
      <c r="J57" s="393">
        <v>1690</v>
      </c>
      <c r="K57" s="384">
        <v>48</v>
      </c>
      <c r="L57" s="394">
        <v>4764</v>
      </c>
      <c r="M57" s="384">
        <v>48</v>
      </c>
      <c r="N57" s="395">
        <v>22814</v>
      </c>
      <c r="O57" s="384">
        <v>48</v>
      </c>
      <c r="P57" s="396">
        <v>50814</v>
      </c>
      <c r="Q57" s="384">
        <v>48</v>
      </c>
      <c r="R57" s="412">
        <v>10164</v>
      </c>
      <c r="S57" s="384">
        <v>48</v>
      </c>
      <c r="T57" s="397">
        <v>23144</v>
      </c>
      <c r="U57" s="384">
        <v>48</v>
      </c>
      <c r="V57" s="387">
        <v>143</v>
      </c>
      <c r="W57" s="398">
        <v>53</v>
      </c>
      <c r="X57" s="388">
        <v>477</v>
      </c>
      <c r="Y57" s="398">
        <v>53</v>
      </c>
      <c r="Z57" s="391">
        <v>1078</v>
      </c>
      <c r="AA57" s="398">
        <v>53</v>
      </c>
      <c r="AB57" s="389">
        <v>276</v>
      </c>
      <c r="AC57" s="398">
        <v>53</v>
      </c>
      <c r="AD57" s="409">
        <v>1150</v>
      </c>
      <c r="AE57" s="398">
        <v>53</v>
      </c>
      <c r="AF57" s="391">
        <v>3526</v>
      </c>
      <c r="AG57" s="398">
        <v>53</v>
      </c>
      <c r="AH57" s="392">
        <v>3732</v>
      </c>
      <c r="AI57" s="398">
        <v>53</v>
      </c>
    </row>
    <row r="58" spans="1:35" ht="15.75" x14ac:dyDescent="0.2">
      <c r="A58" s="398">
        <v>47</v>
      </c>
      <c r="B58" s="399">
        <v>1315</v>
      </c>
      <c r="C58" s="398">
        <v>47</v>
      </c>
      <c r="D58" s="391">
        <v>2740</v>
      </c>
      <c r="E58" s="398">
        <v>47</v>
      </c>
      <c r="F58" s="391">
        <v>4980</v>
      </c>
      <c r="G58" s="398">
        <v>47</v>
      </c>
      <c r="H58" s="407">
        <v>10394</v>
      </c>
      <c r="I58" s="398">
        <v>47</v>
      </c>
      <c r="J58" s="391">
        <v>1700</v>
      </c>
      <c r="K58" s="398">
        <v>47</v>
      </c>
      <c r="L58" s="400">
        <v>4784</v>
      </c>
      <c r="M58" s="398">
        <v>47</v>
      </c>
      <c r="N58" s="395">
        <v>22914</v>
      </c>
      <c r="O58" s="398">
        <v>47</v>
      </c>
      <c r="P58" s="396">
        <v>51014</v>
      </c>
      <c r="Q58" s="398">
        <v>47</v>
      </c>
      <c r="R58" s="411">
        <v>10194</v>
      </c>
      <c r="S58" s="398">
        <v>47</v>
      </c>
      <c r="T58" s="401">
        <v>23204</v>
      </c>
      <c r="U58" s="398">
        <v>47</v>
      </c>
      <c r="V58" s="402">
        <v>144</v>
      </c>
      <c r="W58" s="384">
        <v>54</v>
      </c>
      <c r="X58" s="403">
        <v>481</v>
      </c>
      <c r="Y58" s="384">
        <v>54</v>
      </c>
      <c r="Z58" s="393">
        <v>1084</v>
      </c>
      <c r="AA58" s="384">
        <v>54</v>
      </c>
      <c r="AB58" s="404">
        <v>278</v>
      </c>
      <c r="AC58" s="384">
        <v>54</v>
      </c>
      <c r="AD58" s="410">
        <v>1165</v>
      </c>
      <c r="AE58" s="384">
        <v>54</v>
      </c>
      <c r="AF58" s="393">
        <v>3568</v>
      </c>
      <c r="AG58" s="384">
        <v>54</v>
      </c>
      <c r="AH58" s="406">
        <v>3776</v>
      </c>
      <c r="AI58" s="384">
        <v>54</v>
      </c>
    </row>
    <row r="59" spans="1:35" ht="15.75" x14ac:dyDescent="0.2">
      <c r="A59" s="384">
        <v>46</v>
      </c>
      <c r="B59" s="385">
        <v>1320</v>
      </c>
      <c r="C59" s="384">
        <v>46</v>
      </c>
      <c r="D59" s="393">
        <v>2750</v>
      </c>
      <c r="E59" s="384">
        <v>46</v>
      </c>
      <c r="F59" s="393">
        <v>4990</v>
      </c>
      <c r="G59" s="384">
        <v>46</v>
      </c>
      <c r="H59" s="408">
        <v>10424</v>
      </c>
      <c r="I59" s="384">
        <v>46</v>
      </c>
      <c r="J59" s="393">
        <v>1710</v>
      </c>
      <c r="K59" s="384">
        <v>46</v>
      </c>
      <c r="L59" s="394">
        <v>4804</v>
      </c>
      <c r="M59" s="384">
        <v>46</v>
      </c>
      <c r="N59" s="395">
        <v>23014</v>
      </c>
      <c r="O59" s="384">
        <v>46</v>
      </c>
      <c r="P59" s="396">
        <v>51214</v>
      </c>
      <c r="Q59" s="384">
        <v>46</v>
      </c>
      <c r="R59" s="412">
        <v>10224</v>
      </c>
      <c r="S59" s="384">
        <v>46</v>
      </c>
      <c r="T59" s="397">
        <v>23264</v>
      </c>
      <c r="U59" s="384">
        <v>46</v>
      </c>
      <c r="V59" s="387">
        <v>145</v>
      </c>
      <c r="W59" s="398">
        <v>55</v>
      </c>
      <c r="X59" s="388">
        <v>485</v>
      </c>
      <c r="Y59" s="398">
        <v>55</v>
      </c>
      <c r="Z59" s="391">
        <v>1090</v>
      </c>
      <c r="AA59" s="398">
        <v>55</v>
      </c>
      <c r="AB59" s="389">
        <v>280</v>
      </c>
      <c r="AC59" s="398">
        <v>55</v>
      </c>
      <c r="AD59" s="409">
        <v>1180</v>
      </c>
      <c r="AE59" s="398">
        <v>55</v>
      </c>
      <c r="AF59" s="391">
        <v>3610</v>
      </c>
      <c r="AG59" s="398">
        <v>55</v>
      </c>
      <c r="AH59" s="392">
        <v>3820</v>
      </c>
      <c r="AI59" s="398">
        <v>55</v>
      </c>
    </row>
    <row r="60" spans="1:35" ht="15.75" x14ac:dyDescent="0.2">
      <c r="A60" s="398">
        <v>45</v>
      </c>
      <c r="B60" s="399">
        <v>1325</v>
      </c>
      <c r="C60" s="398">
        <v>45</v>
      </c>
      <c r="D60" s="391">
        <v>2760</v>
      </c>
      <c r="E60" s="398">
        <v>45</v>
      </c>
      <c r="F60" s="391">
        <v>5000</v>
      </c>
      <c r="G60" s="398">
        <v>45</v>
      </c>
      <c r="H60" s="407">
        <v>10454</v>
      </c>
      <c r="I60" s="398">
        <v>45</v>
      </c>
      <c r="J60" s="391">
        <v>1720</v>
      </c>
      <c r="K60" s="398">
        <v>45</v>
      </c>
      <c r="L60" s="400">
        <v>4824</v>
      </c>
      <c r="M60" s="398">
        <v>45</v>
      </c>
      <c r="N60" s="395">
        <v>23114</v>
      </c>
      <c r="O60" s="398">
        <v>45</v>
      </c>
      <c r="P60" s="396">
        <v>51414</v>
      </c>
      <c r="Q60" s="398">
        <v>45</v>
      </c>
      <c r="R60" s="411">
        <v>10254</v>
      </c>
      <c r="S60" s="398">
        <v>45</v>
      </c>
      <c r="T60" s="401">
        <v>23324</v>
      </c>
      <c r="U60" s="398">
        <v>45</v>
      </c>
      <c r="V60" s="402">
        <v>146</v>
      </c>
      <c r="W60" s="384">
        <v>56</v>
      </c>
      <c r="X60" s="403">
        <v>489</v>
      </c>
      <c r="Y60" s="384">
        <v>56</v>
      </c>
      <c r="Z60" s="393">
        <v>1096</v>
      </c>
      <c r="AA60" s="384">
        <v>56</v>
      </c>
      <c r="AB60" s="404">
        <v>282</v>
      </c>
      <c r="AC60" s="384">
        <v>56</v>
      </c>
      <c r="AD60" s="410">
        <v>1195</v>
      </c>
      <c r="AE60" s="384">
        <v>56</v>
      </c>
      <c r="AF60" s="393">
        <v>3652</v>
      </c>
      <c r="AG60" s="384">
        <v>56</v>
      </c>
      <c r="AH60" s="406">
        <v>3864</v>
      </c>
      <c r="AI60" s="384">
        <v>56</v>
      </c>
    </row>
    <row r="61" spans="1:35" ht="15.75" x14ac:dyDescent="0.2">
      <c r="A61" s="384">
        <v>44</v>
      </c>
      <c r="B61" s="385">
        <v>1330</v>
      </c>
      <c r="C61" s="384">
        <v>44</v>
      </c>
      <c r="D61" s="393">
        <v>2770</v>
      </c>
      <c r="E61" s="384">
        <v>44</v>
      </c>
      <c r="F61" s="393">
        <v>5010</v>
      </c>
      <c r="G61" s="384">
        <v>44</v>
      </c>
      <c r="H61" s="408">
        <v>10484</v>
      </c>
      <c r="I61" s="384">
        <v>44</v>
      </c>
      <c r="J61" s="393">
        <v>1730</v>
      </c>
      <c r="K61" s="384">
        <v>44</v>
      </c>
      <c r="L61" s="394">
        <v>4844</v>
      </c>
      <c r="M61" s="384">
        <v>44</v>
      </c>
      <c r="N61" s="395">
        <v>23214</v>
      </c>
      <c r="O61" s="384">
        <v>44</v>
      </c>
      <c r="P61" s="396">
        <v>51614</v>
      </c>
      <c r="Q61" s="384">
        <v>44</v>
      </c>
      <c r="R61" s="412">
        <v>10284</v>
      </c>
      <c r="S61" s="384">
        <v>44</v>
      </c>
      <c r="T61" s="397">
        <v>23384</v>
      </c>
      <c r="U61" s="384">
        <v>44</v>
      </c>
      <c r="V61" s="387">
        <v>147</v>
      </c>
      <c r="W61" s="398">
        <v>57</v>
      </c>
      <c r="X61" s="388">
        <v>493</v>
      </c>
      <c r="Y61" s="398">
        <v>57</v>
      </c>
      <c r="Z61" s="391">
        <v>1102</v>
      </c>
      <c r="AA61" s="398">
        <v>57</v>
      </c>
      <c r="AB61" s="389">
        <v>284</v>
      </c>
      <c r="AC61" s="398">
        <v>57</v>
      </c>
      <c r="AD61" s="409">
        <v>1210</v>
      </c>
      <c r="AE61" s="398">
        <v>57</v>
      </c>
      <c r="AF61" s="391">
        <v>3694</v>
      </c>
      <c r="AG61" s="398">
        <v>57</v>
      </c>
      <c r="AH61" s="392">
        <v>3908</v>
      </c>
      <c r="AI61" s="398">
        <v>57</v>
      </c>
    </row>
    <row r="62" spans="1:35" ht="15.75" x14ac:dyDescent="0.2">
      <c r="A62" s="398">
        <v>43</v>
      </c>
      <c r="B62" s="399">
        <v>1335</v>
      </c>
      <c r="C62" s="398">
        <v>43</v>
      </c>
      <c r="D62" s="391">
        <v>2780</v>
      </c>
      <c r="E62" s="398">
        <v>43</v>
      </c>
      <c r="F62" s="391">
        <v>5020</v>
      </c>
      <c r="G62" s="398">
        <v>43</v>
      </c>
      <c r="H62" s="407">
        <v>10514</v>
      </c>
      <c r="I62" s="398">
        <v>43</v>
      </c>
      <c r="J62" s="391">
        <v>1740</v>
      </c>
      <c r="K62" s="398">
        <v>43</v>
      </c>
      <c r="L62" s="400">
        <v>4874</v>
      </c>
      <c r="M62" s="398">
        <v>43</v>
      </c>
      <c r="N62" s="395">
        <v>23314</v>
      </c>
      <c r="O62" s="398">
        <v>43</v>
      </c>
      <c r="P62" s="396">
        <v>51814</v>
      </c>
      <c r="Q62" s="398">
        <v>43</v>
      </c>
      <c r="R62" s="411">
        <v>10314</v>
      </c>
      <c r="S62" s="398">
        <v>43</v>
      </c>
      <c r="T62" s="401">
        <v>23444</v>
      </c>
      <c r="U62" s="398">
        <v>43</v>
      </c>
      <c r="V62" s="402">
        <v>148</v>
      </c>
      <c r="W62" s="384">
        <v>58</v>
      </c>
      <c r="X62" s="403">
        <v>497</v>
      </c>
      <c r="Y62" s="384">
        <v>58</v>
      </c>
      <c r="Z62" s="393">
        <v>1108</v>
      </c>
      <c r="AA62" s="384">
        <v>58</v>
      </c>
      <c r="AB62" s="404">
        <v>286</v>
      </c>
      <c r="AC62" s="384">
        <v>58</v>
      </c>
      <c r="AD62" s="410">
        <v>1225</v>
      </c>
      <c r="AE62" s="384">
        <v>58</v>
      </c>
      <c r="AF62" s="393">
        <v>3736</v>
      </c>
      <c r="AG62" s="384">
        <v>58</v>
      </c>
      <c r="AH62" s="406">
        <v>3952</v>
      </c>
      <c r="AI62" s="384">
        <v>58</v>
      </c>
    </row>
    <row r="63" spans="1:35" ht="15.75" x14ac:dyDescent="0.2">
      <c r="A63" s="384">
        <v>42</v>
      </c>
      <c r="B63" s="385">
        <v>1340</v>
      </c>
      <c r="C63" s="384">
        <v>42</v>
      </c>
      <c r="D63" s="393">
        <v>2790</v>
      </c>
      <c r="E63" s="384">
        <v>42</v>
      </c>
      <c r="F63" s="393">
        <v>5030</v>
      </c>
      <c r="G63" s="384">
        <v>42</v>
      </c>
      <c r="H63" s="408">
        <v>10544</v>
      </c>
      <c r="I63" s="384">
        <v>42</v>
      </c>
      <c r="J63" s="393">
        <v>1750</v>
      </c>
      <c r="K63" s="384">
        <v>42</v>
      </c>
      <c r="L63" s="394">
        <v>4904</v>
      </c>
      <c r="M63" s="384">
        <v>42</v>
      </c>
      <c r="N63" s="395">
        <v>23414</v>
      </c>
      <c r="O63" s="384">
        <v>42</v>
      </c>
      <c r="P63" s="396">
        <v>52014</v>
      </c>
      <c r="Q63" s="384">
        <v>42</v>
      </c>
      <c r="R63" s="412">
        <v>10344</v>
      </c>
      <c r="S63" s="384">
        <v>42</v>
      </c>
      <c r="T63" s="397">
        <v>23504</v>
      </c>
      <c r="U63" s="384">
        <v>42</v>
      </c>
      <c r="V63" s="387">
        <v>149</v>
      </c>
      <c r="W63" s="398">
        <v>59</v>
      </c>
      <c r="X63" s="388">
        <v>501</v>
      </c>
      <c r="Y63" s="398">
        <v>59</v>
      </c>
      <c r="Z63" s="391">
        <v>1114</v>
      </c>
      <c r="AA63" s="398">
        <v>59</v>
      </c>
      <c r="AB63" s="389">
        <v>288</v>
      </c>
      <c r="AC63" s="398">
        <v>59</v>
      </c>
      <c r="AD63" s="409">
        <v>1240</v>
      </c>
      <c r="AE63" s="398">
        <v>59</v>
      </c>
      <c r="AF63" s="391">
        <v>3776</v>
      </c>
      <c r="AG63" s="398">
        <v>59</v>
      </c>
      <c r="AH63" s="392">
        <v>3994</v>
      </c>
      <c r="AI63" s="398">
        <v>59</v>
      </c>
    </row>
    <row r="64" spans="1:35" ht="15.75" x14ac:dyDescent="0.2">
      <c r="A64" s="398">
        <v>41</v>
      </c>
      <c r="B64" s="399">
        <v>1345</v>
      </c>
      <c r="C64" s="398">
        <v>41</v>
      </c>
      <c r="D64" s="391">
        <v>2800</v>
      </c>
      <c r="E64" s="398">
        <v>41</v>
      </c>
      <c r="F64" s="391">
        <v>5040</v>
      </c>
      <c r="G64" s="398">
        <v>41</v>
      </c>
      <c r="H64" s="407">
        <v>10574</v>
      </c>
      <c r="I64" s="398">
        <v>41</v>
      </c>
      <c r="J64" s="391">
        <v>1760</v>
      </c>
      <c r="K64" s="398">
        <v>41</v>
      </c>
      <c r="L64" s="400">
        <v>4934</v>
      </c>
      <c r="M64" s="398">
        <v>41</v>
      </c>
      <c r="N64" s="395">
        <v>23514</v>
      </c>
      <c r="O64" s="398">
        <v>41</v>
      </c>
      <c r="P64" s="396">
        <v>52214</v>
      </c>
      <c r="Q64" s="398">
        <v>41</v>
      </c>
      <c r="R64" s="411">
        <v>10374</v>
      </c>
      <c r="S64" s="398">
        <v>41</v>
      </c>
      <c r="T64" s="401">
        <v>23564</v>
      </c>
      <c r="U64" s="398">
        <v>41</v>
      </c>
      <c r="V64" s="402">
        <v>150</v>
      </c>
      <c r="W64" s="384">
        <v>60</v>
      </c>
      <c r="X64" s="403">
        <v>505</v>
      </c>
      <c r="Y64" s="384">
        <v>60</v>
      </c>
      <c r="Z64" s="393">
        <v>1120</v>
      </c>
      <c r="AA64" s="384">
        <v>60</v>
      </c>
      <c r="AB64" s="404">
        <v>290</v>
      </c>
      <c r="AC64" s="384">
        <v>60</v>
      </c>
      <c r="AD64" s="410">
        <v>1255</v>
      </c>
      <c r="AE64" s="384">
        <v>60</v>
      </c>
      <c r="AF64" s="393">
        <v>3816</v>
      </c>
      <c r="AG64" s="384">
        <v>60</v>
      </c>
      <c r="AH64" s="406">
        <v>4036</v>
      </c>
      <c r="AI64" s="384">
        <v>60</v>
      </c>
    </row>
    <row r="65" spans="1:35" ht="15.75" x14ac:dyDescent="0.2">
      <c r="A65" s="384">
        <v>40</v>
      </c>
      <c r="B65" s="385">
        <v>1350</v>
      </c>
      <c r="C65" s="384">
        <v>40</v>
      </c>
      <c r="D65" s="393">
        <v>2810</v>
      </c>
      <c r="E65" s="384">
        <v>40</v>
      </c>
      <c r="F65" s="393">
        <v>5050</v>
      </c>
      <c r="G65" s="384">
        <v>40</v>
      </c>
      <c r="H65" s="408">
        <v>10604</v>
      </c>
      <c r="I65" s="384">
        <v>40</v>
      </c>
      <c r="J65" s="393">
        <v>1770</v>
      </c>
      <c r="K65" s="384">
        <v>40</v>
      </c>
      <c r="L65" s="394">
        <v>4964</v>
      </c>
      <c r="M65" s="384">
        <v>40</v>
      </c>
      <c r="N65" s="395">
        <v>23634</v>
      </c>
      <c r="O65" s="384">
        <v>40</v>
      </c>
      <c r="P65" s="396">
        <v>52414</v>
      </c>
      <c r="Q65" s="384">
        <v>40</v>
      </c>
      <c r="R65" s="412">
        <v>10404</v>
      </c>
      <c r="S65" s="384">
        <v>40</v>
      </c>
      <c r="T65" s="397">
        <v>23624</v>
      </c>
      <c r="U65" s="384">
        <v>40</v>
      </c>
      <c r="V65" s="387">
        <v>151</v>
      </c>
      <c r="W65" s="398">
        <v>61</v>
      </c>
      <c r="X65" s="388">
        <v>509</v>
      </c>
      <c r="Y65" s="398">
        <v>61</v>
      </c>
      <c r="Z65" s="391">
        <v>1126</v>
      </c>
      <c r="AA65" s="398">
        <v>61</v>
      </c>
      <c r="AB65" s="389">
        <v>292</v>
      </c>
      <c r="AC65" s="398">
        <v>61</v>
      </c>
      <c r="AD65" s="409">
        <v>1270</v>
      </c>
      <c r="AE65" s="398">
        <v>61</v>
      </c>
      <c r="AF65" s="391">
        <v>3856</v>
      </c>
      <c r="AG65" s="398">
        <v>61</v>
      </c>
      <c r="AH65" s="392">
        <v>4078</v>
      </c>
      <c r="AI65" s="398">
        <v>61</v>
      </c>
    </row>
    <row r="66" spans="1:35" ht="15.75" x14ac:dyDescent="0.2">
      <c r="A66" s="398">
        <v>39</v>
      </c>
      <c r="B66" s="399">
        <v>1355</v>
      </c>
      <c r="C66" s="398">
        <v>39</v>
      </c>
      <c r="D66" s="391">
        <v>2830</v>
      </c>
      <c r="E66" s="398">
        <v>39</v>
      </c>
      <c r="F66" s="391">
        <v>5060</v>
      </c>
      <c r="G66" s="398">
        <v>39</v>
      </c>
      <c r="H66" s="407">
        <v>10634</v>
      </c>
      <c r="I66" s="398">
        <v>39</v>
      </c>
      <c r="J66" s="391">
        <v>1780</v>
      </c>
      <c r="K66" s="398">
        <v>39</v>
      </c>
      <c r="L66" s="400">
        <v>4994</v>
      </c>
      <c r="M66" s="398">
        <v>39</v>
      </c>
      <c r="N66" s="395">
        <v>23754</v>
      </c>
      <c r="O66" s="398">
        <v>39</v>
      </c>
      <c r="P66" s="396">
        <v>52614</v>
      </c>
      <c r="Q66" s="398">
        <v>39</v>
      </c>
      <c r="R66" s="411">
        <v>10434</v>
      </c>
      <c r="S66" s="398">
        <v>39</v>
      </c>
      <c r="T66" s="401">
        <v>23684</v>
      </c>
      <c r="U66" s="398">
        <v>39</v>
      </c>
      <c r="V66" s="402">
        <v>152</v>
      </c>
      <c r="W66" s="384">
        <v>62</v>
      </c>
      <c r="X66" s="403">
        <v>513</v>
      </c>
      <c r="Y66" s="384">
        <v>62</v>
      </c>
      <c r="Z66" s="393">
        <v>1132</v>
      </c>
      <c r="AA66" s="384">
        <v>62</v>
      </c>
      <c r="AB66" s="404">
        <v>294</v>
      </c>
      <c r="AC66" s="384">
        <v>62</v>
      </c>
      <c r="AD66" s="410">
        <v>1285</v>
      </c>
      <c r="AE66" s="384">
        <v>62</v>
      </c>
      <c r="AF66" s="393">
        <v>3896</v>
      </c>
      <c r="AG66" s="384">
        <v>62</v>
      </c>
      <c r="AH66" s="406">
        <v>4120</v>
      </c>
      <c r="AI66" s="384">
        <v>62</v>
      </c>
    </row>
    <row r="67" spans="1:35" ht="15.75" x14ac:dyDescent="0.2">
      <c r="A67" s="384">
        <v>38</v>
      </c>
      <c r="B67" s="385">
        <v>1365</v>
      </c>
      <c r="C67" s="384">
        <v>38</v>
      </c>
      <c r="D67" s="393">
        <v>2850</v>
      </c>
      <c r="E67" s="384">
        <v>38</v>
      </c>
      <c r="F67" s="393">
        <v>5070</v>
      </c>
      <c r="G67" s="384">
        <v>38</v>
      </c>
      <c r="H67" s="408">
        <v>10664</v>
      </c>
      <c r="I67" s="384">
        <v>38</v>
      </c>
      <c r="J67" s="393">
        <v>1790</v>
      </c>
      <c r="K67" s="384">
        <v>38</v>
      </c>
      <c r="L67" s="394">
        <v>5024</v>
      </c>
      <c r="M67" s="384">
        <v>38</v>
      </c>
      <c r="N67" s="395">
        <v>23874</v>
      </c>
      <c r="O67" s="384">
        <v>38</v>
      </c>
      <c r="P67" s="396">
        <v>52814</v>
      </c>
      <c r="Q67" s="384">
        <v>38</v>
      </c>
      <c r="R67" s="412">
        <v>10474</v>
      </c>
      <c r="S67" s="384">
        <v>38</v>
      </c>
      <c r="T67" s="397">
        <v>23744</v>
      </c>
      <c r="U67" s="384">
        <v>38</v>
      </c>
      <c r="V67" s="387">
        <v>153</v>
      </c>
      <c r="W67" s="398">
        <v>63</v>
      </c>
      <c r="X67" s="388">
        <v>517</v>
      </c>
      <c r="Y67" s="398">
        <v>63</v>
      </c>
      <c r="Z67" s="391">
        <v>1138</v>
      </c>
      <c r="AA67" s="398">
        <v>63</v>
      </c>
      <c r="AB67" s="389">
        <v>296</v>
      </c>
      <c r="AC67" s="398">
        <v>63</v>
      </c>
      <c r="AD67" s="409">
        <v>1300</v>
      </c>
      <c r="AE67" s="398">
        <v>63</v>
      </c>
      <c r="AF67" s="391">
        <v>3936</v>
      </c>
      <c r="AG67" s="398">
        <v>63</v>
      </c>
      <c r="AH67" s="392">
        <v>4162</v>
      </c>
      <c r="AI67" s="398">
        <v>63</v>
      </c>
    </row>
    <row r="68" spans="1:35" ht="15.75" x14ac:dyDescent="0.2">
      <c r="A68" s="398">
        <v>37</v>
      </c>
      <c r="B68" s="399">
        <v>1375</v>
      </c>
      <c r="C68" s="398">
        <v>37</v>
      </c>
      <c r="D68" s="391">
        <v>2870</v>
      </c>
      <c r="E68" s="398">
        <v>37</v>
      </c>
      <c r="F68" s="391">
        <v>5080</v>
      </c>
      <c r="G68" s="398">
        <v>37</v>
      </c>
      <c r="H68" s="407">
        <v>10694</v>
      </c>
      <c r="I68" s="398">
        <v>37</v>
      </c>
      <c r="J68" s="391">
        <v>1800</v>
      </c>
      <c r="K68" s="398">
        <v>37</v>
      </c>
      <c r="L68" s="400">
        <v>5054</v>
      </c>
      <c r="M68" s="398">
        <v>37</v>
      </c>
      <c r="N68" s="395">
        <v>23994</v>
      </c>
      <c r="O68" s="398">
        <v>37</v>
      </c>
      <c r="P68" s="396">
        <v>53014</v>
      </c>
      <c r="Q68" s="398">
        <v>37</v>
      </c>
      <c r="R68" s="411">
        <v>10504</v>
      </c>
      <c r="S68" s="398">
        <v>37</v>
      </c>
      <c r="T68" s="401">
        <v>23804</v>
      </c>
      <c r="U68" s="398">
        <v>37</v>
      </c>
      <c r="V68" s="402">
        <v>154</v>
      </c>
      <c r="W68" s="384">
        <v>64</v>
      </c>
      <c r="X68" s="403">
        <v>521</v>
      </c>
      <c r="Y68" s="384">
        <v>64</v>
      </c>
      <c r="Z68" s="393">
        <v>1144</v>
      </c>
      <c r="AA68" s="384">
        <v>64</v>
      </c>
      <c r="AB68" s="404">
        <v>298</v>
      </c>
      <c r="AC68" s="384">
        <v>64</v>
      </c>
      <c r="AD68" s="410">
        <v>1315</v>
      </c>
      <c r="AE68" s="384">
        <v>64</v>
      </c>
      <c r="AF68" s="393">
        <v>3976</v>
      </c>
      <c r="AG68" s="384">
        <v>64</v>
      </c>
      <c r="AH68" s="406">
        <v>4204</v>
      </c>
      <c r="AI68" s="384">
        <v>64</v>
      </c>
    </row>
    <row r="69" spans="1:35" ht="15.75" x14ac:dyDescent="0.2">
      <c r="A69" s="384">
        <v>36</v>
      </c>
      <c r="B69" s="385">
        <v>1385</v>
      </c>
      <c r="C69" s="384">
        <v>36</v>
      </c>
      <c r="D69" s="393">
        <v>2890</v>
      </c>
      <c r="E69" s="384">
        <v>36</v>
      </c>
      <c r="F69" s="393">
        <v>5090</v>
      </c>
      <c r="G69" s="384">
        <v>36</v>
      </c>
      <c r="H69" s="408">
        <v>10734</v>
      </c>
      <c r="I69" s="384">
        <v>36</v>
      </c>
      <c r="J69" s="393">
        <v>1810</v>
      </c>
      <c r="K69" s="384">
        <v>36</v>
      </c>
      <c r="L69" s="394">
        <v>5084</v>
      </c>
      <c r="M69" s="384">
        <v>36</v>
      </c>
      <c r="N69" s="395">
        <v>24114</v>
      </c>
      <c r="O69" s="384">
        <v>36</v>
      </c>
      <c r="P69" s="396">
        <v>53214</v>
      </c>
      <c r="Q69" s="384">
        <v>36</v>
      </c>
      <c r="R69" s="412">
        <v>10524</v>
      </c>
      <c r="S69" s="384">
        <v>36</v>
      </c>
      <c r="T69" s="397">
        <v>23864</v>
      </c>
      <c r="U69" s="384">
        <v>36</v>
      </c>
      <c r="V69" s="387">
        <v>155</v>
      </c>
      <c r="W69" s="398">
        <v>65</v>
      </c>
      <c r="X69" s="388">
        <v>525</v>
      </c>
      <c r="Y69" s="398">
        <v>65</v>
      </c>
      <c r="Z69" s="391">
        <v>1150</v>
      </c>
      <c r="AA69" s="398">
        <v>65</v>
      </c>
      <c r="AB69" s="389">
        <v>300</v>
      </c>
      <c r="AC69" s="398">
        <v>65</v>
      </c>
      <c r="AD69" s="409">
        <v>1330</v>
      </c>
      <c r="AE69" s="398">
        <v>65</v>
      </c>
      <c r="AF69" s="391">
        <v>4016</v>
      </c>
      <c r="AG69" s="398">
        <v>65</v>
      </c>
      <c r="AH69" s="392">
        <v>4246</v>
      </c>
      <c r="AI69" s="398">
        <v>65</v>
      </c>
    </row>
    <row r="70" spans="1:35" ht="15.75" x14ac:dyDescent="0.2">
      <c r="A70" s="398">
        <v>35</v>
      </c>
      <c r="B70" s="399">
        <v>1395</v>
      </c>
      <c r="C70" s="398">
        <v>35</v>
      </c>
      <c r="D70" s="391">
        <v>2910</v>
      </c>
      <c r="E70" s="398">
        <v>35</v>
      </c>
      <c r="F70" s="391">
        <v>5100</v>
      </c>
      <c r="G70" s="398">
        <v>35</v>
      </c>
      <c r="H70" s="407">
        <v>10774</v>
      </c>
      <c r="I70" s="398">
        <v>35</v>
      </c>
      <c r="J70" s="391">
        <v>1830</v>
      </c>
      <c r="K70" s="398">
        <v>35</v>
      </c>
      <c r="L70" s="400">
        <v>5114</v>
      </c>
      <c r="M70" s="398">
        <v>35</v>
      </c>
      <c r="N70" s="395">
        <v>24234</v>
      </c>
      <c r="O70" s="398">
        <v>35</v>
      </c>
      <c r="P70" s="396">
        <v>53514</v>
      </c>
      <c r="Q70" s="398">
        <v>35</v>
      </c>
      <c r="R70" s="411">
        <v>10554</v>
      </c>
      <c r="S70" s="398">
        <v>35</v>
      </c>
      <c r="T70" s="401">
        <v>23824</v>
      </c>
      <c r="U70" s="398">
        <v>35</v>
      </c>
      <c r="V70" s="402">
        <v>156</v>
      </c>
      <c r="W70" s="384">
        <v>66</v>
      </c>
      <c r="X70" s="403">
        <v>529</v>
      </c>
      <c r="Y70" s="384">
        <v>66</v>
      </c>
      <c r="Z70" s="393">
        <v>1156</v>
      </c>
      <c r="AA70" s="384">
        <v>66</v>
      </c>
      <c r="AB70" s="404">
        <v>302</v>
      </c>
      <c r="AC70" s="384">
        <v>66</v>
      </c>
      <c r="AD70" s="410">
        <v>1345</v>
      </c>
      <c r="AE70" s="384">
        <v>66</v>
      </c>
      <c r="AF70" s="393">
        <v>4056</v>
      </c>
      <c r="AG70" s="384">
        <v>66</v>
      </c>
      <c r="AH70" s="406">
        <v>4288</v>
      </c>
      <c r="AI70" s="384">
        <v>66</v>
      </c>
    </row>
    <row r="71" spans="1:35" ht="15.75" x14ac:dyDescent="0.2">
      <c r="A71" s="384">
        <v>34</v>
      </c>
      <c r="B71" s="385">
        <v>1405</v>
      </c>
      <c r="C71" s="384">
        <v>34</v>
      </c>
      <c r="D71" s="393">
        <v>2930</v>
      </c>
      <c r="E71" s="384">
        <v>34</v>
      </c>
      <c r="F71" s="393">
        <v>5110</v>
      </c>
      <c r="G71" s="384">
        <v>34</v>
      </c>
      <c r="H71" s="408">
        <v>10814</v>
      </c>
      <c r="I71" s="384">
        <v>34</v>
      </c>
      <c r="J71" s="393">
        <v>1850</v>
      </c>
      <c r="K71" s="384">
        <v>34</v>
      </c>
      <c r="L71" s="394">
        <v>5144</v>
      </c>
      <c r="M71" s="384">
        <v>34</v>
      </c>
      <c r="N71" s="395">
        <v>24354</v>
      </c>
      <c r="O71" s="384">
        <v>34</v>
      </c>
      <c r="P71" s="396">
        <v>53814</v>
      </c>
      <c r="Q71" s="384">
        <v>34</v>
      </c>
      <c r="R71" s="412">
        <v>10574</v>
      </c>
      <c r="S71" s="384">
        <v>34</v>
      </c>
      <c r="T71" s="397">
        <v>23984</v>
      </c>
      <c r="U71" s="384">
        <v>34</v>
      </c>
      <c r="V71" s="387">
        <v>157</v>
      </c>
      <c r="W71" s="398">
        <v>67</v>
      </c>
      <c r="X71" s="388">
        <v>533</v>
      </c>
      <c r="Y71" s="398">
        <v>67</v>
      </c>
      <c r="Z71" s="391">
        <v>1162</v>
      </c>
      <c r="AA71" s="398">
        <v>67</v>
      </c>
      <c r="AB71" s="389">
        <v>304</v>
      </c>
      <c r="AC71" s="398">
        <v>67</v>
      </c>
      <c r="AD71" s="409">
        <v>1360</v>
      </c>
      <c r="AE71" s="398">
        <v>67</v>
      </c>
      <c r="AF71" s="391">
        <v>4096</v>
      </c>
      <c r="AG71" s="398">
        <v>67</v>
      </c>
      <c r="AH71" s="392">
        <v>4330</v>
      </c>
      <c r="AI71" s="398">
        <v>67</v>
      </c>
    </row>
    <row r="72" spans="1:35" ht="15.75" x14ac:dyDescent="0.2">
      <c r="A72" s="398">
        <v>33</v>
      </c>
      <c r="B72" s="399">
        <v>1415</v>
      </c>
      <c r="C72" s="398">
        <v>33</v>
      </c>
      <c r="D72" s="391">
        <v>2950</v>
      </c>
      <c r="E72" s="398">
        <v>33</v>
      </c>
      <c r="F72" s="391">
        <v>5120</v>
      </c>
      <c r="G72" s="398">
        <v>33</v>
      </c>
      <c r="H72" s="407">
        <v>10854</v>
      </c>
      <c r="I72" s="398">
        <v>33</v>
      </c>
      <c r="J72" s="391">
        <v>1870</v>
      </c>
      <c r="K72" s="398">
        <v>33</v>
      </c>
      <c r="L72" s="400">
        <v>5174</v>
      </c>
      <c r="M72" s="398">
        <v>33</v>
      </c>
      <c r="N72" s="395">
        <v>24474</v>
      </c>
      <c r="O72" s="398">
        <v>33</v>
      </c>
      <c r="P72" s="396">
        <v>54114</v>
      </c>
      <c r="Q72" s="398">
        <v>33</v>
      </c>
      <c r="R72" s="411">
        <v>10594</v>
      </c>
      <c r="S72" s="398">
        <v>33</v>
      </c>
      <c r="T72" s="401">
        <v>24044</v>
      </c>
      <c r="U72" s="398">
        <v>33</v>
      </c>
      <c r="V72" s="402">
        <v>158</v>
      </c>
      <c r="W72" s="384">
        <v>68</v>
      </c>
      <c r="X72" s="403">
        <v>537</v>
      </c>
      <c r="Y72" s="384">
        <v>68</v>
      </c>
      <c r="Z72" s="393">
        <v>1168</v>
      </c>
      <c r="AA72" s="384">
        <v>68</v>
      </c>
      <c r="AB72" s="404">
        <v>306</v>
      </c>
      <c r="AC72" s="384">
        <v>68</v>
      </c>
      <c r="AD72" s="410">
        <v>1375</v>
      </c>
      <c r="AE72" s="384">
        <v>68</v>
      </c>
      <c r="AF72" s="393">
        <v>4134</v>
      </c>
      <c r="AG72" s="384">
        <v>68</v>
      </c>
      <c r="AH72" s="406">
        <v>4370</v>
      </c>
      <c r="AI72" s="384">
        <v>68</v>
      </c>
    </row>
    <row r="73" spans="1:35" ht="15.75" x14ac:dyDescent="0.2">
      <c r="A73" s="384">
        <v>32</v>
      </c>
      <c r="B73" s="385">
        <v>1425</v>
      </c>
      <c r="C73" s="384">
        <v>32</v>
      </c>
      <c r="D73" s="393">
        <v>2970</v>
      </c>
      <c r="E73" s="384">
        <v>32</v>
      </c>
      <c r="F73" s="393">
        <v>5130</v>
      </c>
      <c r="G73" s="384">
        <v>32</v>
      </c>
      <c r="H73" s="408">
        <v>10894</v>
      </c>
      <c r="I73" s="384">
        <v>32</v>
      </c>
      <c r="J73" s="393">
        <v>1890</v>
      </c>
      <c r="K73" s="384">
        <v>32</v>
      </c>
      <c r="L73" s="394">
        <v>5204</v>
      </c>
      <c r="M73" s="384">
        <v>32</v>
      </c>
      <c r="N73" s="395">
        <v>24594</v>
      </c>
      <c r="O73" s="384">
        <v>32</v>
      </c>
      <c r="P73" s="396">
        <v>54414</v>
      </c>
      <c r="Q73" s="384">
        <v>32</v>
      </c>
      <c r="R73" s="412">
        <v>10604</v>
      </c>
      <c r="S73" s="384">
        <v>32</v>
      </c>
      <c r="T73" s="397">
        <v>24104</v>
      </c>
      <c r="U73" s="384">
        <v>32</v>
      </c>
      <c r="V73" s="387">
        <v>159</v>
      </c>
      <c r="W73" s="398">
        <v>69</v>
      </c>
      <c r="X73" s="388">
        <v>541</v>
      </c>
      <c r="Y73" s="398">
        <v>69</v>
      </c>
      <c r="Z73" s="391">
        <v>1174</v>
      </c>
      <c r="AA73" s="398">
        <v>69</v>
      </c>
      <c r="AB73" s="389">
        <v>308</v>
      </c>
      <c r="AC73" s="398">
        <v>69</v>
      </c>
      <c r="AD73" s="409">
        <v>1390</v>
      </c>
      <c r="AE73" s="398">
        <v>69</v>
      </c>
      <c r="AF73" s="391">
        <v>4172</v>
      </c>
      <c r="AG73" s="398">
        <v>69</v>
      </c>
      <c r="AH73" s="392">
        <v>4410</v>
      </c>
      <c r="AI73" s="398">
        <v>69</v>
      </c>
    </row>
    <row r="74" spans="1:35" ht="15.75" x14ac:dyDescent="0.2">
      <c r="A74" s="398">
        <v>31</v>
      </c>
      <c r="B74" s="399">
        <v>1435</v>
      </c>
      <c r="C74" s="398">
        <v>31</v>
      </c>
      <c r="D74" s="391">
        <v>2990</v>
      </c>
      <c r="E74" s="398">
        <v>31</v>
      </c>
      <c r="F74" s="391">
        <v>5140</v>
      </c>
      <c r="G74" s="398">
        <v>31</v>
      </c>
      <c r="H74" s="407">
        <v>10934</v>
      </c>
      <c r="I74" s="398">
        <v>31</v>
      </c>
      <c r="J74" s="391">
        <v>1910</v>
      </c>
      <c r="K74" s="398">
        <v>31</v>
      </c>
      <c r="L74" s="400">
        <v>5234</v>
      </c>
      <c r="M74" s="398">
        <v>31</v>
      </c>
      <c r="N74" s="395">
        <v>24714</v>
      </c>
      <c r="O74" s="398">
        <v>31</v>
      </c>
      <c r="P74" s="396">
        <v>54814</v>
      </c>
      <c r="Q74" s="398">
        <v>31</v>
      </c>
      <c r="R74" s="411">
        <v>10624</v>
      </c>
      <c r="S74" s="398">
        <v>31</v>
      </c>
      <c r="T74" s="401">
        <v>24164</v>
      </c>
      <c r="U74" s="398">
        <v>31</v>
      </c>
      <c r="V74" s="402">
        <v>160</v>
      </c>
      <c r="W74" s="384">
        <v>70</v>
      </c>
      <c r="X74" s="403">
        <v>545</v>
      </c>
      <c r="Y74" s="384">
        <v>70</v>
      </c>
      <c r="Z74" s="393">
        <v>1180</v>
      </c>
      <c r="AA74" s="384">
        <v>70</v>
      </c>
      <c r="AB74" s="404">
        <v>310</v>
      </c>
      <c r="AC74" s="384">
        <v>70</v>
      </c>
      <c r="AD74" s="410">
        <v>1405</v>
      </c>
      <c r="AE74" s="384">
        <v>70</v>
      </c>
      <c r="AF74" s="393">
        <v>4210</v>
      </c>
      <c r="AG74" s="384">
        <v>70</v>
      </c>
      <c r="AH74" s="406">
        <v>4450</v>
      </c>
      <c r="AI74" s="384">
        <v>70</v>
      </c>
    </row>
    <row r="75" spans="1:35" ht="15.75" x14ac:dyDescent="0.2">
      <c r="A75" s="384">
        <v>30</v>
      </c>
      <c r="B75" s="385">
        <v>1445</v>
      </c>
      <c r="C75" s="384">
        <v>30</v>
      </c>
      <c r="D75" s="393">
        <v>3010</v>
      </c>
      <c r="E75" s="384">
        <v>30</v>
      </c>
      <c r="F75" s="393">
        <v>5150</v>
      </c>
      <c r="G75" s="384">
        <v>30</v>
      </c>
      <c r="H75" s="408">
        <v>10974</v>
      </c>
      <c r="I75" s="384">
        <v>30</v>
      </c>
      <c r="J75" s="393">
        <v>1930</v>
      </c>
      <c r="K75" s="384">
        <v>30</v>
      </c>
      <c r="L75" s="394">
        <v>5264</v>
      </c>
      <c r="M75" s="384">
        <v>30</v>
      </c>
      <c r="N75" s="395">
        <v>24864</v>
      </c>
      <c r="O75" s="384">
        <v>30</v>
      </c>
      <c r="P75" s="396">
        <v>55214</v>
      </c>
      <c r="Q75" s="384">
        <v>30</v>
      </c>
      <c r="R75" s="412">
        <v>10654</v>
      </c>
      <c r="S75" s="384">
        <v>30</v>
      </c>
      <c r="T75" s="397">
        <v>24224</v>
      </c>
      <c r="U75" s="384">
        <v>30</v>
      </c>
      <c r="V75" s="387">
        <v>161</v>
      </c>
      <c r="W75" s="398">
        <v>71</v>
      </c>
      <c r="X75" s="388">
        <v>549</v>
      </c>
      <c r="Y75" s="398">
        <v>71</v>
      </c>
      <c r="Z75" s="391">
        <v>1186</v>
      </c>
      <c r="AA75" s="398">
        <v>71</v>
      </c>
      <c r="AB75" s="389">
        <v>312</v>
      </c>
      <c r="AC75" s="398">
        <v>71</v>
      </c>
      <c r="AD75" s="409">
        <v>1420</v>
      </c>
      <c r="AE75" s="398">
        <v>71</v>
      </c>
      <c r="AF75" s="391">
        <v>4248</v>
      </c>
      <c r="AG75" s="398">
        <v>71</v>
      </c>
      <c r="AH75" s="392">
        <v>4490</v>
      </c>
      <c r="AI75" s="398">
        <v>71</v>
      </c>
    </row>
    <row r="76" spans="1:35" ht="15.75" x14ac:dyDescent="0.2">
      <c r="A76" s="398">
        <v>29</v>
      </c>
      <c r="B76" s="399">
        <v>1455</v>
      </c>
      <c r="C76" s="398">
        <v>29</v>
      </c>
      <c r="D76" s="391">
        <v>3030</v>
      </c>
      <c r="E76" s="398">
        <v>29</v>
      </c>
      <c r="F76" s="391">
        <v>5160</v>
      </c>
      <c r="G76" s="398">
        <v>29</v>
      </c>
      <c r="H76" s="407">
        <v>11014</v>
      </c>
      <c r="I76" s="398">
        <v>29</v>
      </c>
      <c r="J76" s="391">
        <v>1950</v>
      </c>
      <c r="K76" s="398">
        <v>29</v>
      </c>
      <c r="L76" s="400">
        <v>5294</v>
      </c>
      <c r="M76" s="398">
        <v>29</v>
      </c>
      <c r="N76" s="395">
        <v>25014</v>
      </c>
      <c r="O76" s="398">
        <v>29</v>
      </c>
      <c r="P76" s="396">
        <v>55614</v>
      </c>
      <c r="Q76" s="398">
        <v>29</v>
      </c>
      <c r="R76" s="411">
        <v>10674</v>
      </c>
      <c r="S76" s="398">
        <v>29</v>
      </c>
      <c r="T76" s="401">
        <v>24284</v>
      </c>
      <c r="U76" s="398">
        <v>29</v>
      </c>
      <c r="V76" s="402">
        <v>162</v>
      </c>
      <c r="W76" s="384">
        <v>72</v>
      </c>
      <c r="X76" s="403">
        <v>553</v>
      </c>
      <c r="Y76" s="384">
        <v>72</v>
      </c>
      <c r="Z76" s="393">
        <v>1192</v>
      </c>
      <c r="AA76" s="384">
        <v>72</v>
      </c>
      <c r="AB76" s="404">
        <v>314</v>
      </c>
      <c r="AC76" s="384">
        <v>72</v>
      </c>
      <c r="AD76" s="410">
        <v>1435</v>
      </c>
      <c r="AE76" s="384">
        <v>72</v>
      </c>
      <c r="AF76" s="393">
        <v>4286</v>
      </c>
      <c r="AG76" s="384">
        <v>72</v>
      </c>
      <c r="AH76" s="406">
        <v>4530</v>
      </c>
      <c r="AI76" s="384">
        <v>72</v>
      </c>
    </row>
    <row r="77" spans="1:35" ht="15.75" x14ac:dyDescent="0.2">
      <c r="A77" s="384">
        <v>28</v>
      </c>
      <c r="B77" s="385">
        <v>1465</v>
      </c>
      <c r="C77" s="384">
        <v>28</v>
      </c>
      <c r="D77" s="393">
        <v>3050</v>
      </c>
      <c r="E77" s="384">
        <v>28</v>
      </c>
      <c r="F77" s="393">
        <v>5170</v>
      </c>
      <c r="G77" s="384">
        <v>28</v>
      </c>
      <c r="H77" s="408">
        <v>11054</v>
      </c>
      <c r="I77" s="384">
        <v>28</v>
      </c>
      <c r="J77" s="393">
        <v>1970</v>
      </c>
      <c r="K77" s="384">
        <v>28</v>
      </c>
      <c r="L77" s="394">
        <v>5324</v>
      </c>
      <c r="M77" s="384">
        <v>28</v>
      </c>
      <c r="N77" s="395">
        <v>25164</v>
      </c>
      <c r="O77" s="384">
        <v>28</v>
      </c>
      <c r="P77" s="396">
        <v>60014</v>
      </c>
      <c r="Q77" s="384">
        <v>28</v>
      </c>
      <c r="R77" s="412">
        <v>10694</v>
      </c>
      <c r="S77" s="384">
        <v>28</v>
      </c>
      <c r="T77" s="397">
        <v>24344</v>
      </c>
      <c r="U77" s="384">
        <v>28</v>
      </c>
      <c r="V77" s="387">
        <v>163</v>
      </c>
      <c r="W77" s="398">
        <v>73</v>
      </c>
      <c r="X77" s="388">
        <v>557</v>
      </c>
      <c r="Y77" s="398">
        <v>73</v>
      </c>
      <c r="Z77" s="391">
        <v>1198</v>
      </c>
      <c r="AA77" s="398">
        <v>73</v>
      </c>
      <c r="AB77" s="389">
        <v>316</v>
      </c>
      <c r="AC77" s="398">
        <v>73</v>
      </c>
      <c r="AD77" s="409">
        <v>1450</v>
      </c>
      <c r="AE77" s="398">
        <v>73</v>
      </c>
      <c r="AF77" s="391">
        <v>4324</v>
      </c>
      <c r="AG77" s="398">
        <v>73</v>
      </c>
      <c r="AH77" s="392">
        <v>4570</v>
      </c>
      <c r="AI77" s="398">
        <v>73</v>
      </c>
    </row>
    <row r="78" spans="1:35" ht="15.75" x14ac:dyDescent="0.2">
      <c r="A78" s="398">
        <v>27</v>
      </c>
      <c r="B78" s="399">
        <v>1475</v>
      </c>
      <c r="C78" s="398">
        <v>27</v>
      </c>
      <c r="D78" s="391">
        <v>3070</v>
      </c>
      <c r="E78" s="398">
        <v>27</v>
      </c>
      <c r="F78" s="391">
        <v>5180</v>
      </c>
      <c r="G78" s="398">
        <v>27</v>
      </c>
      <c r="H78" s="407">
        <v>11094</v>
      </c>
      <c r="I78" s="398">
        <v>27</v>
      </c>
      <c r="J78" s="391">
        <v>1990</v>
      </c>
      <c r="K78" s="398">
        <v>27</v>
      </c>
      <c r="L78" s="400">
        <v>5364</v>
      </c>
      <c r="M78" s="398">
        <v>27</v>
      </c>
      <c r="N78" s="395">
        <v>25314</v>
      </c>
      <c r="O78" s="398">
        <v>27</v>
      </c>
      <c r="P78" s="396">
        <v>60414</v>
      </c>
      <c r="Q78" s="398">
        <v>27</v>
      </c>
      <c r="R78" s="411">
        <v>10704</v>
      </c>
      <c r="S78" s="398">
        <v>27</v>
      </c>
      <c r="T78" s="401">
        <v>24404</v>
      </c>
      <c r="U78" s="398">
        <v>27</v>
      </c>
      <c r="V78" s="402">
        <v>164</v>
      </c>
      <c r="W78" s="384">
        <v>74</v>
      </c>
      <c r="X78" s="403">
        <v>561</v>
      </c>
      <c r="Y78" s="384">
        <v>74</v>
      </c>
      <c r="Z78" s="393">
        <v>1204</v>
      </c>
      <c r="AA78" s="384">
        <v>74</v>
      </c>
      <c r="AB78" s="404">
        <v>318</v>
      </c>
      <c r="AC78" s="384">
        <v>74</v>
      </c>
      <c r="AD78" s="410">
        <v>1465</v>
      </c>
      <c r="AE78" s="384">
        <v>74</v>
      </c>
      <c r="AF78" s="393">
        <v>4362</v>
      </c>
      <c r="AG78" s="384">
        <v>74</v>
      </c>
      <c r="AH78" s="406">
        <v>4610</v>
      </c>
      <c r="AI78" s="384">
        <v>74</v>
      </c>
    </row>
    <row r="79" spans="1:35" ht="15.75" x14ac:dyDescent="0.2">
      <c r="A79" s="384">
        <v>26</v>
      </c>
      <c r="B79" s="385">
        <v>1485</v>
      </c>
      <c r="C79" s="384">
        <v>26</v>
      </c>
      <c r="D79" s="393">
        <v>3090</v>
      </c>
      <c r="E79" s="384">
        <v>26</v>
      </c>
      <c r="F79" s="393">
        <v>5190</v>
      </c>
      <c r="G79" s="384">
        <v>26</v>
      </c>
      <c r="H79" s="408">
        <v>11134</v>
      </c>
      <c r="I79" s="384">
        <v>26</v>
      </c>
      <c r="J79" s="393">
        <v>2010</v>
      </c>
      <c r="K79" s="384">
        <v>26</v>
      </c>
      <c r="L79" s="394">
        <v>5404</v>
      </c>
      <c r="M79" s="384">
        <v>26</v>
      </c>
      <c r="N79" s="395">
        <v>25464</v>
      </c>
      <c r="O79" s="384">
        <v>26</v>
      </c>
      <c r="P79" s="396">
        <v>60814</v>
      </c>
      <c r="Q79" s="384">
        <v>26</v>
      </c>
      <c r="R79" s="412">
        <v>10724</v>
      </c>
      <c r="S79" s="384">
        <v>26</v>
      </c>
      <c r="T79" s="397">
        <v>24464</v>
      </c>
      <c r="U79" s="384">
        <v>26</v>
      </c>
      <c r="V79" s="387">
        <v>165</v>
      </c>
      <c r="W79" s="398">
        <v>75</v>
      </c>
      <c r="X79" s="388">
        <v>565</v>
      </c>
      <c r="Y79" s="398">
        <v>75</v>
      </c>
      <c r="Z79" s="391">
        <v>1210</v>
      </c>
      <c r="AA79" s="398">
        <v>75</v>
      </c>
      <c r="AB79" s="389">
        <v>320</v>
      </c>
      <c r="AC79" s="398">
        <v>75</v>
      </c>
      <c r="AD79" s="409">
        <v>1480</v>
      </c>
      <c r="AE79" s="398">
        <v>75</v>
      </c>
      <c r="AF79" s="391">
        <v>4400</v>
      </c>
      <c r="AG79" s="398">
        <v>75</v>
      </c>
      <c r="AH79" s="392">
        <v>4650</v>
      </c>
      <c r="AI79" s="398">
        <v>75</v>
      </c>
    </row>
    <row r="80" spans="1:35" ht="15.75" x14ac:dyDescent="0.2">
      <c r="A80" s="398">
        <v>25</v>
      </c>
      <c r="B80" s="399">
        <v>1495</v>
      </c>
      <c r="C80" s="398">
        <v>25</v>
      </c>
      <c r="D80" s="391">
        <v>3110</v>
      </c>
      <c r="E80" s="398">
        <v>25</v>
      </c>
      <c r="F80" s="391">
        <v>5200</v>
      </c>
      <c r="G80" s="398">
        <v>25</v>
      </c>
      <c r="H80" s="407">
        <v>11174</v>
      </c>
      <c r="I80" s="398">
        <v>25</v>
      </c>
      <c r="J80" s="391">
        <v>2030</v>
      </c>
      <c r="K80" s="398">
        <v>25</v>
      </c>
      <c r="L80" s="400">
        <v>5444</v>
      </c>
      <c r="M80" s="398">
        <v>25</v>
      </c>
      <c r="N80" s="395">
        <v>25614</v>
      </c>
      <c r="O80" s="398">
        <v>25</v>
      </c>
      <c r="P80" s="396">
        <v>61214</v>
      </c>
      <c r="Q80" s="398">
        <v>25</v>
      </c>
      <c r="R80" s="411">
        <v>10754</v>
      </c>
      <c r="S80" s="398">
        <v>25</v>
      </c>
      <c r="T80" s="401">
        <v>24524</v>
      </c>
      <c r="U80" s="398">
        <v>25</v>
      </c>
      <c r="V80" s="402">
        <v>166</v>
      </c>
      <c r="W80" s="384">
        <v>76</v>
      </c>
      <c r="X80" s="403">
        <v>569</v>
      </c>
      <c r="Y80" s="384">
        <v>76</v>
      </c>
      <c r="Z80" s="393">
        <v>1215</v>
      </c>
      <c r="AA80" s="384">
        <v>76</v>
      </c>
      <c r="AB80" s="404">
        <v>322</v>
      </c>
      <c r="AC80" s="384">
        <v>76</v>
      </c>
      <c r="AD80" s="410">
        <v>1495</v>
      </c>
      <c r="AE80" s="384">
        <v>76</v>
      </c>
      <c r="AF80" s="393">
        <v>4438</v>
      </c>
      <c r="AG80" s="384">
        <v>76</v>
      </c>
      <c r="AH80" s="406">
        <v>4690</v>
      </c>
      <c r="AI80" s="384">
        <v>76</v>
      </c>
    </row>
    <row r="81" spans="1:35" ht="15.75" x14ac:dyDescent="0.2">
      <c r="A81" s="384">
        <v>24</v>
      </c>
      <c r="B81" s="385">
        <v>1505</v>
      </c>
      <c r="C81" s="384">
        <v>24</v>
      </c>
      <c r="D81" s="393">
        <v>3130</v>
      </c>
      <c r="E81" s="384">
        <v>24</v>
      </c>
      <c r="F81" s="393">
        <v>5210</v>
      </c>
      <c r="G81" s="384">
        <v>24</v>
      </c>
      <c r="H81" s="408">
        <v>11224</v>
      </c>
      <c r="I81" s="384">
        <v>24</v>
      </c>
      <c r="J81" s="393">
        <v>2050</v>
      </c>
      <c r="K81" s="384">
        <v>24</v>
      </c>
      <c r="L81" s="394">
        <v>5484</v>
      </c>
      <c r="M81" s="384">
        <v>24</v>
      </c>
      <c r="N81" s="395">
        <v>25814</v>
      </c>
      <c r="O81" s="384">
        <v>24</v>
      </c>
      <c r="P81" s="396">
        <v>61614</v>
      </c>
      <c r="Q81" s="384">
        <v>24</v>
      </c>
      <c r="R81" s="412">
        <v>10774</v>
      </c>
      <c r="S81" s="384">
        <v>24</v>
      </c>
      <c r="T81" s="397">
        <v>24624</v>
      </c>
      <c r="U81" s="384">
        <v>24</v>
      </c>
      <c r="V81" s="387">
        <v>167</v>
      </c>
      <c r="W81" s="398">
        <v>77</v>
      </c>
      <c r="X81" s="388">
        <v>573</v>
      </c>
      <c r="Y81" s="398">
        <v>77</v>
      </c>
      <c r="Z81" s="391">
        <v>1220</v>
      </c>
      <c r="AA81" s="398">
        <v>77</v>
      </c>
      <c r="AB81" s="389">
        <v>324</v>
      </c>
      <c r="AC81" s="398">
        <v>77</v>
      </c>
      <c r="AD81" s="409">
        <v>1510</v>
      </c>
      <c r="AE81" s="398">
        <v>77</v>
      </c>
      <c r="AF81" s="391">
        <v>4476</v>
      </c>
      <c r="AG81" s="398">
        <v>77</v>
      </c>
      <c r="AH81" s="392">
        <v>4730</v>
      </c>
      <c r="AI81" s="398">
        <v>77</v>
      </c>
    </row>
    <row r="82" spans="1:35" ht="15.75" x14ac:dyDescent="0.2">
      <c r="A82" s="398">
        <v>23</v>
      </c>
      <c r="B82" s="399">
        <v>1515</v>
      </c>
      <c r="C82" s="398">
        <v>23</v>
      </c>
      <c r="D82" s="391">
        <v>3150</v>
      </c>
      <c r="E82" s="398">
        <v>23</v>
      </c>
      <c r="F82" s="391">
        <v>5220</v>
      </c>
      <c r="G82" s="398">
        <v>23</v>
      </c>
      <c r="H82" s="407">
        <v>11274</v>
      </c>
      <c r="I82" s="398">
        <v>23</v>
      </c>
      <c r="J82" s="391">
        <v>2070</v>
      </c>
      <c r="K82" s="398">
        <v>23</v>
      </c>
      <c r="L82" s="400">
        <v>5524</v>
      </c>
      <c r="M82" s="398">
        <v>23</v>
      </c>
      <c r="N82" s="395">
        <v>30014</v>
      </c>
      <c r="O82" s="398">
        <v>23</v>
      </c>
      <c r="P82" s="396">
        <v>62014</v>
      </c>
      <c r="Q82" s="398">
        <v>23</v>
      </c>
      <c r="R82" s="411">
        <v>10794</v>
      </c>
      <c r="S82" s="398">
        <v>23</v>
      </c>
      <c r="T82" s="401">
        <v>24724</v>
      </c>
      <c r="U82" s="398">
        <v>23</v>
      </c>
      <c r="V82" s="402">
        <v>168</v>
      </c>
      <c r="W82" s="384">
        <v>78</v>
      </c>
      <c r="X82" s="403">
        <v>577</v>
      </c>
      <c r="Y82" s="384">
        <v>78</v>
      </c>
      <c r="Z82" s="393">
        <v>1225</v>
      </c>
      <c r="AA82" s="384">
        <v>78</v>
      </c>
      <c r="AB82" s="404">
        <v>326</v>
      </c>
      <c r="AC82" s="384">
        <v>78</v>
      </c>
      <c r="AD82" s="410">
        <v>1525</v>
      </c>
      <c r="AE82" s="384">
        <v>78</v>
      </c>
      <c r="AF82" s="393">
        <v>4514</v>
      </c>
      <c r="AG82" s="384">
        <v>78</v>
      </c>
      <c r="AH82" s="406">
        <v>4770</v>
      </c>
      <c r="AI82" s="384">
        <v>78</v>
      </c>
    </row>
    <row r="83" spans="1:35" ht="15.75" x14ac:dyDescent="0.2">
      <c r="A83" s="384">
        <v>22</v>
      </c>
      <c r="B83" s="385">
        <v>1525</v>
      </c>
      <c r="C83" s="384">
        <v>22</v>
      </c>
      <c r="D83" s="393">
        <v>3170</v>
      </c>
      <c r="E83" s="384">
        <v>22</v>
      </c>
      <c r="F83" s="393">
        <v>5230</v>
      </c>
      <c r="G83" s="384">
        <v>22</v>
      </c>
      <c r="H83" s="408">
        <v>11324</v>
      </c>
      <c r="I83" s="384">
        <v>22</v>
      </c>
      <c r="J83" s="393">
        <v>2090</v>
      </c>
      <c r="K83" s="384">
        <v>22</v>
      </c>
      <c r="L83" s="394">
        <v>5564</v>
      </c>
      <c r="M83" s="384">
        <v>22</v>
      </c>
      <c r="N83" s="395">
        <v>30214</v>
      </c>
      <c r="O83" s="384">
        <v>22</v>
      </c>
      <c r="P83" s="396">
        <v>62414</v>
      </c>
      <c r="Q83" s="384">
        <v>22</v>
      </c>
      <c r="R83" s="412">
        <v>10804</v>
      </c>
      <c r="S83" s="384">
        <v>22</v>
      </c>
      <c r="T83" s="397">
        <v>24824</v>
      </c>
      <c r="U83" s="384">
        <v>22</v>
      </c>
      <c r="V83" s="387">
        <v>169</v>
      </c>
      <c r="W83" s="398">
        <v>79</v>
      </c>
      <c r="X83" s="388">
        <v>581</v>
      </c>
      <c r="Y83" s="398">
        <v>79</v>
      </c>
      <c r="Z83" s="391">
        <v>1230</v>
      </c>
      <c r="AA83" s="398">
        <v>79</v>
      </c>
      <c r="AB83" s="389">
        <v>328</v>
      </c>
      <c r="AC83" s="398">
        <v>79</v>
      </c>
      <c r="AD83" s="409">
        <v>1540</v>
      </c>
      <c r="AE83" s="398">
        <v>79</v>
      </c>
      <c r="AF83" s="391">
        <v>4552</v>
      </c>
      <c r="AG83" s="398">
        <v>79</v>
      </c>
      <c r="AH83" s="392">
        <v>4810</v>
      </c>
      <c r="AI83" s="398">
        <v>79</v>
      </c>
    </row>
    <row r="84" spans="1:35" ht="15.75" x14ac:dyDescent="0.2">
      <c r="A84" s="398">
        <v>21</v>
      </c>
      <c r="B84" s="399">
        <v>1535</v>
      </c>
      <c r="C84" s="398">
        <v>21</v>
      </c>
      <c r="D84" s="391">
        <v>3200</v>
      </c>
      <c r="E84" s="398">
        <v>21</v>
      </c>
      <c r="F84" s="391">
        <v>5240</v>
      </c>
      <c r="G84" s="398">
        <v>21</v>
      </c>
      <c r="H84" s="407">
        <v>11374</v>
      </c>
      <c r="I84" s="398">
        <v>21</v>
      </c>
      <c r="J84" s="391">
        <v>2110</v>
      </c>
      <c r="K84" s="398">
        <v>21</v>
      </c>
      <c r="L84" s="400">
        <v>5604</v>
      </c>
      <c r="M84" s="398">
        <v>21</v>
      </c>
      <c r="N84" s="395">
        <v>30414</v>
      </c>
      <c r="O84" s="398">
        <v>21</v>
      </c>
      <c r="P84" s="396">
        <v>62814</v>
      </c>
      <c r="Q84" s="398">
        <v>21</v>
      </c>
      <c r="R84" s="411">
        <v>10824</v>
      </c>
      <c r="S84" s="398">
        <v>21</v>
      </c>
      <c r="T84" s="401">
        <v>24924</v>
      </c>
      <c r="U84" s="398">
        <v>21</v>
      </c>
      <c r="V84" s="402">
        <v>170</v>
      </c>
      <c r="W84" s="384">
        <v>80</v>
      </c>
      <c r="X84" s="403">
        <v>585</v>
      </c>
      <c r="Y84" s="384">
        <v>80</v>
      </c>
      <c r="Z84" s="393">
        <v>1235</v>
      </c>
      <c r="AA84" s="384">
        <v>80</v>
      </c>
      <c r="AB84" s="404">
        <v>330</v>
      </c>
      <c r="AC84" s="384">
        <v>80</v>
      </c>
      <c r="AD84" s="410">
        <v>1555</v>
      </c>
      <c r="AE84" s="384">
        <v>80</v>
      </c>
      <c r="AF84" s="393">
        <v>4590</v>
      </c>
      <c r="AG84" s="384">
        <v>80</v>
      </c>
      <c r="AH84" s="406">
        <v>4850</v>
      </c>
      <c r="AI84" s="384">
        <v>80</v>
      </c>
    </row>
    <row r="85" spans="1:35" ht="15.75" x14ac:dyDescent="0.2">
      <c r="A85" s="384">
        <v>20</v>
      </c>
      <c r="B85" s="385">
        <v>1545</v>
      </c>
      <c r="C85" s="384">
        <v>20</v>
      </c>
      <c r="D85" s="393">
        <v>3230</v>
      </c>
      <c r="E85" s="384">
        <v>20</v>
      </c>
      <c r="F85" s="393">
        <v>5250</v>
      </c>
      <c r="G85" s="384">
        <v>20</v>
      </c>
      <c r="H85" s="408">
        <v>11424</v>
      </c>
      <c r="I85" s="384">
        <v>20</v>
      </c>
      <c r="J85" s="393">
        <v>2130</v>
      </c>
      <c r="K85" s="384">
        <v>20</v>
      </c>
      <c r="L85" s="394">
        <v>5644</v>
      </c>
      <c r="M85" s="384">
        <v>20</v>
      </c>
      <c r="N85" s="395">
        <v>30614</v>
      </c>
      <c r="O85" s="384">
        <v>20</v>
      </c>
      <c r="P85" s="396">
        <v>63214</v>
      </c>
      <c r="Q85" s="384">
        <v>20</v>
      </c>
      <c r="R85" s="412">
        <v>10854</v>
      </c>
      <c r="S85" s="384">
        <v>20</v>
      </c>
      <c r="T85" s="397">
        <v>25024</v>
      </c>
      <c r="U85" s="384">
        <v>20</v>
      </c>
      <c r="V85" s="387">
        <v>171</v>
      </c>
      <c r="W85" s="398">
        <v>81</v>
      </c>
      <c r="X85" s="388">
        <v>589</v>
      </c>
      <c r="Y85" s="398">
        <v>81</v>
      </c>
      <c r="Z85" s="391">
        <v>1240</v>
      </c>
      <c r="AA85" s="398">
        <v>81</v>
      </c>
      <c r="AB85" s="389">
        <v>332</v>
      </c>
      <c r="AC85" s="398">
        <v>81</v>
      </c>
      <c r="AD85" s="409">
        <v>1570</v>
      </c>
      <c r="AE85" s="398">
        <v>81</v>
      </c>
      <c r="AF85" s="391">
        <v>4628</v>
      </c>
      <c r="AG85" s="398">
        <v>81</v>
      </c>
      <c r="AH85" s="392">
        <v>4890</v>
      </c>
      <c r="AI85" s="398">
        <v>81</v>
      </c>
    </row>
    <row r="86" spans="1:35" ht="15.75" x14ac:dyDescent="0.2">
      <c r="A86" s="398">
        <v>19</v>
      </c>
      <c r="B86" s="399">
        <v>1555</v>
      </c>
      <c r="C86" s="398">
        <v>19</v>
      </c>
      <c r="D86" s="391">
        <v>3260</v>
      </c>
      <c r="E86" s="398">
        <v>19</v>
      </c>
      <c r="F86" s="391">
        <v>5260</v>
      </c>
      <c r="G86" s="398">
        <v>19</v>
      </c>
      <c r="H86" s="407">
        <v>11474</v>
      </c>
      <c r="I86" s="398">
        <v>19</v>
      </c>
      <c r="J86" s="391">
        <v>2150</v>
      </c>
      <c r="K86" s="398">
        <v>19</v>
      </c>
      <c r="L86" s="400">
        <v>5684</v>
      </c>
      <c r="M86" s="398">
        <v>19</v>
      </c>
      <c r="N86" s="395">
        <v>30814</v>
      </c>
      <c r="O86" s="398">
        <v>19</v>
      </c>
      <c r="P86" s="396">
        <v>63614</v>
      </c>
      <c r="Q86" s="398">
        <v>19</v>
      </c>
      <c r="R86" s="411">
        <v>10894</v>
      </c>
      <c r="S86" s="398">
        <v>19</v>
      </c>
      <c r="T86" s="401">
        <v>25124</v>
      </c>
      <c r="U86" s="398">
        <v>19</v>
      </c>
      <c r="V86" s="402">
        <v>172</v>
      </c>
      <c r="W86" s="384">
        <v>82</v>
      </c>
      <c r="X86" s="403">
        <v>593</v>
      </c>
      <c r="Y86" s="384">
        <v>82</v>
      </c>
      <c r="Z86" s="393">
        <v>1245</v>
      </c>
      <c r="AA86" s="384">
        <v>82</v>
      </c>
      <c r="AB86" s="404">
        <v>334</v>
      </c>
      <c r="AC86" s="384">
        <v>82</v>
      </c>
      <c r="AD86" s="410">
        <v>1585</v>
      </c>
      <c r="AE86" s="384">
        <v>82</v>
      </c>
      <c r="AF86" s="393">
        <v>4666</v>
      </c>
      <c r="AG86" s="384">
        <v>82</v>
      </c>
      <c r="AH86" s="406">
        <v>4930</v>
      </c>
      <c r="AI86" s="384">
        <v>82</v>
      </c>
    </row>
    <row r="87" spans="1:35" ht="15.75" x14ac:dyDescent="0.2">
      <c r="A87" s="384">
        <v>18</v>
      </c>
      <c r="B87" s="385">
        <v>1565</v>
      </c>
      <c r="C87" s="384">
        <v>18</v>
      </c>
      <c r="D87" s="393">
        <v>3290</v>
      </c>
      <c r="E87" s="384">
        <v>18</v>
      </c>
      <c r="F87" s="393">
        <v>5270</v>
      </c>
      <c r="G87" s="384">
        <v>18</v>
      </c>
      <c r="H87" s="408">
        <v>11534</v>
      </c>
      <c r="I87" s="384">
        <v>18</v>
      </c>
      <c r="J87" s="393">
        <v>2170</v>
      </c>
      <c r="K87" s="384">
        <v>18</v>
      </c>
      <c r="L87" s="394">
        <v>5724</v>
      </c>
      <c r="M87" s="384">
        <v>18</v>
      </c>
      <c r="N87" s="395">
        <v>31014</v>
      </c>
      <c r="O87" s="384">
        <v>18</v>
      </c>
      <c r="P87" s="396">
        <v>64014</v>
      </c>
      <c r="Q87" s="384">
        <v>18</v>
      </c>
      <c r="R87" s="412">
        <v>10904</v>
      </c>
      <c r="S87" s="384">
        <v>18</v>
      </c>
      <c r="T87" s="397">
        <v>25224</v>
      </c>
      <c r="U87" s="384">
        <v>18</v>
      </c>
      <c r="V87" s="387">
        <v>173</v>
      </c>
      <c r="W87" s="398">
        <v>83</v>
      </c>
      <c r="X87" s="388">
        <v>597</v>
      </c>
      <c r="Y87" s="398">
        <v>83</v>
      </c>
      <c r="Z87" s="391">
        <v>1250</v>
      </c>
      <c r="AA87" s="398">
        <v>83</v>
      </c>
      <c r="AB87" s="389">
        <v>336</v>
      </c>
      <c r="AC87" s="398">
        <v>83</v>
      </c>
      <c r="AD87" s="409">
        <v>1600</v>
      </c>
      <c r="AE87" s="398">
        <v>83</v>
      </c>
      <c r="AF87" s="391">
        <v>4704</v>
      </c>
      <c r="AG87" s="398">
        <v>83</v>
      </c>
      <c r="AH87" s="392">
        <v>4970</v>
      </c>
      <c r="AI87" s="398">
        <v>83</v>
      </c>
    </row>
    <row r="88" spans="1:35" ht="15.75" x14ac:dyDescent="0.2">
      <c r="A88" s="398">
        <v>17</v>
      </c>
      <c r="B88" s="399">
        <v>1575</v>
      </c>
      <c r="C88" s="398">
        <v>17</v>
      </c>
      <c r="D88" s="391">
        <v>3320</v>
      </c>
      <c r="E88" s="398">
        <v>17</v>
      </c>
      <c r="F88" s="391">
        <v>5280</v>
      </c>
      <c r="G88" s="398">
        <v>17</v>
      </c>
      <c r="H88" s="407">
        <v>11594</v>
      </c>
      <c r="I88" s="398">
        <v>17</v>
      </c>
      <c r="J88" s="391">
        <v>2190</v>
      </c>
      <c r="K88" s="398">
        <v>17</v>
      </c>
      <c r="L88" s="400">
        <v>5774</v>
      </c>
      <c r="M88" s="398">
        <v>17</v>
      </c>
      <c r="N88" s="395">
        <v>31214</v>
      </c>
      <c r="O88" s="398">
        <v>17</v>
      </c>
      <c r="P88" s="396">
        <v>64414</v>
      </c>
      <c r="Q88" s="398">
        <v>17</v>
      </c>
      <c r="R88" s="411">
        <v>10924</v>
      </c>
      <c r="S88" s="398">
        <v>17</v>
      </c>
      <c r="T88" s="401">
        <v>25324</v>
      </c>
      <c r="U88" s="398">
        <v>17</v>
      </c>
      <c r="V88" s="402">
        <v>174</v>
      </c>
      <c r="W88" s="384">
        <v>84</v>
      </c>
      <c r="X88" s="403">
        <v>601</v>
      </c>
      <c r="Y88" s="384">
        <v>84</v>
      </c>
      <c r="Z88" s="393">
        <v>1255</v>
      </c>
      <c r="AA88" s="384">
        <v>84</v>
      </c>
      <c r="AB88" s="404">
        <v>338</v>
      </c>
      <c r="AC88" s="384">
        <v>84</v>
      </c>
      <c r="AD88" s="410">
        <v>1615</v>
      </c>
      <c r="AE88" s="384">
        <v>84</v>
      </c>
      <c r="AF88" s="393">
        <v>4740</v>
      </c>
      <c r="AG88" s="384">
        <v>84</v>
      </c>
      <c r="AH88" s="406">
        <v>5008</v>
      </c>
      <c r="AI88" s="384">
        <v>84</v>
      </c>
    </row>
    <row r="89" spans="1:35" ht="15.75" x14ac:dyDescent="0.2">
      <c r="A89" s="384">
        <v>16</v>
      </c>
      <c r="B89" s="385">
        <v>1585</v>
      </c>
      <c r="C89" s="384">
        <v>16</v>
      </c>
      <c r="D89" s="393">
        <v>3350</v>
      </c>
      <c r="E89" s="384">
        <v>16</v>
      </c>
      <c r="F89" s="393">
        <v>5290</v>
      </c>
      <c r="G89" s="384">
        <v>16</v>
      </c>
      <c r="H89" s="408">
        <v>11654</v>
      </c>
      <c r="I89" s="384">
        <v>16</v>
      </c>
      <c r="J89" s="393">
        <v>2210</v>
      </c>
      <c r="K89" s="384">
        <v>16</v>
      </c>
      <c r="L89" s="394">
        <v>5824</v>
      </c>
      <c r="M89" s="384">
        <v>16</v>
      </c>
      <c r="N89" s="395">
        <v>31414</v>
      </c>
      <c r="O89" s="384">
        <v>16</v>
      </c>
      <c r="P89" s="396">
        <v>64814</v>
      </c>
      <c r="Q89" s="384">
        <v>16</v>
      </c>
      <c r="R89" s="412">
        <v>10954</v>
      </c>
      <c r="S89" s="384">
        <v>16</v>
      </c>
      <c r="T89" s="397">
        <v>25424</v>
      </c>
      <c r="U89" s="384">
        <v>16</v>
      </c>
      <c r="V89" s="387">
        <v>175</v>
      </c>
      <c r="W89" s="398">
        <v>85</v>
      </c>
      <c r="X89" s="388">
        <v>605</v>
      </c>
      <c r="Y89" s="398">
        <v>85</v>
      </c>
      <c r="Z89" s="391">
        <v>1260</v>
      </c>
      <c r="AA89" s="398">
        <v>85</v>
      </c>
      <c r="AB89" s="389">
        <v>340</v>
      </c>
      <c r="AC89" s="398">
        <v>85</v>
      </c>
      <c r="AD89" s="409">
        <v>1630</v>
      </c>
      <c r="AE89" s="398">
        <v>85</v>
      </c>
      <c r="AF89" s="391">
        <v>4776</v>
      </c>
      <c r="AG89" s="398">
        <v>85</v>
      </c>
      <c r="AH89" s="392">
        <v>5046</v>
      </c>
      <c r="AI89" s="398">
        <v>85</v>
      </c>
    </row>
    <row r="90" spans="1:35" ht="15.75" x14ac:dyDescent="0.2">
      <c r="A90" s="398">
        <v>15</v>
      </c>
      <c r="B90" s="399">
        <v>1595</v>
      </c>
      <c r="C90" s="398">
        <v>15</v>
      </c>
      <c r="D90" s="391">
        <v>3380</v>
      </c>
      <c r="E90" s="398">
        <v>15</v>
      </c>
      <c r="F90" s="391">
        <v>5300</v>
      </c>
      <c r="G90" s="398">
        <v>15</v>
      </c>
      <c r="H90" s="407">
        <v>11714</v>
      </c>
      <c r="I90" s="398">
        <v>15</v>
      </c>
      <c r="J90" s="391">
        <v>2240</v>
      </c>
      <c r="K90" s="398">
        <v>15</v>
      </c>
      <c r="L90" s="400">
        <v>5874</v>
      </c>
      <c r="M90" s="398">
        <v>15</v>
      </c>
      <c r="N90" s="395">
        <v>31614</v>
      </c>
      <c r="O90" s="398">
        <v>15</v>
      </c>
      <c r="P90" s="396">
        <v>65214</v>
      </c>
      <c r="Q90" s="398">
        <v>15</v>
      </c>
      <c r="R90" s="411">
        <v>10974</v>
      </c>
      <c r="S90" s="398">
        <v>15</v>
      </c>
      <c r="T90" s="401">
        <v>25524</v>
      </c>
      <c r="U90" s="398">
        <v>15</v>
      </c>
      <c r="V90" s="402">
        <v>176</v>
      </c>
      <c r="W90" s="384">
        <v>86</v>
      </c>
      <c r="X90" s="403">
        <v>608</v>
      </c>
      <c r="Y90" s="384">
        <v>86</v>
      </c>
      <c r="Z90" s="393">
        <v>1265</v>
      </c>
      <c r="AA90" s="384">
        <v>86</v>
      </c>
      <c r="AB90" s="404">
        <v>342</v>
      </c>
      <c r="AC90" s="384">
        <v>86</v>
      </c>
      <c r="AD90" s="410">
        <v>1645</v>
      </c>
      <c r="AE90" s="384">
        <v>86</v>
      </c>
      <c r="AF90" s="393">
        <v>4812</v>
      </c>
      <c r="AG90" s="384">
        <v>86</v>
      </c>
      <c r="AH90" s="406">
        <v>5084</v>
      </c>
      <c r="AI90" s="384">
        <v>86</v>
      </c>
    </row>
    <row r="91" spans="1:35" ht="15.75" x14ac:dyDescent="0.2">
      <c r="A91" s="384">
        <v>14</v>
      </c>
      <c r="B91" s="385">
        <v>1605</v>
      </c>
      <c r="C91" s="384">
        <v>14</v>
      </c>
      <c r="D91" s="393">
        <v>3410</v>
      </c>
      <c r="E91" s="384">
        <v>14</v>
      </c>
      <c r="F91" s="393">
        <v>5310</v>
      </c>
      <c r="G91" s="384">
        <v>14</v>
      </c>
      <c r="H91" s="408">
        <v>11774</v>
      </c>
      <c r="I91" s="384">
        <v>14</v>
      </c>
      <c r="J91" s="393">
        <v>2260</v>
      </c>
      <c r="K91" s="384">
        <v>14</v>
      </c>
      <c r="L91" s="394">
        <v>5924</v>
      </c>
      <c r="M91" s="384">
        <v>14</v>
      </c>
      <c r="N91" s="395">
        <v>31814</v>
      </c>
      <c r="O91" s="384">
        <v>14</v>
      </c>
      <c r="P91" s="396">
        <v>65614</v>
      </c>
      <c r="Q91" s="384">
        <v>14</v>
      </c>
      <c r="R91" s="412">
        <v>10994</v>
      </c>
      <c r="S91" s="384">
        <v>14</v>
      </c>
      <c r="T91" s="397">
        <v>25624</v>
      </c>
      <c r="U91" s="384">
        <v>14</v>
      </c>
      <c r="V91" s="387">
        <v>177</v>
      </c>
      <c r="W91" s="398">
        <v>87</v>
      </c>
      <c r="X91" s="388">
        <v>611</v>
      </c>
      <c r="Y91" s="398">
        <v>87</v>
      </c>
      <c r="Z91" s="391">
        <v>1270</v>
      </c>
      <c r="AA91" s="398">
        <v>87</v>
      </c>
      <c r="AB91" s="389">
        <v>344</v>
      </c>
      <c r="AC91" s="398">
        <v>87</v>
      </c>
      <c r="AD91" s="409">
        <v>1660</v>
      </c>
      <c r="AE91" s="398">
        <v>87</v>
      </c>
      <c r="AF91" s="391">
        <v>4848</v>
      </c>
      <c r="AG91" s="398">
        <v>87</v>
      </c>
      <c r="AH91" s="392">
        <v>5122</v>
      </c>
      <c r="AI91" s="398">
        <v>87</v>
      </c>
    </row>
    <row r="92" spans="1:35" ht="15.75" x14ac:dyDescent="0.2">
      <c r="A92" s="398">
        <v>13</v>
      </c>
      <c r="B92" s="399">
        <v>1615</v>
      </c>
      <c r="C92" s="398">
        <v>13</v>
      </c>
      <c r="D92" s="391">
        <v>3440</v>
      </c>
      <c r="E92" s="398">
        <v>13</v>
      </c>
      <c r="F92" s="391">
        <v>5320</v>
      </c>
      <c r="G92" s="398">
        <v>13</v>
      </c>
      <c r="H92" s="407">
        <v>11834</v>
      </c>
      <c r="I92" s="398">
        <v>13</v>
      </c>
      <c r="J92" s="391">
        <v>2280</v>
      </c>
      <c r="K92" s="398">
        <v>13</v>
      </c>
      <c r="L92" s="400">
        <v>5974</v>
      </c>
      <c r="M92" s="398">
        <v>13</v>
      </c>
      <c r="N92" s="395">
        <v>32014</v>
      </c>
      <c r="O92" s="398">
        <v>13</v>
      </c>
      <c r="P92" s="396">
        <v>70014</v>
      </c>
      <c r="Q92" s="398">
        <v>13</v>
      </c>
      <c r="R92" s="411">
        <v>11004</v>
      </c>
      <c r="S92" s="398">
        <v>13</v>
      </c>
      <c r="T92" s="401">
        <v>25724</v>
      </c>
      <c r="U92" s="398">
        <v>13</v>
      </c>
      <c r="V92" s="402">
        <v>178</v>
      </c>
      <c r="W92" s="384">
        <v>88</v>
      </c>
      <c r="X92" s="403">
        <v>614</v>
      </c>
      <c r="Y92" s="384">
        <v>88</v>
      </c>
      <c r="Z92" s="393">
        <v>1275</v>
      </c>
      <c r="AA92" s="384">
        <v>88</v>
      </c>
      <c r="AB92" s="404">
        <v>346</v>
      </c>
      <c r="AC92" s="384">
        <v>88</v>
      </c>
      <c r="AD92" s="410">
        <v>1675</v>
      </c>
      <c r="AE92" s="384">
        <v>88</v>
      </c>
      <c r="AF92" s="393">
        <v>4884</v>
      </c>
      <c r="AG92" s="384">
        <v>88</v>
      </c>
      <c r="AH92" s="406">
        <v>5160</v>
      </c>
      <c r="AI92" s="384">
        <v>88</v>
      </c>
    </row>
    <row r="93" spans="1:35" ht="15.75" x14ac:dyDescent="0.2">
      <c r="A93" s="384">
        <v>12</v>
      </c>
      <c r="B93" s="385">
        <v>1625</v>
      </c>
      <c r="C93" s="384">
        <v>12</v>
      </c>
      <c r="D93" s="393">
        <v>3470</v>
      </c>
      <c r="E93" s="384">
        <v>12</v>
      </c>
      <c r="F93" s="393">
        <v>5330</v>
      </c>
      <c r="G93" s="384">
        <v>12</v>
      </c>
      <c r="H93" s="408">
        <v>11914</v>
      </c>
      <c r="I93" s="384">
        <v>12</v>
      </c>
      <c r="J93" s="393">
        <v>2300</v>
      </c>
      <c r="K93" s="384">
        <v>12</v>
      </c>
      <c r="L93" s="413">
        <v>10024</v>
      </c>
      <c r="M93" s="384">
        <v>12</v>
      </c>
      <c r="N93" s="395">
        <v>32214</v>
      </c>
      <c r="O93" s="384">
        <v>12</v>
      </c>
      <c r="P93" s="396">
        <v>70414</v>
      </c>
      <c r="Q93" s="384">
        <v>12</v>
      </c>
      <c r="R93" s="412">
        <v>11024</v>
      </c>
      <c r="S93" s="384">
        <v>12</v>
      </c>
      <c r="T93" s="397">
        <v>25824</v>
      </c>
      <c r="U93" s="384">
        <v>12</v>
      </c>
      <c r="V93" s="387">
        <v>179</v>
      </c>
      <c r="W93" s="398">
        <v>89</v>
      </c>
      <c r="X93" s="388">
        <v>617</v>
      </c>
      <c r="Y93" s="398">
        <v>89</v>
      </c>
      <c r="Z93" s="391">
        <v>1280</v>
      </c>
      <c r="AA93" s="398">
        <v>89</v>
      </c>
      <c r="AB93" s="389">
        <v>348</v>
      </c>
      <c r="AC93" s="398">
        <v>89</v>
      </c>
      <c r="AD93" s="409">
        <v>1690</v>
      </c>
      <c r="AE93" s="398">
        <v>89</v>
      </c>
      <c r="AF93" s="391">
        <v>4920</v>
      </c>
      <c r="AG93" s="398">
        <v>89</v>
      </c>
      <c r="AH93" s="392">
        <v>5198</v>
      </c>
      <c r="AI93" s="398">
        <v>89</v>
      </c>
    </row>
    <row r="94" spans="1:35" ht="15.75" x14ac:dyDescent="0.2">
      <c r="A94" s="398">
        <v>11</v>
      </c>
      <c r="B94" s="399">
        <v>1645</v>
      </c>
      <c r="C94" s="398">
        <v>11</v>
      </c>
      <c r="D94" s="391">
        <v>3510</v>
      </c>
      <c r="E94" s="398">
        <v>11</v>
      </c>
      <c r="F94" s="391">
        <v>5340</v>
      </c>
      <c r="G94" s="398">
        <v>11</v>
      </c>
      <c r="H94" s="407">
        <v>11994</v>
      </c>
      <c r="I94" s="398">
        <v>11</v>
      </c>
      <c r="J94" s="391">
        <v>2320</v>
      </c>
      <c r="K94" s="398">
        <v>11</v>
      </c>
      <c r="L94" s="414">
        <v>10074</v>
      </c>
      <c r="M94" s="398">
        <v>11</v>
      </c>
      <c r="N94" s="395">
        <v>32414</v>
      </c>
      <c r="O94" s="398">
        <v>11</v>
      </c>
      <c r="P94" s="396">
        <v>70914</v>
      </c>
      <c r="Q94" s="398">
        <v>11</v>
      </c>
      <c r="R94" s="411">
        <v>11054</v>
      </c>
      <c r="S94" s="398">
        <v>11</v>
      </c>
      <c r="T94" s="401">
        <v>25924</v>
      </c>
      <c r="U94" s="398">
        <v>11</v>
      </c>
      <c r="V94" s="402">
        <v>180</v>
      </c>
      <c r="W94" s="384">
        <v>90</v>
      </c>
      <c r="X94" s="403">
        <v>620</v>
      </c>
      <c r="Y94" s="384">
        <v>90</v>
      </c>
      <c r="Z94" s="393">
        <v>1285</v>
      </c>
      <c r="AA94" s="384">
        <v>90</v>
      </c>
      <c r="AB94" s="404">
        <v>350</v>
      </c>
      <c r="AC94" s="384">
        <v>90</v>
      </c>
      <c r="AD94" s="410">
        <v>1705</v>
      </c>
      <c r="AE94" s="384">
        <v>90</v>
      </c>
      <c r="AF94" s="393">
        <v>4956</v>
      </c>
      <c r="AG94" s="384">
        <v>90</v>
      </c>
      <c r="AH94" s="406">
        <v>5236</v>
      </c>
      <c r="AI94" s="384">
        <v>90</v>
      </c>
    </row>
    <row r="95" spans="1:35" ht="15.75" x14ac:dyDescent="0.2">
      <c r="A95" s="384">
        <v>10</v>
      </c>
      <c r="B95" s="385">
        <v>1665</v>
      </c>
      <c r="C95" s="384">
        <v>10</v>
      </c>
      <c r="D95" s="393">
        <v>3550</v>
      </c>
      <c r="E95" s="384">
        <v>10</v>
      </c>
      <c r="F95" s="393">
        <v>5350</v>
      </c>
      <c r="G95" s="384">
        <v>10</v>
      </c>
      <c r="H95" s="408">
        <v>12074</v>
      </c>
      <c r="I95" s="384">
        <v>10</v>
      </c>
      <c r="J95" s="393">
        <v>2350</v>
      </c>
      <c r="K95" s="384">
        <v>10</v>
      </c>
      <c r="L95" s="413">
        <v>10124</v>
      </c>
      <c r="M95" s="384">
        <v>10</v>
      </c>
      <c r="N95" s="395">
        <v>32614</v>
      </c>
      <c r="O95" s="384">
        <v>10</v>
      </c>
      <c r="P95" s="396">
        <v>71414</v>
      </c>
      <c r="Q95" s="384">
        <v>10</v>
      </c>
      <c r="R95" s="412">
        <v>11094</v>
      </c>
      <c r="S95" s="384">
        <v>10</v>
      </c>
      <c r="T95" s="397">
        <v>30024</v>
      </c>
      <c r="U95" s="384">
        <v>10</v>
      </c>
      <c r="V95" s="402"/>
      <c r="W95" s="398">
        <v>91</v>
      </c>
      <c r="X95" s="388">
        <v>623</v>
      </c>
      <c r="Y95" s="398">
        <v>91</v>
      </c>
      <c r="Z95" s="391">
        <v>1290</v>
      </c>
      <c r="AA95" s="398">
        <v>91</v>
      </c>
      <c r="AB95" s="389">
        <v>351</v>
      </c>
      <c r="AC95" s="398">
        <v>91</v>
      </c>
      <c r="AD95" s="409">
        <v>1720</v>
      </c>
      <c r="AE95" s="398">
        <v>91</v>
      </c>
      <c r="AF95" s="391">
        <v>4992</v>
      </c>
      <c r="AG95" s="398">
        <v>91</v>
      </c>
      <c r="AH95" s="392">
        <v>5274</v>
      </c>
      <c r="AI95" s="398">
        <v>91</v>
      </c>
    </row>
    <row r="96" spans="1:35" ht="18" x14ac:dyDescent="0.2">
      <c r="A96" s="398">
        <v>9</v>
      </c>
      <c r="B96" s="399">
        <v>1685</v>
      </c>
      <c r="C96" s="398">
        <v>9</v>
      </c>
      <c r="D96" s="391">
        <v>3590</v>
      </c>
      <c r="E96" s="398">
        <v>9</v>
      </c>
      <c r="F96" s="391">
        <v>5360</v>
      </c>
      <c r="G96" s="398">
        <v>9</v>
      </c>
      <c r="H96" s="407">
        <v>12154</v>
      </c>
      <c r="I96" s="398">
        <v>9</v>
      </c>
      <c r="J96" s="391">
        <v>2380</v>
      </c>
      <c r="K96" s="398">
        <v>9</v>
      </c>
      <c r="L96" s="414">
        <v>10194</v>
      </c>
      <c r="M96" s="398">
        <v>9</v>
      </c>
      <c r="N96" s="395">
        <v>32914</v>
      </c>
      <c r="O96" s="398">
        <v>9</v>
      </c>
      <c r="P96" s="396">
        <v>71914</v>
      </c>
      <c r="Q96" s="398">
        <v>9</v>
      </c>
      <c r="R96" s="411">
        <v>11114</v>
      </c>
      <c r="S96" s="398">
        <v>9</v>
      </c>
      <c r="T96" s="401">
        <v>30124</v>
      </c>
      <c r="U96" s="398">
        <v>9</v>
      </c>
      <c r="V96" s="431">
        <v>181</v>
      </c>
      <c r="W96" s="384">
        <v>92</v>
      </c>
      <c r="X96" s="403">
        <v>626</v>
      </c>
      <c r="Y96" s="384">
        <v>92</v>
      </c>
      <c r="Z96" s="393">
        <v>1295</v>
      </c>
      <c r="AA96" s="384">
        <v>92</v>
      </c>
      <c r="AB96" s="404">
        <v>352</v>
      </c>
      <c r="AC96" s="384">
        <v>92</v>
      </c>
      <c r="AD96" s="410">
        <v>1735</v>
      </c>
      <c r="AE96" s="384">
        <v>92</v>
      </c>
      <c r="AF96" s="393">
        <v>5028</v>
      </c>
      <c r="AG96" s="384">
        <v>92</v>
      </c>
      <c r="AH96" s="406">
        <v>5312</v>
      </c>
      <c r="AI96" s="384">
        <v>92</v>
      </c>
    </row>
    <row r="97" spans="1:35" ht="15.75" x14ac:dyDescent="0.2">
      <c r="A97" s="384">
        <v>8</v>
      </c>
      <c r="B97" s="385">
        <v>1705</v>
      </c>
      <c r="C97" s="384">
        <v>8</v>
      </c>
      <c r="D97" s="393">
        <v>3630</v>
      </c>
      <c r="E97" s="384">
        <v>8</v>
      </c>
      <c r="F97" s="393">
        <v>5370</v>
      </c>
      <c r="G97" s="384">
        <v>8</v>
      </c>
      <c r="H97" s="408">
        <v>12234</v>
      </c>
      <c r="I97" s="384">
        <v>8</v>
      </c>
      <c r="J97" s="393">
        <v>2410</v>
      </c>
      <c r="K97" s="384">
        <v>8</v>
      </c>
      <c r="L97" s="413">
        <v>10264</v>
      </c>
      <c r="M97" s="384">
        <v>8</v>
      </c>
      <c r="N97" s="395">
        <v>33214</v>
      </c>
      <c r="O97" s="384">
        <v>8</v>
      </c>
      <c r="P97" s="396">
        <v>72414</v>
      </c>
      <c r="Q97" s="384">
        <v>8</v>
      </c>
      <c r="R97" s="412">
        <v>11154</v>
      </c>
      <c r="S97" s="384">
        <v>8</v>
      </c>
      <c r="T97" s="397">
        <v>30224</v>
      </c>
      <c r="U97" s="384">
        <v>8</v>
      </c>
      <c r="V97" s="402"/>
      <c r="W97" s="398">
        <v>93</v>
      </c>
      <c r="X97" s="388">
        <v>629</v>
      </c>
      <c r="Y97" s="398">
        <v>93</v>
      </c>
      <c r="Z97" s="391">
        <v>1300</v>
      </c>
      <c r="AA97" s="398">
        <v>93</v>
      </c>
      <c r="AB97" s="389">
        <v>353</v>
      </c>
      <c r="AC97" s="398">
        <v>93</v>
      </c>
      <c r="AD97" s="409">
        <v>1750</v>
      </c>
      <c r="AE97" s="398">
        <v>93</v>
      </c>
      <c r="AF97" s="391">
        <v>5062</v>
      </c>
      <c r="AG97" s="398">
        <v>93</v>
      </c>
      <c r="AH97" s="392">
        <v>5348</v>
      </c>
      <c r="AI97" s="398">
        <v>93</v>
      </c>
    </row>
    <row r="98" spans="1:35" ht="18" x14ac:dyDescent="0.2">
      <c r="A98" s="398">
        <v>7</v>
      </c>
      <c r="B98" s="399">
        <v>1725</v>
      </c>
      <c r="C98" s="398">
        <v>7</v>
      </c>
      <c r="D98" s="391">
        <v>3670</v>
      </c>
      <c r="E98" s="398">
        <v>7</v>
      </c>
      <c r="F98" s="391">
        <v>5380</v>
      </c>
      <c r="G98" s="398">
        <v>7</v>
      </c>
      <c r="H98" s="407">
        <v>12314</v>
      </c>
      <c r="I98" s="398">
        <v>7</v>
      </c>
      <c r="J98" s="391">
        <v>2440</v>
      </c>
      <c r="K98" s="398">
        <v>7</v>
      </c>
      <c r="L98" s="414">
        <v>10334</v>
      </c>
      <c r="M98" s="398">
        <v>7</v>
      </c>
      <c r="N98" s="395">
        <v>33514</v>
      </c>
      <c r="O98" s="398">
        <v>7</v>
      </c>
      <c r="P98" s="396">
        <v>72914</v>
      </c>
      <c r="Q98" s="398">
        <v>7</v>
      </c>
      <c r="R98" s="411">
        <v>11204</v>
      </c>
      <c r="S98" s="398">
        <v>7</v>
      </c>
      <c r="T98" s="401">
        <v>30324</v>
      </c>
      <c r="U98" s="398">
        <v>7</v>
      </c>
      <c r="V98" s="431">
        <v>182</v>
      </c>
      <c r="W98" s="384">
        <v>94</v>
      </c>
      <c r="X98" s="403">
        <v>632</v>
      </c>
      <c r="Y98" s="384">
        <v>94</v>
      </c>
      <c r="Z98" s="393">
        <v>1305</v>
      </c>
      <c r="AA98" s="384">
        <v>94</v>
      </c>
      <c r="AB98" s="404">
        <v>354</v>
      </c>
      <c r="AC98" s="384">
        <v>94</v>
      </c>
      <c r="AD98" s="410">
        <v>1765</v>
      </c>
      <c r="AE98" s="384">
        <v>94</v>
      </c>
      <c r="AF98" s="393">
        <v>5096</v>
      </c>
      <c r="AG98" s="384">
        <v>94</v>
      </c>
      <c r="AH98" s="406">
        <v>5384</v>
      </c>
      <c r="AI98" s="384">
        <v>94</v>
      </c>
    </row>
    <row r="99" spans="1:35" ht="15.75" x14ac:dyDescent="0.2">
      <c r="A99" s="384">
        <v>6</v>
      </c>
      <c r="B99" s="385">
        <v>1745</v>
      </c>
      <c r="C99" s="384">
        <v>6</v>
      </c>
      <c r="D99" s="393">
        <v>3710</v>
      </c>
      <c r="E99" s="384">
        <v>6</v>
      </c>
      <c r="F99" s="393">
        <v>5390</v>
      </c>
      <c r="G99" s="384">
        <v>6</v>
      </c>
      <c r="H99" s="408">
        <v>12414</v>
      </c>
      <c r="I99" s="384">
        <v>6</v>
      </c>
      <c r="J99" s="393">
        <v>2470</v>
      </c>
      <c r="K99" s="384">
        <v>6</v>
      </c>
      <c r="L99" s="413">
        <v>10404</v>
      </c>
      <c r="M99" s="384">
        <v>6</v>
      </c>
      <c r="N99" s="395">
        <v>33814</v>
      </c>
      <c r="O99" s="384">
        <v>6</v>
      </c>
      <c r="P99" s="396">
        <v>73414</v>
      </c>
      <c r="Q99" s="384">
        <v>6</v>
      </c>
      <c r="R99" s="412">
        <v>11234</v>
      </c>
      <c r="S99" s="384">
        <v>6</v>
      </c>
      <c r="T99" s="397">
        <v>30424</v>
      </c>
      <c r="U99" s="384">
        <v>6</v>
      </c>
      <c r="V99" s="402"/>
      <c r="W99" s="398">
        <v>95</v>
      </c>
      <c r="X99" s="388">
        <v>635</v>
      </c>
      <c r="Y99" s="398">
        <v>95</v>
      </c>
      <c r="Z99" s="391">
        <v>1310</v>
      </c>
      <c r="AA99" s="398">
        <v>95</v>
      </c>
      <c r="AB99" s="389">
        <v>355</v>
      </c>
      <c r="AC99" s="398">
        <v>95</v>
      </c>
      <c r="AD99" s="409">
        <v>1780</v>
      </c>
      <c r="AE99" s="398">
        <v>95</v>
      </c>
      <c r="AF99" s="391">
        <v>5130</v>
      </c>
      <c r="AG99" s="398">
        <v>95</v>
      </c>
      <c r="AH99" s="392">
        <v>5420</v>
      </c>
      <c r="AI99" s="398">
        <v>95</v>
      </c>
    </row>
    <row r="100" spans="1:35" ht="18" x14ac:dyDescent="0.2">
      <c r="A100" s="398">
        <v>5</v>
      </c>
      <c r="B100" s="399">
        <v>1765</v>
      </c>
      <c r="C100" s="398">
        <v>5</v>
      </c>
      <c r="D100" s="391">
        <v>3750</v>
      </c>
      <c r="E100" s="398">
        <v>5</v>
      </c>
      <c r="F100" s="391">
        <v>5400</v>
      </c>
      <c r="G100" s="398">
        <v>5</v>
      </c>
      <c r="H100" s="407">
        <v>12514</v>
      </c>
      <c r="I100" s="398">
        <v>5</v>
      </c>
      <c r="J100" s="391">
        <v>2500</v>
      </c>
      <c r="K100" s="398">
        <v>5</v>
      </c>
      <c r="L100" s="414">
        <v>10474</v>
      </c>
      <c r="M100" s="398">
        <v>5</v>
      </c>
      <c r="N100" s="395">
        <v>34214</v>
      </c>
      <c r="O100" s="398">
        <v>5</v>
      </c>
      <c r="P100" s="396">
        <v>73914</v>
      </c>
      <c r="Q100" s="398">
        <v>5</v>
      </c>
      <c r="R100" s="411">
        <v>12264</v>
      </c>
      <c r="S100" s="398">
        <v>5</v>
      </c>
      <c r="T100" s="401">
        <v>30524</v>
      </c>
      <c r="U100" s="398">
        <v>5</v>
      </c>
      <c r="V100" s="431">
        <v>183</v>
      </c>
      <c r="W100" s="384">
        <v>96</v>
      </c>
      <c r="X100" s="403">
        <v>637</v>
      </c>
      <c r="Y100" s="384">
        <v>96</v>
      </c>
      <c r="Z100" s="393">
        <v>1314</v>
      </c>
      <c r="AA100" s="384">
        <v>96</v>
      </c>
      <c r="AB100" s="404">
        <v>356</v>
      </c>
      <c r="AC100" s="384">
        <v>96</v>
      </c>
      <c r="AD100" s="410">
        <v>1794</v>
      </c>
      <c r="AE100" s="384">
        <v>96</v>
      </c>
      <c r="AF100" s="393">
        <v>5164</v>
      </c>
      <c r="AG100" s="384">
        <v>96</v>
      </c>
      <c r="AH100" s="406">
        <v>5456</v>
      </c>
      <c r="AI100" s="384">
        <v>96</v>
      </c>
    </row>
    <row r="101" spans="1:35" ht="15.75" x14ac:dyDescent="0.2">
      <c r="A101" s="384">
        <v>4</v>
      </c>
      <c r="B101" s="385">
        <v>1785</v>
      </c>
      <c r="C101" s="384">
        <v>4</v>
      </c>
      <c r="D101" s="393">
        <v>3800</v>
      </c>
      <c r="E101" s="384">
        <v>4</v>
      </c>
      <c r="F101" s="393">
        <v>5410</v>
      </c>
      <c r="G101" s="384">
        <v>4</v>
      </c>
      <c r="H101" s="408">
        <v>12614</v>
      </c>
      <c r="I101" s="384">
        <v>4</v>
      </c>
      <c r="J101" s="393">
        <v>2540</v>
      </c>
      <c r="K101" s="384">
        <v>4</v>
      </c>
      <c r="L101" s="413">
        <v>10554</v>
      </c>
      <c r="M101" s="384">
        <v>4</v>
      </c>
      <c r="N101" s="395">
        <v>34614</v>
      </c>
      <c r="O101" s="384">
        <v>4</v>
      </c>
      <c r="P101" s="396">
        <v>74414</v>
      </c>
      <c r="Q101" s="384">
        <v>4</v>
      </c>
      <c r="R101" s="412">
        <v>11294</v>
      </c>
      <c r="S101" s="384">
        <v>4</v>
      </c>
      <c r="T101" s="397">
        <v>30624</v>
      </c>
      <c r="U101" s="384">
        <v>4</v>
      </c>
      <c r="V101" s="402"/>
      <c r="W101" s="398">
        <v>97</v>
      </c>
      <c r="X101" s="388">
        <v>639</v>
      </c>
      <c r="Y101" s="398">
        <v>97</v>
      </c>
      <c r="Z101" s="391">
        <v>1318</v>
      </c>
      <c r="AA101" s="398">
        <v>97</v>
      </c>
      <c r="AB101" s="389">
        <v>357</v>
      </c>
      <c r="AC101" s="398">
        <v>97</v>
      </c>
      <c r="AD101" s="409">
        <v>1808</v>
      </c>
      <c r="AE101" s="398">
        <v>97</v>
      </c>
      <c r="AF101" s="391">
        <v>5198</v>
      </c>
      <c r="AG101" s="398">
        <v>97</v>
      </c>
      <c r="AH101" s="392">
        <v>5492</v>
      </c>
      <c r="AI101" s="398">
        <v>97</v>
      </c>
    </row>
    <row r="102" spans="1:35" ht="18" x14ac:dyDescent="0.2">
      <c r="A102" s="398">
        <v>3</v>
      </c>
      <c r="B102" s="399">
        <v>1805</v>
      </c>
      <c r="C102" s="398">
        <v>3</v>
      </c>
      <c r="D102" s="391">
        <v>3850</v>
      </c>
      <c r="E102" s="398">
        <v>3</v>
      </c>
      <c r="F102" s="391">
        <v>5420</v>
      </c>
      <c r="G102" s="398">
        <v>3</v>
      </c>
      <c r="H102" s="407">
        <v>12714</v>
      </c>
      <c r="I102" s="398">
        <v>3</v>
      </c>
      <c r="J102" s="391">
        <v>2580</v>
      </c>
      <c r="K102" s="398">
        <v>3</v>
      </c>
      <c r="L102" s="414">
        <v>10654</v>
      </c>
      <c r="M102" s="398">
        <v>3</v>
      </c>
      <c r="N102" s="395">
        <v>35014</v>
      </c>
      <c r="O102" s="398">
        <v>3</v>
      </c>
      <c r="P102" s="396">
        <v>74914</v>
      </c>
      <c r="Q102" s="398">
        <v>3</v>
      </c>
      <c r="R102" s="411">
        <v>11324</v>
      </c>
      <c r="S102" s="398">
        <v>3</v>
      </c>
      <c r="T102" s="401">
        <v>30724</v>
      </c>
      <c r="U102" s="398">
        <v>3</v>
      </c>
      <c r="V102" s="431">
        <v>184</v>
      </c>
      <c r="W102" s="384">
        <v>98</v>
      </c>
      <c r="X102" s="403">
        <v>641</v>
      </c>
      <c r="Y102" s="384">
        <v>98</v>
      </c>
      <c r="Z102" s="393">
        <v>1322</v>
      </c>
      <c r="AA102" s="384">
        <v>98</v>
      </c>
      <c r="AB102" s="404">
        <v>358</v>
      </c>
      <c r="AC102" s="384">
        <v>98</v>
      </c>
      <c r="AD102" s="410">
        <v>1822</v>
      </c>
      <c r="AE102" s="384">
        <v>98</v>
      </c>
      <c r="AF102" s="393">
        <v>5232</v>
      </c>
      <c r="AG102" s="384">
        <v>98</v>
      </c>
      <c r="AH102" s="406">
        <v>5528</v>
      </c>
      <c r="AI102" s="384">
        <v>98</v>
      </c>
    </row>
    <row r="103" spans="1:35" ht="16.5" thickBot="1" x14ac:dyDescent="0.25">
      <c r="A103" s="384">
        <v>2</v>
      </c>
      <c r="B103" s="385">
        <v>1825</v>
      </c>
      <c r="C103" s="384">
        <v>2</v>
      </c>
      <c r="D103" s="393">
        <v>3900</v>
      </c>
      <c r="E103" s="384">
        <v>2</v>
      </c>
      <c r="F103" s="393">
        <v>5430</v>
      </c>
      <c r="G103" s="384">
        <v>2</v>
      </c>
      <c r="H103" s="408">
        <v>12814</v>
      </c>
      <c r="I103" s="384">
        <v>2</v>
      </c>
      <c r="J103" s="393">
        <v>2620</v>
      </c>
      <c r="K103" s="384">
        <v>2</v>
      </c>
      <c r="L103" s="413">
        <v>10754</v>
      </c>
      <c r="M103" s="384">
        <v>2</v>
      </c>
      <c r="N103" s="395">
        <v>35514</v>
      </c>
      <c r="O103" s="384">
        <v>2</v>
      </c>
      <c r="P103" s="396">
        <v>75414</v>
      </c>
      <c r="Q103" s="384">
        <v>2</v>
      </c>
      <c r="R103" s="412">
        <v>11354</v>
      </c>
      <c r="S103" s="384">
        <v>2</v>
      </c>
      <c r="T103" s="397">
        <v>30824</v>
      </c>
      <c r="U103" s="384">
        <v>2</v>
      </c>
      <c r="V103" s="415"/>
      <c r="W103" s="398">
        <v>99</v>
      </c>
      <c r="X103" s="432">
        <v>643</v>
      </c>
      <c r="Y103" s="398">
        <v>99</v>
      </c>
      <c r="Z103" s="419">
        <v>1326</v>
      </c>
      <c r="AA103" s="398">
        <v>99</v>
      </c>
      <c r="AB103" s="433">
        <v>359</v>
      </c>
      <c r="AC103" s="398">
        <v>99</v>
      </c>
      <c r="AD103" s="409">
        <v>1836</v>
      </c>
      <c r="AE103" s="398">
        <v>99</v>
      </c>
      <c r="AF103" s="391">
        <v>5266</v>
      </c>
      <c r="AG103" s="398">
        <v>99</v>
      </c>
      <c r="AH103" s="392">
        <v>5564</v>
      </c>
      <c r="AI103" s="398">
        <v>99</v>
      </c>
    </row>
    <row r="104" spans="1:35" ht="18.75" thickBot="1" x14ac:dyDescent="0.25">
      <c r="A104" s="417">
        <v>1</v>
      </c>
      <c r="B104" s="418">
        <v>1845</v>
      </c>
      <c r="C104" s="417">
        <v>1</v>
      </c>
      <c r="D104" s="419">
        <v>3950</v>
      </c>
      <c r="E104" s="417">
        <v>1</v>
      </c>
      <c r="F104" s="419">
        <v>5440</v>
      </c>
      <c r="G104" s="417">
        <v>1</v>
      </c>
      <c r="H104" s="420">
        <v>12954</v>
      </c>
      <c r="I104" s="417">
        <v>1</v>
      </c>
      <c r="J104" s="419">
        <v>2660</v>
      </c>
      <c r="K104" s="417">
        <v>1</v>
      </c>
      <c r="L104" s="421">
        <v>10854</v>
      </c>
      <c r="M104" s="417">
        <v>1</v>
      </c>
      <c r="N104" s="422">
        <v>40014</v>
      </c>
      <c r="O104" s="417">
        <v>1</v>
      </c>
      <c r="P104" s="423">
        <v>80014</v>
      </c>
      <c r="Q104" s="417">
        <v>1</v>
      </c>
      <c r="R104" s="424">
        <v>11384</v>
      </c>
      <c r="S104" s="417">
        <v>1</v>
      </c>
      <c r="T104" s="425">
        <v>30924</v>
      </c>
      <c r="U104" s="417">
        <v>1</v>
      </c>
      <c r="V104" s="434">
        <v>185</v>
      </c>
      <c r="W104" s="439">
        <v>100</v>
      </c>
      <c r="X104" s="435">
        <v>645</v>
      </c>
      <c r="Y104" s="439">
        <v>100</v>
      </c>
      <c r="Z104" s="436">
        <v>1330</v>
      </c>
      <c r="AA104" s="439">
        <v>100</v>
      </c>
      <c r="AB104" s="437">
        <v>360</v>
      </c>
      <c r="AC104" s="439">
        <v>100</v>
      </c>
      <c r="AD104" s="416">
        <v>1850</v>
      </c>
      <c r="AE104" s="439">
        <v>100</v>
      </c>
      <c r="AF104" s="416">
        <v>5300</v>
      </c>
      <c r="AG104" s="439">
        <v>100</v>
      </c>
      <c r="AH104" s="438">
        <v>5600</v>
      </c>
      <c r="AI104" s="439">
        <v>100</v>
      </c>
    </row>
    <row r="105" spans="1:35" ht="18" x14ac:dyDescent="0.2">
      <c r="A105" s="426"/>
      <c r="B105" s="472"/>
      <c r="C105" s="426"/>
      <c r="D105" s="472"/>
      <c r="E105" s="426"/>
      <c r="F105" s="472"/>
      <c r="G105" s="426"/>
      <c r="H105" s="473"/>
      <c r="I105" s="426"/>
      <c r="J105" s="472"/>
      <c r="K105" s="426"/>
      <c r="L105" s="473"/>
      <c r="M105" s="426"/>
      <c r="N105" s="474"/>
      <c r="O105" s="426"/>
      <c r="P105" s="474"/>
      <c r="Q105" s="426"/>
      <c r="R105" s="473"/>
      <c r="S105" s="426"/>
      <c r="T105" s="475"/>
      <c r="U105" s="426"/>
      <c r="V105" s="476">
        <v>250</v>
      </c>
      <c r="W105" s="386" t="s">
        <v>451</v>
      </c>
      <c r="X105" s="477">
        <v>750</v>
      </c>
      <c r="Y105" s="386" t="s">
        <v>451</v>
      </c>
      <c r="Z105" s="478">
        <v>1500</v>
      </c>
      <c r="AA105" s="386" t="s">
        <v>451</v>
      </c>
      <c r="AB105" s="477">
        <v>600</v>
      </c>
      <c r="AC105" s="386" t="s">
        <v>451</v>
      </c>
      <c r="AD105" s="478">
        <v>2500</v>
      </c>
      <c r="AE105" s="386" t="s">
        <v>451</v>
      </c>
      <c r="AF105" s="478">
        <v>6500</v>
      </c>
      <c r="AG105" s="386" t="s">
        <v>451</v>
      </c>
      <c r="AH105" s="478">
        <v>7500</v>
      </c>
      <c r="AI105" s="386" t="s">
        <v>451</v>
      </c>
    </row>
    <row r="106" spans="1:35" ht="15.75" x14ac:dyDescent="0.2">
      <c r="A106" s="386">
        <v>0</v>
      </c>
      <c r="B106" s="2" t="s">
        <v>447</v>
      </c>
      <c r="C106" s="386">
        <v>0</v>
      </c>
      <c r="D106" s="2" t="s">
        <v>447</v>
      </c>
      <c r="E106" s="386">
        <v>0</v>
      </c>
      <c r="F106" s="2" t="s">
        <v>447</v>
      </c>
      <c r="G106" s="386">
        <v>0</v>
      </c>
      <c r="H106" s="2" t="s">
        <v>447</v>
      </c>
      <c r="I106" s="386">
        <v>0</v>
      </c>
      <c r="J106" s="2" t="s">
        <v>447</v>
      </c>
      <c r="K106" s="386">
        <v>0</v>
      </c>
      <c r="L106" s="2" t="s">
        <v>447</v>
      </c>
      <c r="M106" s="386">
        <v>0</v>
      </c>
      <c r="N106" s="2" t="s">
        <v>447</v>
      </c>
      <c r="O106" s="386">
        <v>0</v>
      </c>
      <c r="P106" s="2" t="s">
        <v>447</v>
      </c>
      <c r="Q106" s="386">
        <v>0</v>
      </c>
      <c r="R106" s="2" t="s">
        <v>447</v>
      </c>
      <c r="S106" s="386">
        <v>0</v>
      </c>
      <c r="T106" s="2" t="s">
        <v>447</v>
      </c>
      <c r="U106" s="386">
        <v>0</v>
      </c>
      <c r="V106" s="2" t="s">
        <v>447</v>
      </c>
      <c r="W106" s="427">
        <v>0</v>
      </c>
      <c r="X106" s="2" t="s">
        <v>447</v>
      </c>
      <c r="Y106" s="427">
        <v>0</v>
      </c>
      <c r="Z106" s="2" t="s">
        <v>447</v>
      </c>
      <c r="AA106" s="427">
        <v>0</v>
      </c>
      <c r="AB106" s="2" t="s">
        <v>447</v>
      </c>
      <c r="AC106" s="427">
        <v>0</v>
      </c>
      <c r="AD106" s="2" t="s">
        <v>447</v>
      </c>
      <c r="AE106" s="427">
        <v>0</v>
      </c>
      <c r="AF106" s="2" t="s">
        <v>447</v>
      </c>
      <c r="AG106" s="427">
        <v>0</v>
      </c>
      <c r="AH106" s="2" t="s">
        <v>447</v>
      </c>
      <c r="AI106" s="427">
        <v>0</v>
      </c>
    </row>
    <row r="107" spans="1:35" ht="15.75" x14ac:dyDescent="0.2">
      <c r="A107" s="426">
        <v>0</v>
      </c>
      <c r="B107" s="2" t="s">
        <v>448</v>
      </c>
      <c r="C107" s="426">
        <v>0</v>
      </c>
      <c r="D107" s="2" t="s">
        <v>448</v>
      </c>
      <c r="E107" s="426">
        <v>0</v>
      </c>
      <c r="F107" s="2" t="s">
        <v>448</v>
      </c>
      <c r="G107" s="426">
        <v>0</v>
      </c>
      <c r="H107" s="2" t="s">
        <v>448</v>
      </c>
      <c r="I107" s="426">
        <v>0</v>
      </c>
      <c r="J107" s="2" t="s">
        <v>448</v>
      </c>
      <c r="K107" s="426">
        <v>0</v>
      </c>
      <c r="L107" s="2" t="s">
        <v>448</v>
      </c>
      <c r="M107" s="426">
        <v>0</v>
      </c>
      <c r="N107" s="2" t="s">
        <v>448</v>
      </c>
      <c r="O107" s="426">
        <v>0</v>
      </c>
      <c r="P107" s="2" t="s">
        <v>448</v>
      </c>
      <c r="Q107" s="426">
        <v>0</v>
      </c>
      <c r="R107" s="2" t="s">
        <v>448</v>
      </c>
      <c r="S107" s="426">
        <v>0</v>
      </c>
      <c r="T107" s="2" t="s">
        <v>448</v>
      </c>
      <c r="U107" s="426">
        <v>0</v>
      </c>
      <c r="V107" s="2" t="s">
        <v>449</v>
      </c>
      <c r="W107" s="428">
        <v>0</v>
      </c>
      <c r="X107" s="2" t="s">
        <v>449</v>
      </c>
      <c r="Y107" s="428">
        <v>0</v>
      </c>
      <c r="Z107" s="2" t="s">
        <v>449</v>
      </c>
      <c r="AA107" s="428">
        <v>0</v>
      </c>
      <c r="AB107" s="2" t="s">
        <v>449</v>
      </c>
      <c r="AC107" s="428">
        <v>0</v>
      </c>
      <c r="AD107" s="2" t="s">
        <v>449</v>
      </c>
      <c r="AE107" s="428">
        <v>0</v>
      </c>
      <c r="AF107" s="2" t="s">
        <v>449</v>
      </c>
      <c r="AG107" s="428">
        <v>0</v>
      </c>
      <c r="AH107" s="2" t="s">
        <v>449</v>
      </c>
      <c r="AI107" s="428">
        <v>0</v>
      </c>
    </row>
    <row r="108" spans="1:35" ht="15.75" x14ac:dyDescent="0.2">
      <c r="A108" s="386">
        <v>0</v>
      </c>
      <c r="B108" s="2" t="s">
        <v>449</v>
      </c>
      <c r="C108" s="386">
        <v>0</v>
      </c>
      <c r="D108" s="2" t="s">
        <v>449</v>
      </c>
      <c r="E108" s="386">
        <v>0</v>
      </c>
      <c r="F108" s="2" t="s">
        <v>449</v>
      </c>
      <c r="G108" s="386">
        <v>0</v>
      </c>
      <c r="H108" s="2" t="s">
        <v>449</v>
      </c>
      <c r="I108" s="386">
        <v>0</v>
      </c>
      <c r="J108" s="2" t="s">
        <v>449</v>
      </c>
      <c r="K108" s="386">
        <v>0</v>
      </c>
      <c r="L108" s="2" t="s">
        <v>449</v>
      </c>
      <c r="M108" s="386">
        <v>0</v>
      </c>
      <c r="N108" s="2" t="s">
        <v>449</v>
      </c>
      <c r="O108" s="386">
        <v>0</v>
      </c>
      <c r="P108" s="2" t="s">
        <v>449</v>
      </c>
      <c r="Q108" s="386">
        <v>0</v>
      </c>
      <c r="R108" s="2" t="s">
        <v>449</v>
      </c>
      <c r="S108" s="386">
        <v>0</v>
      </c>
      <c r="T108" s="2" t="s">
        <v>449</v>
      </c>
      <c r="U108" s="386">
        <v>0</v>
      </c>
      <c r="V108" s="429" t="s">
        <v>450</v>
      </c>
      <c r="W108" s="427">
        <v>0</v>
      </c>
      <c r="X108" s="429" t="s">
        <v>450</v>
      </c>
      <c r="Y108" s="427">
        <v>0</v>
      </c>
      <c r="Z108" s="429" t="s">
        <v>450</v>
      </c>
      <c r="AA108" s="427">
        <v>0</v>
      </c>
      <c r="AB108" s="429" t="s">
        <v>450</v>
      </c>
      <c r="AC108" s="427">
        <v>0</v>
      </c>
      <c r="AD108" s="429" t="s">
        <v>450</v>
      </c>
      <c r="AE108" s="427">
        <v>0</v>
      </c>
      <c r="AF108" s="429" t="s">
        <v>450</v>
      </c>
      <c r="AG108" s="427">
        <v>0</v>
      </c>
      <c r="AH108" s="429" t="s">
        <v>450</v>
      </c>
      <c r="AI108" s="427">
        <v>0</v>
      </c>
    </row>
    <row r="109" spans="1:35" ht="15.75" x14ac:dyDescent="0.2">
      <c r="A109" s="426">
        <v>0</v>
      </c>
      <c r="B109" s="429" t="s">
        <v>450</v>
      </c>
      <c r="C109" s="426">
        <v>0</v>
      </c>
      <c r="D109" s="429" t="s">
        <v>450</v>
      </c>
      <c r="E109" s="426">
        <v>0</v>
      </c>
      <c r="F109" s="429" t="s">
        <v>450</v>
      </c>
      <c r="G109" s="426">
        <v>0</v>
      </c>
      <c r="H109" s="429" t="s">
        <v>450</v>
      </c>
      <c r="I109" s="426">
        <v>0</v>
      </c>
      <c r="J109" s="429" t="s">
        <v>450</v>
      </c>
      <c r="K109" s="426">
        <v>0</v>
      </c>
      <c r="L109" s="429" t="s">
        <v>450</v>
      </c>
      <c r="M109" s="426">
        <v>0</v>
      </c>
      <c r="N109" s="429" t="s">
        <v>450</v>
      </c>
      <c r="O109" s="426">
        <v>0</v>
      </c>
      <c r="P109" s="429" t="s">
        <v>450</v>
      </c>
      <c r="Q109" s="426">
        <v>0</v>
      </c>
      <c r="R109" s="429" t="s">
        <v>450</v>
      </c>
      <c r="S109" s="426">
        <v>0</v>
      </c>
      <c r="T109" s="429" t="s">
        <v>450</v>
      </c>
      <c r="U109" s="426">
        <v>0</v>
      </c>
      <c r="V109" s="429"/>
      <c r="W109" s="428">
        <v>0</v>
      </c>
      <c r="X109" s="429"/>
      <c r="Y109" s="428">
        <v>0</v>
      </c>
      <c r="Z109" s="429"/>
      <c r="AA109" s="428">
        <v>0</v>
      </c>
      <c r="AB109" s="429"/>
      <c r="AC109" s="428">
        <v>0</v>
      </c>
      <c r="AD109" s="429"/>
      <c r="AE109" s="428">
        <v>0</v>
      </c>
      <c r="AF109" s="429"/>
      <c r="AG109" s="428">
        <v>0</v>
      </c>
      <c r="AH109" s="429"/>
      <c r="AI109" s="428">
        <v>0</v>
      </c>
    </row>
    <row r="110" spans="1:35" ht="15.75" x14ac:dyDescent="0.2">
      <c r="U110" s="386"/>
    </row>
  </sheetData>
  <mergeCells count="2">
    <mergeCell ref="A1:AI1"/>
    <mergeCell ref="A2:A3"/>
  </mergeCells>
  <conditionalFormatting sqref="A1 A4:A105">
    <cfRule type="duplicateValues" dxfId="166" priority="142"/>
  </conditionalFormatting>
  <conditionalFormatting sqref="D4:E105">
    <cfRule type="duplicateValues" dxfId="165" priority="141"/>
  </conditionalFormatting>
  <conditionalFormatting sqref="F4:G105">
    <cfRule type="duplicateValues" dxfId="164" priority="140"/>
  </conditionalFormatting>
  <conditionalFormatting sqref="H4:I105">
    <cfRule type="duplicateValues" dxfId="163" priority="139"/>
  </conditionalFormatting>
  <conditionalFormatting sqref="J4:K105">
    <cfRule type="duplicateValues" dxfId="162" priority="138"/>
  </conditionalFormatting>
  <conditionalFormatting sqref="L4:O105">
    <cfRule type="duplicateValues" dxfId="161" priority="137"/>
  </conditionalFormatting>
  <conditionalFormatting sqref="V5:V105">
    <cfRule type="duplicateValues" dxfId="160" priority="136"/>
  </conditionalFormatting>
  <conditionalFormatting sqref="X5:X105">
    <cfRule type="duplicateValues" dxfId="159" priority="135"/>
  </conditionalFormatting>
  <conditionalFormatting sqref="Z5:Z105">
    <cfRule type="duplicateValues" dxfId="158" priority="134"/>
  </conditionalFormatting>
  <conditionalFormatting sqref="AB5:AB105">
    <cfRule type="duplicateValues" dxfId="157" priority="133"/>
  </conditionalFormatting>
  <conditionalFormatting sqref="AD5:AD105">
    <cfRule type="duplicateValues" dxfId="156" priority="132"/>
  </conditionalFormatting>
  <conditionalFormatting sqref="AF5:AF105">
    <cfRule type="duplicateValues" dxfId="155" priority="131"/>
  </conditionalFormatting>
  <conditionalFormatting sqref="AI5:AI105">
    <cfRule type="duplicateValues" dxfId="154" priority="130"/>
  </conditionalFormatting>
  <conditionalFormatting sqref="H39:I105">
    <cfRule type="duplicateValues" dxfId="153" priority="129"/>
  </conditionalFormatting>
  <conditionalFormatting sqref="L93:O105">
    <cfRule type="duplicateValues" dxfId="152" priority="128"/>
  </conditionalFormatting>
  <conditionalFormatting sqref="L93:O93">
    <cfRule type="duplicateValues" dxfId="151" priority="127"/>
  </conditionalFormatting>
  <conditionalFormatting sqref="D2:E2">
    <cfRule type="duplicateValues" dxfId="150" priority="126"/>
  </conditionalFormatting>
  <conditionalFormatting sqref="F2:G2">
    <cfRule type="duplicateValues" dxfId="149" priority="125"/>
  </conditionalFormatting>
  <conditionalFormatting sqref="H2:I2">
    <cfRule type="duplicateValues" dxfId="148" priority="124"/>
  </conditionalFormatting>
  <conditionalFormatting sqref="J2:K2">
    <cfRule type="duplicateValues" dxfId="147" priority="123"/>
  </conditionalFormatting>
  <conditionalFormatting sqref="L2:M2">
    <cfRule type="duplicateValues" dxfId="146" priority="122"/>
  </conditionalFormatting>
  <conditionalFormatting sqref="V2">
    <cfRule type="duplicateValues" dxfId="145" priority="121"/>
  </conditionalFormatting>
  <conditionalFormatting sqref="X2">
    <cfRule type="duplicateValues" dxfId="144" priority="120"/>
  </conditionalFormatting>
  <conditionalFormatting sqref="Z2">
    <cfRule type="duplicateValues" dxfId="143" priority="119"/>
  </conditionalFormatting>
  <conditionalFormatting sqref="AB2">
    <cfRule type="duplicateValues" dxfId="142" priority="118"/>
  </conditionalFormatting>
  <conditionalFormatting sqref="AD2">
    <cfRule type="duplicateValues" dxfId="141" priority="117"/>
  </conditionalFormatting>
  <conditionalFormatting sqref="AF2">
    <cfRule type="duplicateValues" dxfId="140" priority="116"/>
  </conditionalFormatting>
  <conditionalFormatting sqref="AH2">
    <cfRule type="duplicateValues" dxfId="139" priority="115"/>
  </conditionalFormatting>
  <conditionalFormatting sqref="N2:O2">
    <cfRule type="duplicateValues" dxfId="138" priority="114"/>
  </conditionalFormatting>
  <conditionalFormatting sqref="P2:T2">
    <cfRule type="duplicateValues" dxfId="137" priority="113"/>
  </conditionalFormatting>
  <conditionalFormatting sqref="P4:U105 U106:U110">
    <cfRule type="duplicateValues" dxfId="136" priority="112"/>
  </conditionalFormatting>
  <conditionalFormatting sqref="U4:U110">
    <cfRule type="duplicateValues" dxfId="135" priority="111"/>
  </conditionalFormatting>
  <conditionalFormatting sqref="R68:T68">
    <cfRule type="duplicateValues" dxfId="134" priority="110"/>
  </conditionalFormatting>
  <conditionalFormatting sqref="R4:T50">
    <cfRule type="duplicateValues" dxfId="133" priority="109"/>
  </conditionalFormatting>
  <conditionalFormatting sqref="R49:T65">
    <cfRule type="duplicateValues" dxfId="132" priority="108"/>
  </conditionalFormatting>
  <conditionalFormatting sqref="R62:T65 R68:T76">
    <cfRule type="duplicateValues" dxfId="131" priority="107"/>
  </conditionalFormatting>
  <conditionalFormatting sqref="R64:T68">
    <cfRule type="duplicateValues" dxfId="130" priority="106"/>
  </conditionalFormatting>
  <conditionalFormatting sqref="R69:T69">
    <cfRule type="duplicateValues" dxfId="129" priority="105"/>
  </conditionalFormatting>
  <conditionalFormatting sqref="R68:T105">
    <cfRule type="duplicateValues" dxfId="128" priority="104"/>
  </conditionalFormatting>
  <conditionalFormatting sqref="T2">
    <cfRule type="duplicateValues" dxfId="127" priority="103"/>
  </conditionalFormatting>
  <conditionalFormatting sqref="AH5:AH105">
    <cfRule type="duplicateValues" dxfId="126" priority="143"/>
  </conditionalFormatting>
  <conditionalFormatting sqref="V5:V105">
    <cfRule type="duplicateValues" dxfId="125" priority="102"/>
  </conditionalFormatting>
  <conditionalFormatting sqref="X5:X105">
    <cfRule type="duplicateValues" dxfId="124" priority="101"/>
  </conditionalFormatting>
  <conditionalFormatting sqref="Z5:Z105">
    <cfRule type="duplicateValues" dxfId="123" priority="100"/>
  </conditionalFormatting>
  <conditionalFormatting sqref="AB5:AB105">
    <cfRule type="duplicateValues" dxfId="122" priority="99"/>
  </conditionalFormatting>
  <conditionalFormatting sqref="AD5:AD105">
    <cfRule type="duplicateValues" dxfId="121" priority="98"/>
  </conditionalFormatting>
  <conditionalFormatting sqref="AF5:AF105">
    <cfRule type="duplicateValues" dxfId="120" priority="97"/>
  </conditionalFormatting>
  <conditionalFormatting sqref="AI5:AI105">
    <cfRule type="duplicateValues" dxfId="119" priority="96"/>
  </conditionalFormatting>
  <conditionalFormatting sqref="AH5:AH105">
    <cfRule type="duplicateValues" dxfId="118" priority="95"/>
  </conditionalFormatting>
  <conditionalFormatting sqref="V4">
    <cfRule type="duplicateValues" dxfId="117" priority="94"/>
  </conditionalFormatting>
  <conditionalFormatting sqref="X4">
    <cfRule type="duplicateValues" dxfId="116" priority="93"/>
  </conditionalFormatting>
  <conditionalFormatting sqref="Z4">
    <cfRule type="duplicateValues" dxfId="115" priority="92"/>
  </conditionalFormatting>
  <conditionalFormatting sqref="AB4">
    <cfRule type="duplicateValues" dxfId="114" priority="91"/>
  </conditionalFormatting>
  <conditionalFormatting sqref="AD4">
    <cfRule type="duplicateValues" dxfId="113" priority="90"/>
  </conditionalFormatting>
  <conditionalFormatting sqref="AF4">
    <cfRule type="duplicateValues" dxfId="112" priority="89"/>
  </conditionalFormatting>
  <conditionalFormatting sqref="AH4">
    <cfRule type="duplicateValues" dxfId="111" priority="88"/>
  </conditionalFormatting>
  <conditionalFormatting sqref="V4">
    <cfRule type="duplicateValues" dxfId="110" priority="87"/>
  </conditionalFormatting>
  <conditionalFormatting sqref="X4">
    <cfRule type="duplicateValues" dxfId="109" priority="86"/>
  </conditionalFormatting>
  <conditionalFormatting sqref="Z4">
    <cfRule type="duplicateValues" dxfId="108" priority="85"/>
  </conditionalFormatting>
  <conditionalFormatting sqref="AB4">
    <cfRule type="duplicateValues" dxfId="107" priority="84"/>
  </conditionalFormatting>
  <conditionalFormatting sqref="AD4">
    <cfRule type="duplicateValues" dxfId="106" priority="83"/>
  </conditionalFormatting>
  <conditionalFormatting sqref="AF4">
    <cfRule type="duplicateValues" dxfId="105" priority="82"/>
  </conditionalFormatting>
  <conditionalFormatting sqref="AH4">
    <cfRule type="duplicateValues" dxfId="104" priority="81"/>
  </conditionalFormatting>
  <conditionalFormatting sqref="L92:O92">
    <cfRule type="duplicateValues" dxfId="103" priority="80"/>
  </conditionalFormatting>
  <conditionalFormatting sqref="R67:T67">
    <cfRule type="duplicateValues" dxfId="102" priority="79"/>
  </conditionalFormatting>
  <conditionalFormatting sqref="R68:T68">
    <cfRule type="duplicateValues" dxfId="101" priority="78"/>
  </conditionalFormatting>
  <conditionalFormatting sqref="B3:C105">
    <cfRule type="duplicateValues" dxfId="100" priority="144"/>
  </conditionalFormatting>
  <conditionalFormatting sqref="B2:C2">
    <cfRule type="duplicateValues" dxfId="99" priority="145"/>
  </conditionalFormatting>
  <conditionalFormatting sqref="L94:O94">
    <cfRule type="duplicateValues" dxfId="98" priority="77"/>
  </conditionalFormatting>
  <conditionalFormatting sqref="R69:T69">
    <cfRule type="duplicateValues" dxfId="97" priority="76"/>
  </conditionalFormatting>
  <conditionalFormatting sqref="R70:T70">
    <cfRule type="duplicateValues" dxfId="96" priority="75"/>
  </conditionalFormatting>
  <conditionalFormatting sqref="L93:O93">
    <cfRule type="duplicateValues" dxfId="95" priority="74"/>
  </conditionalFormatting>
  <conditionalFormatting sqref="R68:T68">
    <cfRule type="duplicateValues" dxfId="94" priority="73"/>
  </conditionalFormatting>
  <conditionalFormatting sqref="R69:T69">
    <cfRule type="duplicateValues" dxfId="93" priority="72"/>
  </conditionalFormatting>
  <conditionalFormatting sqref="B5:C105">
    <cfRule type="duplicateValues" dxfId="92" priority="71"/>
  </conditionalFormatting>
  <conditionalFormatting sqref="C4:C105">
    <cfRule type="duplicateValues" dxfId="91" priority="70"/>
  </conditionalFormatting>
  <conditionalFormatting sqref="C4:C105">
    <cfRule type="duplicateValues" dxfId="90" priority="69"/>
  </conditionalFormatting>
  <conditionalFormatting sqref="E4:E105">
    <cfRule type="duplicateValues" dxfId="89" priority="68"/>
  </conditionalFormatting>
  <conditionalFormatting sqref="E4:E105">
    <cfRule type="duplicateValues" dxfId="88" priority="67"/>
  </conditionalFormatting>
  <conditionalFormatting sqref="G4:G105">
    <cfRule type="duplicateValues" dxfId="87" priority="66"/>
  </conditionalFormatting>
  <conditionalFormatting sqref="G4:G105">
    <cfRule type="duplicateValues" dxfId="86" priority="65"/>
  </conditionalFormatting>
  <conditionalFormatting sqref="I4:I105">
    <cfRule type="duplicateValues" dxfId="85" priority="64"/>
  </conditionalFormatting>
  <conditionalFormatting sqref="I4:I105">
    <cfRule type="duplicateValues" dxfId="84" priority="63"/>
  </conditionalFormatting>
  <conditionalFormatting sqref="K4:K105">
    <cfRule type="duplicateValues" dxfId="83" priority="62"/>
  </conditionalFormatting>
  <conditionalFormatting sqref="K4:K105">
    <cfRule type="duplicateValues" dxfId="82" priority="61"/>
  </conditionalFormatting>
  <conditionalFormatting sqref="M4:M105">
    <cfRule type="duplicateValues" dxfId="81" priority="60"/>
  </conditionalFormatting>
  <conditionalFormatting sqref="M4:M105">
    <cfRule type="duplicateValues" dxfId="80" priority="59"/>
  </conditionalFormatting>
  <conditionalFormatting sqref="O4:O105">
    <cfRule type="duplicateValues" dxfId="79" priority="58"/>
  </conditionalFormatting>
  <conditionalFormatting sqref="O4:O105">
    <cfRule type="duplicateValues" dxfId="78" priority="57"/>
  </conditionalFormatting>
  <conditionalFormatting sqref="Q4:Q105">
    <cfRule type="duplicateValues" dxfId="77" priority="56"/>
  </conditionalFormatting>
  <conditionalFormatting sqref="S4:S105">
    <cfRule type="duplicateValues" dxfId="76" priority="55"/>
  </conditionalFormatting>
  <conditionalFormatting sqref="S106:S109">
    <cfRule type="duplicateValues" dxfId="75" priority="54"/>
  </conditionalFormatting>
  <conditionalFormatting sqref="S106:S109">
    <cfRule type="duplicateValues" dxfId="74" priority="53"/>
  </conditionalFormatting>
  <conditionalFormatting sqref="Q106:Q109">
    <cfRule type="duplicateValues" dxfId="73" priority="52"/>
  </conditionalFormatting>
  <conditionalFormatting sqref="Q106:Q109">
    <cfRule type="duplicateValues" dxfId="72" priority="51"/>
  </conditionalFormatting>
  <conditionalFormatting sqref="O106:O109">
    <cfRule type="duplicateValues" dxfId="71" priority="50"/>
  </conditionalFormatting>
  <conditionalFormatting sqref="O106:O109">
    <cfRule type="duplicateValues" dxfId="70" priority="49"/>
  </conditionalFormatting>
  <conditionalFormatting sqref="M106:M109">
    <cfRule type="duplicateValues" dxfId="69" priority="48"/>
  </conditionalFormatting>
  <conditionalFormatting sqref="M106:M109">
    <cfRule type="duplicateValues" dxfId="68" priority="47"/>
  </conditionalFormatting>
  <conditionalFormatting sqref="K106:K109">
    <cfRule type="duplicateValues" dxfId="67" priority="46"/>
  </conditionalFormatting>
  <conditionalFormatting sqref="K106:K109">
    <cfRule type="duplicateValues" dxfId="66" priority="45"/>
  </conditionalFormatting>
  <conditionalFormatting sqref="I106:I109">
    <cfRule type="duplicateValues" dxfId="65" priority="44"/>
  </conditionalFormatting>
  <conditionalFormatting sqref="I106:I109">
    <cfRule type="duplicateValues" dxfId="64" priority="43"/>
  </conditionalFormatting>
  <conditionalFormatting sqref="G106:G109">
    <cfRule type="duplicateValues" dxfId="63" priority="42"/>
  </conditionalFormatting>
  <conditionalFormatting sqref="G106:G109">
    <cfRule type="duplicateValues" dxfId="62" priority="41"/>
  </conditionalFormatting>
  <conditionalFormatting sqref="E106:E109">
    <cfRule type="duplicateValues" dxfId="61" priority="40"/>
  </conditionalFormatting>
  <conditionalFormatting sqref="E106:E109">
    <cfRule type="duplicateValues" dxfId="60" priority="39"/>
  </conditionalFormatting>
  <conditionalFormatting sqref="C106:C109">
    <cfRule type="duplicateValues" dxfId="59" priority="38"/>
  </conditionalFormatting>
  <conditionalFormatting sqref="C106:C109">
    <cfRule type="duplicateValues" dxfId="58" priority="37"/>
  </conditionalFormatting>
  <conditionalFormatting sqref="A106:A109">
    <cfRule type="duplicateValues" dxfId="57" priority="36"/>
  </conditionalFormatting>
  <conditionalFormatting sqref="A106:A109">
    <cfRule type="duplicateValues" dxfId="56" priority="35"/>
  </conditionalFormatting>
  <conditionalFormatting sqref="AI106:AI109">
    <cfRule type="duplicateValues" dxfId="55" priority="33"/>
  </conditionalFormatting>
  <conditionalFormatting sqref="AI106:AI109">
    <cfRule type="duplicateValues" dxfId="54" priority="34"/>
  </conditionalFormatting>
  <conditionalFormatting sqref="W5:W105">
    <cfRule type="duplicateValues" dxfId="53" priority="32"/>
  </conditionalFormatting>
  <conditionalFormatting sqref="W5:W105">
    <cfRule type="duplicateValues" dxfId="52" priority="31"/>
  </conditionalFormatting>
  <conditionalFormatting sqref="W106:W109">
    <cfRule type="duplicateValues" dxfId="51" priority="29"/>
  </conditionalFormatting>
  <conditionalFormatting sqref="W106:W109">
    <cfRule type="duplicateValues" dxfId="50" priority="30"/>
  </conditionalFormatting>
  <conditionalFormatting sqref="Y5:Y105">
    <cfRule type="duplicateValues" dxfId="49" priority="28"/>
  </conditionalFormatting>
  <conditionalFormatting sqref="Y5:Y105">
    <cfRule type="duplicateValues" dxfId="48" priority="27"/>
  </conditionalFormatting>
  <conditionalFormatting sqref="Y106:Y109">
    <cfRule type="duplicateValues" dxfId="47" priority="25"/>
  </conditionalFormatting>
  <conditionalFormatting sqref="Y106:Y109">
    <cfRule type="duplicateValues" dxfId="46" priority="26"/>
  </conditionalFormatting>
  <conditionalFormatting sqref="AA5:AA105">
    <cfRule type="duplicateValues" dxfId="45" priority="24"/>
  </conditionalFormatting>
  <conditionalFormatting sqref="AA5:AA105">
    <cfRule type="duplicateValues" dxfId="44" priority="23"/>
  </conditionalFormatting>
  <conditionalFormatting sqref="AA106:AA109">
    <cfRule type="duplicateValues" dxfId="43" priority="21"/>
  </conditionalFormatting>
  <conditionalFormatting sqref="AA106:AA109">
    <cfRule type="duplicateValues" dxfId="42" priority="22"/>
  </conditionalFormatting>
  <conditionalFormatting sqref="AC5:AC105">
    <cfRule type="duplicateValues" dxfId="41" priority="20"/>
  </conditionalFormatting>
  <conditionalFormatting sqref="AC5:AC105">
    <cfRule type="duplicateValues" dxfId="40" priority="19"/>
  </conditionalFormatting>
  <conditionalFormatting sqref="AC106:AC109">
    <cfRule type="duplicateValues" dxfId="39" priority="17"/>
  </conditionalFormatting>
  <conditionalFormatting sqref="AC106:AC109">
    <cfRule type="duplicateValues" dxfId="38" priority="18"/>
  </conditionalFormatting>
  <conditionalFormatting sqref="AE5:AE105">
    <cfRule type="duplicateValues" dxfId="37" priority="16"/>
  </conditionalFormatting>
  <conditionalFormatting sqref="AE5:AE105">
    <cfRule type="duplicateValues" dxfId="36" priority="15"/>
  </conditionalFormatting>
  <conditionalFormatting sqref="AE106:AE109">
    <cfRule type="duplicateValues" dxfId="35" priority="13"/>
  </conditionalFormatting>
  <conditionalFormatting sqref="AE106:AE109">
    <cfRule type="duplicateValues" dxfId="34" priority="14"/>
  </conditionalFormatting>
  <conditionalFormatting sqref="AG5:AG105">
    <cfRule type="duplicateValues" dxfId="33" priority="12"/>
  </conditionalFormatting>
  <conditionalFormatting sqref="AG5:AG105">
    <cfRule type="duplicateValues" dxfId="32" priority="11"/>
  </conditionalFormatting>
  <conditionalFormatting sqref="AG106:AG109">
    <cfRule type="duplicateValues" dxfId="31" priority="9"/>
  </conditionalFormatting>
  <conditionalFormatting sqref="AG106:AG109">
    <cfRule type="duplicateValues" dxfId="30" priority="10"/>
  </conditionalFormatting>
  <conditionalFormatting sqref="U2">
    <cfRule type="duplicateValues" dxfId="29" priority="8"/>
  </conditionalFormatting>
  <conditionalFormatting sqref="W2">
    <cfRule type="duplicateValues" dxfId="28" priority="7"/>
  </conditionalFormatting>
  <conditionalFormatting sqref="Y2">
    <cfRule type="duplicateValues" dxfId="27" priority="6"/>
  </conditionalFormatting>
  <conditionalFormatting sqref="AA2">
    <cfRule type="duplicateValues" dxfId="26" priority="5"/>
  </conditionalFormatting>
  <conditionalFormatting sqref="AC2">
    <cfRule type="duplicateValues" dxfId="25" priority="4"/>
  </conditionalFormatting>
  <conditionalFormatting sqref="AE2">
    <cfRule type="duplicateValues" dxfId="24" priority="3"/>
  </conditionalFormatting>
  <conditionalFormatting sqref="AG2">
    <cfRule type="duplicateValues" dxfId="23" priority="2"/>
  </conditionalFormatting>
  <conditionalFormatting sqref="AI2">
    <cfRule type="duplicateValues" dxfId="22"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S37"/>
  <sheetViews>
    <sheetView view="pageBreakPreview" topLeftCell="E14" zoomScale="70" zoomScaleNormal="100" zoomScaleSheetLayoutView="70" workbookViewId="0">
      <selection activeCell="G19" sqref="G19:H25"/>
    </sheetView>
  </sheetViews>
  <sheetFormatPr defaultRowHeight="12.75" x14ac:dyDescent="0.2"/>
  <cols>
    <col min="1" max="1" width="6.5703125" style="16" customWidth="1"/>
    <col min="2" max="2" width="11.5703125" style="16" hidden="1" customWidth="1"/>
    <col min="3" max="3" width="7.5703125" style="15" customWidth="1"/>
    <col min="4" max="4" width="15.140625" style="39" bestFit="1" customWidth="1"/>
    <col min="5" max="5" width="28.5703125" style="39" customWidth="1"/>
    <col min="6" max="6" width="31" style="15" customWidth="1"/>
    <col min="7" max="7" width="13.85546875" style="17" customWidth="1"/>
    <col min="8" max="8" width="6.85546875" style="15" customWidth="1"/>
    <col min="9" max="9" width="10.42578125" style="15" customWidth="1"/>
    <col min="10" max="10" width="5" style="15" customWidth="1"/>
    <col min="11" max="11" width="5.7109375" style="15" customWidth="1"/>
    <col min="12" max="12" width="7.7109375" style="16" customWidth="1"/>
    <col min="13" max="13" width="15.28515625" style="16" customWidth="1"/>
    <col min="14" max="14" width="33.28515625" style="18" customWidth="1"/>
    <col min="15" max="15" width="31" style="43" customWidth="1"/>
    <col min="16" max="16" width="11" style="43" customWidth="1"/>
    <col min="17" max="17" width="6.140625" style="43" customWidth="1"/>
    <col min="18" max="18" width="7.7109375" style="15" customWidth="1"/>
    <col min="19" max="19" width="7.28515625" style="15" customWidth="1"/>
    <col min="20" max="16384" width="9.140625" style="15"/>
  </cols>
  <sheetData>
    <row r="1" spans="1:19" s="10" customFormat="1" ht="53.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c r="S1" s="728"/>
    </row>
    <row r="2" spans="1:19" s="10" customFormat="1" ht="24.75" customHeight="1" x14ac:dyDescent="0.2">
      <c r="A2" s="729" t="str">
        <f>'YARIŞMA BİLGİLERİ'!F19</f>
        <v>4. TÜRKİYENİN EN HIZLISI İL SEÇMELERİ</v>
      </c>
      <c r="B2" s="729"/>
      <c r="C2" s="729"/>
      <c r="D2" s="729"/>
      <c r="E2" s="729"/>
      <c r="F2" s="729"/>
      <c r="G2" s="729"/>
      <c r="H2" s="729"/>
      <c r="I2" s="729"/>
      <c r="J2" s="729"/>
      <c r="K2" s="729"/>
      <c r="L2" s="729"/>
      <c r="M2" s="729"/>
      <c r="N2" s="729"/>
      <c r="O2" s="729"/>
      <c r="P2" s="729"/>
      <c r="Q2" s="729"/>
      <c r="R2" s="729"/>
      <c r="S2" s="729"/>
    </row>
    <row r="3" spans="1:19" s="12" customFormat="1" ht="21.75" customHeight="1" x14ac:dyDescent="0.2">
      <c r="A3" s="745" t="s">
        <v>78</v>
      </c>
      <c r="B3" s="745"/>
      <c r="C3" s="745"/>
      <c r="D3" s="746" t="str">
        <f>'YARIŞMA PROGRAMI'!C8</f>
        <v>100 Metre</v>
      </c>
      <c r="E3" s="746"/>
      <c r="F3" s="747" t="s">
        <v>230</v>
      </c>
      <c r="G3" s="747"/>
      <c r="H3" s="730">
        <f>'YARIŞMA PROGRAMI'!D8</f>
        <v>1344</v>
      </c>
      <c r="I3" s="730"/>
      <c r="J3" s="11"/>
      <c r="K3" s="11"/>
      <c r="L3" s="181"/>
      <c r="M3" s="181"/>
      <c r="N3" s="355"/>
      <c r="O3" s="310" t="s">
        <v>195</v>
      </c>
      <c r="P3" s="731" t="str">
        <f>'YARIŞMA PROGRAMI'!E8</f>
        <v>-</v>
      </c>
      <c r="Q3" s="731"/>
      <c r="R3" s="731"/>
      <c r="S3" s="731"/>
    </row>
    <row r="4" spans="1:19" s="12" customFormat="1" ht="17.25" customHeight="1" x14ac:dyDescent="0.2">
      <c r="A4" s="736" t="s">
        <v>70</v>
      </c>
      <c r="B4" s="736"/>
      <c r="C4" s="736"/>
      <c r="D4" s="737" t="str">
        <f>'YARIŞMA BİLGİLERİ'!F21</f>
        <v>KADINLAR                                                             2004-2005-2006-2007-2008</v>
      </c>
      <c r="E4" s="737"/>
      <c r="F4" s="21"/>
      <c r="G4" s="21"/>
      <c r="H4" s="21"/>
      <c r="I4" s="21"/>
      <c r="J4" s="21"/>
      <c r="K4" s="21"/>
      <c r="L4" s="64"/>
      <c r="M4" s="64"/>
      <c r="N4" s="309"/>
      <c r="O4" s="64" t="s">
        <v>76</v>
      </c>
      <c r="P4" s="743">
        <f>'YARIŞMA PROGRAMI'!B8</f>
        <v>43144.541666666664</v>
      </c>
      <c r="Q4" s="743"/>
      <c r="R4" s="743"/>
      <c r="S4" s="743"/>
    </row>
    <row r="5" spans="1:19" s="10" customFormat="1" ht="19.5" customHeight="1" x14ac:dyDescent="0.25">
      <c r="A5" s="735" t="s">
        <v>214</v>
      </c>
      <c r="B5" s="735"/>
      <c r="C5" s="735"/>
      <c r="D5" s="735"/>
      <c r="E5" s="735"/>
      <c r="F5" s="735"/>
      <c r="G5" s="735"/>
      <c r="H5" s="735"/>
      <c r="I5" s="304"/>
      <c r="J5" s="242"/>
      <c r="K5" s="735" t="s">
        <v>215</v>
      </c>
      <c r="L5" s="735"/>
      <c r="M5" s="735"/>
      <c r="N5" s="735"/>
      <c r="O5" s="735"/>
      <c r="P5" s="744" t="s">
        <v>216</v>
      </c>
      <c r="Q5" s="744"/>
      <c r="R5" s="738">
        <f ca="1">NOW()</f>
        <v>43249.694233101851</v>
      </c>
      <c r="S5" s="738"/>
    </row>
    <row r="6" spans="1:19" s="13" customFormat="1" ht="30.75" customHeight="1" x14ac:dyDescent="0.2">
      <c r="A6" s="189" t="s">
        <v>239</v>
      </c>
      <c r="B6" s="190"/>
      <c r="C6" s="190"/>
      <c r="D6" s="190"/>
      <c r="E6" s="193"/>
      <c r="F6" s="500" t="s">
        <v>587</v>
      </c>
      <c r="G6" s="721"/>
      <c r="H6" s="721"/>
      <c r="I6" s="722"/>
      <c r="J6" s="732"/>
      <c r="K6" s="739" t="s">
        <v>12</v>
      </c>
      <c r="L6" s="740" t="s">
        <v>65</v>
      </c>
      <c r="M6" s="742" t="s">
        <v>275</v>
      </c>
      <c r="N6" s="723" t="s">
        <v>14</v>
      </c>
      <c r="O6" s="723" t="s">
        <v>207</v>
      </c>
      <c r="P6" s="723" t="s">
        <v>15</v>
      </c>
      <c r="Q6" s="726" t="s">
        <v>27</v>
      </c>
      <c r="R6" s="724" t="s">
        <v>274</v>
      </c>
      <c r="S6" s="726" t="s">
        <v>155</v>
      </c>
    </row>
    <row r="7" spans="1:19" ht="34.5" customHeight="1" x14ac:dyDescent="0.2">
      <c r="A7" s="37" t="s">
        <v>211</v>
      </c>
      <c r="B7" s="34" t="s">
        <v>66</v>
      </c>
      <c r="C7" s="34" t="s">
        <v>65</v>
      </c>
      <c r="D7" s="35" t="s">
        <v>13</v>
      </c>
      <c r="E7" s="36" t="s">
        <v>14</v>
      </c>
      <c r="F7" s="36" t="s">
        <v>207</v>
      </c>
      <c r="G7" s="34" t="s">
        <v>15</v>
      </c>
      <c r="H7" s="34" t="s">
        <v>27</v>
      </c>
      <c r="I7" s="34" t="s">
        <v>274</v>
      </c>
      <c r="J7" s="733"/>
      <c r="K7" s="739"/>
      <c r="L7" s="741"/>
      <c r="M7" s="742"/>
      <c r="N7" s="723"/>
      <c r="O7" s="723"/>
      <c r="P7" s="723"/>
      <c r="Q7" s="727"/>
      <c r="R7" s="725"/>
      <c r="S7" s="727"/>
    </row>
    <row r="8" spans="1:19" s="13" customFormat="1" ht="42.75" customHeight="1" x14ac:dyDescent="0.2">
      <c r="A8" s="218">
        <v>1</v>
      </c>
      <c r="B8" s="219" t="s">
        <v>114</v>
      </c>
      <c r="C8" s="220" t="str">
        <f>IF(ISERROR(VLOOKUP(B8,'KAYIT LİSTESİ'!$B$4:$H$733,2,0)),"",(VLOOKUP(B8,'KAYIT LİSTESİ'!$B$4:$H$733,2,0)))</f>
        <v/>
      </c>
      <c r="D8" s="221" t="str">
        <f>IF(ISERROR(VLOOKUP(B8,'KAYIT LİSTESİ'!$B$4:$H$733,4,0)),"",(VLOOKUP(B8,'KAYIT LİSTESİ'!$B$4:$H$733,4,0)))</f>
        <v/>
      </c>
      <c r="E8" s="222" t="str">
        <f>IF(ISERROR(VLOOKUP(B8,'KAYIT LİSTESİ'!$B$4:$H$733,5,0)),"",(VLOOKUP(B8,'KAYIT LİSTESİ'!$B$4:$H$733,5,0)))</f>
        <v/>
      </c>
      <c r="F8" s="222" t="str">
        <f>IF(ISERROR(VLOOKUP(B8,'KAYIT LİSTESİ'!$B$4:$H$733,6,0)),"",(VLOOKUP(B8,'KAYIT LİSTESİ'!$B$4:$H$733,6,0)))</f>
        <v/>
      </c>
      <c r="G8" s="57"/>
      <c r="H8" s="224"/>
      <c r="I8" s="305"/>
      <c r="J8" s="733"/>
      <c r="K8" s="218"/>
      <c r="L8" s="225"/>
      <c r="M8" s="221"/>
      <c r="N8" s="226"/>
      <c r="O8" s="227"/>
      <c r="P8" s="57"/>
      <c r="Q8" s="224"/>
      <c r="R8" s="228"/>
      <c r="S8" s="220"/>
    </row>
    <row r="9" spans="1:19" s="13" customFormat="1" ht="42.75" customHeight="1" x14ac:dyDescent="0.2">
      <c r="A9" s="218">
        <v>2</v>
      </c>
      <c r="B9" s="219" t="s">
        <v>115</v>
      </c>
      <c r="C9" s="220" t="str">
        <f>IF(ISERROR(VLOOKUP(B9,'KAYIT LİSTESİ'!$B$4:$H$733,2,0)),"",(VLOOKUP(B9,'KAYIT LİSTESİ'!$B$4:$H$733,2,0)))</f>
        <v/>
      </c>
      <c r="D9" s="221" t="str">
        <f>IF(ISERROR(VLOOKUP(B9,'KAYIT LİSTESİ'!$B$4:$H$733,4,0)),"",(VLOOKUP(B9,'KAYIT LİSTESİ'!$B$4:$H$733,4,0)))</f>
        <v/>
      </c>
      <c r="E9" s="222" t="str">
        <f>IF(ISERROR(VLOOKUP(B9,'KAYIT LİSTESİ'!$B$4:$H$733,5,0)),"",(VLOOKUP(B9,'KAYIT LİSTESİ'!$B$4:$H$733,5,0)))</f>
        <v/>
      </c>
      <c r="F9" s="222" t="str">
        <f>IF(ISERROR(VLOOKUP(B9,'KAYIT LİSTESİ'!$B$4:$H$733,6,0)),"",(VLOOKUP(B9,'KAYIT LİSTESİ'!$B$4:$H$733,6,0)))</f>
        <v/>
      </c>
      <c r="G9" s="57"/>
      <c r="H9" s="224"/>
      <c r="I9" s="305"/>
      <c r="J9" s="733"/>
      <c r="K9" s="218"/>
      <c r="L9" s="225"/>
      <c r="M9" s="221"/>
      <c r="N9" s="226"/>
      <c r="O9" s="227"/>
      <c r="P9" s="57"/>
      <c r="Q9" s="224"/>
      <c r="R9" s="228"/>
      <c r="S9" s="220"/>
    </row>
    <row r="10" spans="1:19" s="13" customFormat="1" ht="42.75" customHeight="1" x14ac:dyDescent="0.2">
      <c r="A10" s="218">
        <v>3</v>
      </c>
      <c r="B10" s="219" t="s">
        <v>116</v>
      </c>
      <c r="C10" s="220" t="str">
        <f>IF(ISERROR(VLOOKUP(B10,'KAYIT LİSTESİ'!$B$4:$H$733,2,0)),"",(VLOOKUP(B10,'KAYIT LİSTESİ'!$B$4:$H$733,2,0)))</f>
        <v/>
      </c>
      <c r="D10" s="221" t="str">
        <f>IF(ISERROR(VLOOKUP(B10,'KAYIT LİSTESİ'!$B$4:$H$733,4,0)),"",(VLOOKUP(B10,'KAYIT LİSTESİ'!$B$4:$H$733,4,0)))</f>
        <v/>
      </c>
      <c r="E10" s="222" t="str">
        <f>IF(ISERROR(VLOOKUP(B10,'KAYIT LİSTESİ'!$B$4:$H$733,5,0)),"",(VLOOKUP(B10,'KAYIT LİSTESİ'!$B$4:$H$733,5,0)))</f>
        <v/>
      </c>
      <c r="F10" s="222" t="str">
        <f>IF(ISERROR(VLOOKUP(B10,'KAYIT LİSTESİ'!$B$4:$H$733,6,0)),"",(VLOOKUP(B10,'KAYIT LİSTESİ'!$B$4:$H$733,6,0)))</f>
        <v/>
      </c>
      <c r="G10" s="57"/>
      <c r="H10" s="224"/>
      <c r="I10" s="305"/>
      <c r="J10" s="733"/>
      <c r="K10" s="218"/>
      <c r="L10" s="225"/>
      <c r="M10" s="221"/>
      <c r="N10" s="226"/>
      <c r="O10" s="227"/>
      <c r="P10" s="57"/>
      <c r="Q10" s="224"/>
      <c r="R10" s="228"/>
      <c r="S10" s="220"/>
    </row>
    <row r="11" spans="1:19" s="13" customFormat="1" ht="42.75" customHeight="1" x14ac:dyDescent="0.2">
      <c r="A11" s="218">
        <v>4</v>
      </c>
      <c r="B11" s="219" t="s">
        <v>117</v>
      </c>
      <c r="C11" s="220" t="str">
        <f>IF(ISERROR(VLOOKUP(B11,'KAYIT LİSTESİ'!$B$4:$H$733,2,0)),"",(VLOOKUP(B11,'KAYIT LİSTESİ'!$B$4:$H$733,2,0)))</f>
        <v/>
      </c>
      <c r="D11" s="221"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57"/>
      <c r="H11" s="224"/>
      <c r="I11" s="305"/>
      <c r="J11" s="733"/>
      <c r="K11" s="218"/>
      <c r="L11" s="225"/>
      <c r="M11" s="221"/>
      <c r="N11" s="226"/>
      <c r="O11" s="227"/>
      <c r="P11" s="57"/>
      <c r="Q11" s="224"/>
      <c r="R11" s="228"/>
      <c r="S11" s="220"/>
    </row>
    <row r="12" spans="1:19" s="13" customFormat="1" ht="42.75" customHeight="1" x14ac:dyDescent="0.2">
      <c r="A12" s="218">
        <v>5</v>
      </c>
      <c r="B12" s="219" t="s">
        <v>118</v>
      </c>
      <c r="C12" s="220" t="str">
        <f>IF(ISERROR(VLOOKUP(B12,'KAYIT LİSTESİ'!$B$4:$H$733,2,0)),"",(VLOOKUP(B12,'KAYIT LİSTESİ'!$B$4:$H$733,2,0)))</f>
        <v/>
      </c>
      <c r="D12" s="221" t="str">
        <f>IF(ISERROR(VLOOKUP(B12,'KAYIT LİSTESİ'!$B$4:$H$733,4,0)),"",(VLOOKUP(B12,'KAYIT LİSTESİ'!$B$4:$H$733,4,0)))</f>
        <v/>
      </c>
      <c r="E12" s="222" t="str">
        <f>IF(ISERROR(VLOOKUP(B12,'KAYIT LİSTESİ'!$B$4:$H$733,5,0)),"",(VLOOKUP(B12,'KAYIT LİSTESİ'!$B$4:$H$733,5,0)))</f>
        <v/>
      </c>
      <c r="F12" s="222" t="str">
        <f>IF(ISERROR(VLOOKUP(B12,'KAYIT LİSTESİ'!$B$4:$H$733,6,0)),"",(VLOOKUP(B12,'KAYIT LİSTESİ'!$B$4:$H$733,6,0)))</f>
        <v/>
      </c>
      <c r="G12" s="57"/>
      <c r="H12" s="224"/>
      <c r="I12" s="305"/>
      <c r="J12" s="733"/>
      <c r="K12" s="218"/>
      <c r="L12" s="225"/>
      <c r="M12" s="221"/>
      <c r="N12" s="226"/>
      <c r="O12" s="227"/>
      <c r="P12" s="57"/>
      <c r="Q12" s="224"/>
      <c r="R12" s="228"/>
      <c r="S12" s="220"/>
    </row>
    <row r="13" spans="1:19" s="13" customFormat="1" ht="42.75" customHeight="1" x14ac:dyDescent="0.2">
      <c r="A13" s="218">
        <v>6</v>
      </c>
      <c r="B13" s="219" t="s">
        <v>119</v>
      </c>
      <c r="C13" s="220" t="str">
        <f>IF(ISERROR(VLOOKUP(B13,'KAYIT LİSTESİ'!$B$4:$H$733,2,0)),"",(VLOOKUP(B13,'KAYIT LİSTESİ'!$B$4:$H$733,2,0)))</f>
        <v/>
      </c>
      <c r="D13" s="221"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57"/>
      <c r="H13" s="224"/>
      <c r="I13" s="305"/>
      <c r="J13" s="733"/>
      <c r="K13" s="218"/>
      <c r="L13" s="225"/>
      <c r="M13" s="221"/>
      <c r="N13" s="226"/>
      <c r="O13" s="227"/>
      <c r="P13" s="57"/>
      <c r="Q13" s="224"/>
      <c r="R13" s="228"/>
      <c r="S13" s="220"/>
    </row>
    <row r="14" spans="1:19" s="13" customFormat="1" ht="42.75" customHeight="1" x14ac:dyDescent="0.2">
      <c r="A14" s="218">
        <v>7</v>
      </c>
      <c r="B14" s="219" t="s">
        <v>120</v>
      </c>
      <c r="C14" s="220" t="str">
        <f>IF(ISERROR(VLOOKUP(B14,'KAYIT LİSTESİ'!$B$4:$H$733,2,0)),"",(VLOOKUP(B14,'KAYIT LİSTESİ'!$B$4:$H$733,2,0)))</f>
        <v/>
      </c>
      <c r="D14" s="221"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57"/>
      <c r="H14" s="224"/>
      <c r="I14" s="305"/>
      <c r="J14" s="733"/>
      <c r="K14" s="218"/>
      <c r="L14" s="225"/>
      <c r="M14" s="221"/>
      <c r="N14" s="226"/>
      <c r="O14" s="227"/>
      <c r="P14" s="57"/>
      <c r="Q14" s="224"/>
      <c r="R14" s="228"/>
      <c r="S14" s="220"/>
    </row>
    <row r="15" spans="1:19" s="13" customFormat="1" ht="42.75" customHeight="1" x14ac:dyDescent="0.2">
      <c r="A15" s="218">
        <v>8</v>
      </c>
      <c r="B15" s="219" t="s">
        <v>121</v>
      </c>
      <c r="C15" s="220" t="str">
        <f>IF(ISERROR(VLOOKUP(B15,'KAYIT LİSTESİ'!$B$4:$H$733,2,0)),"",(VLOOKUP(B15,'KAYIT LİSTESİ'!$B$4:$H$733,2,0)))</f>
        <v/>
      </c>
      <c r="D15" s="221"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57"/>
      <c r="H15" s="224"/>
      <c r="I15" s="305"/>
      <c r="J15" s="733"/>
      <c r="K15" s="218"/>
      <c r="L15" s="225"/>
      <c r="M15" s="221"/>
      <c r="N15" s="226"/>
      <c r="O15" s="227"/>
      <c r="P15" s="57"/>
      <c r="Q15" s="224"/>
      <c r="R15" s="228"/>
      <c r="S15" s="220"/>
    </row>
    <row r="16" spans="1:19" s="13" customFormat="1" ht="42.75" customHeight="1" x14ac:dyDescent="0.2">
      <c r="A16" s="189" t="s">
        <v>16</v>
      </c>
      <c r="B16" s="190"/>
      <c r="C16" s="190"/>
      <c r="D16" s="190"/>
      <c r="E16" s="193"/>
      <c r="F16" s="500" t="s">
        <v>587</v>
      </c>
      <c r="G16" s="721"/>
      <c r="H16" s="721"/>
      <c r="I16" s="722"/>
      <c r="J16" s="733"/>
      <c r="K16" s="218"/>
      <c r="L16" s="225"/>
      <c r="M16" s="221"/>
      <c r="N16" s="226"/>
      <c r="O16" s="227"/>
      <c r="P16" s="57"/>
      <c r="Q16" s="224"/>
      <c r="R16" s="228"/>
      <c r="S16" s="220"/>
    </row>
    <row r="17" spans="1:19" s="13" customFormat="1" ht="42.75" customHeight="1" x14ac:dyDescent="0.2">
      <c r="A17" s="37" t="s">
        <v>211</v>
      </c>
      <c r="B17" s="34" t="s">
        <v>66</v>
      </c>
      <c r="C17" s="34" t="s">
        <v>65</v>
      </c>
      <c r="D17" s="35" t="s">
        <v>13</v>
      </c>
      <c r="E17" s="36" t="s">
        <v>14</v>
      </c>
      <c r="F17" s="36" t="s">
        <v>207</v>
      </c>
      <c r="G17" s="34" t="s">
        <v>15</v>
      </c>
      <c r="H17" s="34" t="s">
        <v>27</v>
      </c>
      <c r="I17" s="34" t="s">
        <v>274</v>
      </c>
      <c r="J17" s="733"/>
      <c r="K17" s="218"/>
      <c r="L17" s="225"/>
      <c r="M17" s="221"/>
      <c r="N17" s="226"/>
      <c r="O17" s="227"/>
      <c r="P17" s="57"/>
      <c r="Q17" s="224"/>
      <c r="R17" s="228"/>
      <c r="S17" s="220"/>
    </row>
    <row r="18" spans="1:19" s="13" customFormat="1" ht="42.75" customHeight="1" x14ac:dyDescent="0.2">
      <c r="A18" s="218">
        <v>1</v>
      </c>
      <c r="B18" s="219" t="s">
        <v>122</v>
      </c>
      <c r="C18" s="220" t="str">
        <f>IF(ISERROR(VLOOKUP(B18,'KAYIT LİSTESİ'!$B$4:$H$733,2,0)),"",(VLOOKUP(B18,'KAYIT LİSTESİ'!$B$4:$H$733,2,0)))</f>
        <v/>
      </c>
      <c r="D18" s="221"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57"/>
      <c r="H18" s="224"/>
      <c r="I18" s="305"/>
      <c r="J18" s="733"/>
      <c r="K18" s="218"/>
      <c r="L18" s="225"/>
      <c r="M18" s="221"/>
      <c r="N18" s="226"/>
      <c r="O18" s="227"/>
      <c r="P18" s="57"/>
      <c r="Q18" s="224"/>
      <c r="R18" s="228"/>
      <c r="S18" s="220"/>
    </row>
    <row r="19" spans="1:19" s="13" customFormat="1" ht="42.75" customHeight="1" x14ac:dyDescent="0.2">
      <c r="A19" s="218">
        <v>2</v>
      </c>
      <c r="B19" s="219" t="s">
        <v>123</v>
      </c>
      <c r="C19" s="220" t="str">
        <f>IF(ISERROR(VLOOKUP(B19,'KAYIT LİSTESİ'!$B$4:$H$733,2,0)),"",(VLOOKUP(B19,'KAYIT LİSTESİ'!$B$4:$H$733,2,0)))</f>
        <v/>
      </c>
      <c r="D19" s="221"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57"/>
      <c r="H19" s="224"/>
      <c r="I19" s="305"/>
      <c r="J19" s="733"/>
      <c r="K19" s="218"/>
      <c r="L19" s="225"/>
      <c r="M19" s="221"/>
      <c r="N19" s="226"/>
      <c r="O19" s="227"/>
      <c r="P19" s="57"/>
      <c r="Q19" s="224"/>
      <c r="R19" s="228"/>
      <c r="S19" s="220" t="str">
        <f>IF(ISTEXT(P19)," ",IFERROR(VLOOKUP(SMALL(PUAN!$B$4:$C$112,COUNTIF(PUAN!$B$4:$C$112,"&lt;"&amp;P19)+1),PUAN!$B$4:$C$112,2,0),"    "))</f>
        <v xml:space="preserve">    </v>
      </c>
    </row>
    <row r="20" spans="1:19" s="13" customFormat="1" ht="42.75" customHeight="1" x14ac:dyDescent="0.2">
      <c r="A20" s="218">
        <v>3</v>
      </c>
      <c r="B20" s="219" t="s">
        <v>124</v>
      </c>
      <c r="C20" s="220" t="str">
        <f>IF(ISERROR(VLOOKUP(B20,'KAYIT LİSTESİ'!$B$4:$H$733,2,0)),"",(VLOOKUP(B20,'KAYIT LİSTESİ'!$B$4:$H$733,2,0)))</f>
        <v/>
      </c>
      <c r="D20" s="221" t="str">
        <f>IF(ISERROR(VLOOKUP(B20,'KAYIT LİSTESİ'!$B$4:$H$733,4,0)),"",(VLOOKUP(B20,'KAYIT LİSTESİ'!$B$4:$H$733,4,0)))</f>
        <v/>
      </c>
      <c r="E20" s="222" t="str">
        <f>IF(ISERROR(VLOOKUP(B20,'KAYIT LİSTESİ'!$B$4:$H$733,5,0)),"",(VLOOKUP(B20,'KAYIT LİSTESİ'!$B$4:$H$733,5,0)))</f>
        <v/>
      </c>
      <c r="F20" s="222" t="str">
        <f>IF(ISERROR(VLOOKUP(B20,'KAYIT LİSTESİ'!$B$4:$H$733,6,0)),"",(VLOOKUP(B20,'KAYIT LİSTESİ'!$B$4:$H$733,6,0)))</f>
        <v/>
      </c>
      <c r="G20" s="57"/>
      <c r="H20" s="224"/>
      <c r="I20" s="305"/>
      <c r="J20" s="733"/>
      <c r="K20" s="218"/>
      <c r="L20" s="225"/>
      <c r="M20" s="221"/>
      <c r="N20" s="226"/>
      <c r="O20" s="227"/>
      <c r="P20" s="57"/>
      <c r="Q20" s="224"/>
      <c r="R20" s="228"/>
      <c r="S20" s="220" t="str">
        <f>IF(ISTEXT(P20)," ",IFERROR(VLOOKUP(SMALL(PUAN!$B$4:$C$112,COUNTIF(PUAN!$B$4:$C$112,"&lt;"&amp;P20)+1),PUAN!$B$4:$C$112,2,0),"    "))</f>
        <v xml:space="preserve">    </v>
      </c>
    </row>
    <row r="21" spans="1:19" s="13" customFormat="1" ht="42.75" customHeight="1" x14ac:dyDescent="0.2">
      <c r="A21" s="218">
        <v>4</v>
      </c>
      <c r="B21" s="219" t="s">
        <v>125</v>
      </c>
      <c r="C21" s="220" t="str">
        <f>IF(ISERROR(VLOOKUP(B21,'KAYIT LİSTESİ'!$B$4:$H$733,2,0)),"",(VLOOKUP(B21,'KAYIT LİSTESİ'!$B$4:$H$733,2,0)))</f>
        <v/>
      </c>
      <c r="D21" s="221" t="str">
        <f>IF(ISERROR(VLOOKUP(B21,'KAYIT LİSTESİ'!$B$4:$H$733,4,0)),"",(VLOOKUP(B21,'KAYIT LİSTESİ'!$B$4:$H$733,4,0)))</f>
        <v/>
      </c>
      <c r="E21" s="222" t="str">
        <f>IF(ISERROR(VLOOKUP(B21,'KAYIT LİSTESİ'!$B$4:$H$733,5,0)),"",(VLOOKUP(B21,'KAYIT LİSTESİ'!$B$4:$H$733,5,0)))</f>
        <v/>
      </c>
      <c r="F21" s="222" t="str">
        <f>IF(ISERROR(VLOOKUP(B21,'KAYIT LİSTESİ'!$B$4:$H$733,6,0)),"",(VLOOKUP(B21,'KAYIT LİSTESİ'!$B$4:$H$733,6,0)))</f>
        <v/>
      </c>
      <c r="G21" s="57"/>
      <c r="H21" s="224"/>
      <c r="I21" s="305"/>
      <c r="J21" s="733"/>
      <c r="K21" s="218"/>
      <c r="L21" s="225"/>
      <c r="M21" s="221"/>
      <c r="N21" s="226"/>
      <c r="O21" s="227"/>
      <c r="P21" s="57"/>
      <c r="Q21" s="57"/>
      <c r="R21" s="228"/>
      <c r="S21" s="220" t="str">
        <f>IF(ISTEXT(P21)," ",IFERROR(VLOOKUP(SMALL(PUAN!$B$4:$C$112,COUNTIF(PUAN!$B$4:$C$112,"&lt;"&amp;P21)+1),PUAN!$B$4:$C$112,2,0),"    "))</f>
        <v xml:space="preserve">    </v>
      </c>
    </row>
    <row r="22" spans="1:19" s="13" customFormat="1" ht="42.75" customHeight="1" x14ac:dyDescent="0.2">
      <c r="A22" s="218">
        <v>5</v>
      </c>
      <c r="B22" s="219" t="s">
        <v>126</v>
      </c>
      <c r="C22" s="220" t="str">
        <f>IF(ISERROR(VLOOKUP(B22,'KAYIT LİSTESİ'!$B$4:$H$733,2,0)),"",(VLOOKUP(B22,'KAYIT LİSTESİ'!$B$4:$H$733,2,0)))</f>
        <v/>
      </c>
      <c r="D22" s="221"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57"/>
      <c r="H22" s="224"/>
      <c r="I22" s="305"/>
      <c r="J22" s="733"/>
      <c r="K22" s="218"/>
      <c r="L22" s="225"/>
      <c r="M22" s="221"/>
      <c r="N22" s="226"/>
      <c r="O22" s="227"/>
      <c r="P22" s="57"/>
      <c r="Q22" s="57"/>
      <c r="R22" s="228"/>
      <c r="S22" s="220" t="str">
        <f>IF(ISTEXT(P22)," ",IFERROR(VLOOKUP(SMALL(PUAN!$B$4:$C$112,COUNTIF(PUAN!$B$4:$C$112,"&lt;"&amp;P22)+1),PUAN!$B$4:$C$112,2,0),"    "))</f>
        <v xml:space="preserve">    </v>
      </c>
    </row>
    <row r="23" spans="1:19" s="13" customFormat="1" ht="42.75" customHeight="1" x14ac:dyDescent="0.2">
      <c r="A23" s="218">
        <v>6</v>
      </c>
      <c r="B23" s="219" t="s">
        <v>127</v>
      </c>
      <c r="C23" s="220" t="str">
        <f>IF(ISERROR(VLOOKUP(B23,'KAYIT LİSTESİ'!$B$4:$H$733,2,0)),"",(VLOOKUP(B23,'KAYIT LİSTESİ'!$B$4:$H$733,2,0)))</f>
        <v/>
      </c>
      <c r="D23" s="221"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57"/>
      <c r="H23" s="224"/>
      <c r="I23" s="305"/>
      <c r="J23" s="733"/>
      <c r="K23" s="218"/>
      <c r="L23" s="225"/>
      <c r="M23" s="221"/>
      <c r="N23" s="226"/>
      <c r="O23" s="227"/>
      <c r="P23" s="57"/>
      <c r="Q23" s="57"/>
      <c r="R23" s="228"/>
      <c r="S23" s="220" t="str">
        <f>IF(ISTEXT(P23)," ",IFERROR(VLOOKUP(SMALL(PUAN!$B$4:$C$112,COUNTIF(PUAN!$B$4:$C$112,"&lt;"&amp;P23)+1),PUAN!$B$4:$C$112,2,0),"    "))</f>
        <v xml:space="preserve">    </v>
      </c>
    </row>
    <row r="24" spans="1:19" s="13" customFormat="1" ht="42.75" customHeight="1" x14ac:dyDescent="0.2">
      <c r="A24" s="218">
        <v>7</v>
      </c>
      <c r="B24" s="219" t="s">
        <v>128</v>
      </c>
      <c r="C24" s="220" t="str">
        <f>IF(ISERROR(VLOOKUP(B24,'KAYIT LİSTESİ'!$B$4:$H$733,2,0)),"",(VLOOKUP(B24,'KAYIT LİSTESİ'!$B$4:$H$733,2,0)))</f>
        <v/>
      </c>
      <c r="D24" s="221"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57"/>
      <c r="H24" s="224"/>
      <c r="I24" s="305"/>
      <c r="J24" s="733"/>
      <c r="K24" s="218"/>
      <c r="L24" s="225"/>
      <c r="M24" s="221"/>
      <c r="N24" s="226"/>
      <c r="O24" s="227"/>
      <c r="P24" s="57"/>
      <c r="Q24" s="57"/>
      <c r="R24" s="228"/>
      <c r="S24" s="220" t="str">
        <f>IF(ISTEXT(P24)," ",IFERROR(VLOOKUP(SMALL(PUAN!$B$4:$C$112,COUNTIF(PUAN!$B$4:$C$112,"&lt;"&amp;P24)+1),PUAN!$B$4:$C$112,2,0),"    "))</f>
        <v xml:space="preserve">    </v>
      </c>
    </row>
    <row r="25" spans="1:19" s="13" customFormat="1" ht="42.75" customHeight="1" x14ac:dyDescent="0.2">
      <c r="A25" s="218">
        <v>8</v>
      </c>
      <c r="B25" s="219" t="s">
        <v>129</v>
      </c>
      <c r="C25" s="220" t="str">
        <f>IF(ISERROR(VLOOKUP(B25,'KAYIT LİSTESİ'!$B$4:$H$733,2,0)),"",(VLOOKUP(B25,'KAYIT LİSTESİ'!$B$4:$H$733,2,0)))</f>
        <v/>
      </c>
      <c r="D25" s="221"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57"/>
      <c r="H25" s="224"/>
      <c r="I25" s="305"/>
      <c r="J25" s="733"/>
      <c r="K25" s="218"/>
      <c r="L25" s="225"/>
      <c r="M25" s="221"/>
      <c r="N25" s="226"/>
      <c r="O25" s="227"/>
      <c r="P25" s="57"/>
      <c r="Q25" s="57"/>
      <c r="R25" s="228"/>
      <c r="S25" s="220" t="str">
        <f>IF(ISTEXT(P25)," ",IFERROR(VLOOKUP(SMALL(PUAN!$B$4:$C$112,COUNTIF(PUAN!$B$4:$C$112,"&lt;"&amp;P25)+1),PUAN!$B$4:$C$112,2,0),"    "))</f>
        <v xml:space="preserve">    </v>
      </c>
    </row>
    <row r="26" spans="1:19" s="13" customFormat="1" ht="42.75" customHeight="1" x14ac:dyDescent="0.2">
      <c r="A26" s="189" t="s">
        <v>17</v>
      </c>
      <c r="B26" s="190"/>
      <c r="C26" s="190"/>
      <c r="D26" s="190"/>
      <c r="E26" s="193"/>
      <c r="F26" s="500" t="s">
        <v>587</v>
      </c>
      <c r="G26" s="721"/>
      <c r="H26" s="721"/>
      <c r="I26" s="722"/>
      <c r="J26" s="733"/>
      <c r="K26" s="218"/>
      <c r="L26" s="225"/>
      <c r="M26" s="221"/>
      <c r="N26" s="226"/>
      <c r="O26" s="227"/>
      <c r="P26" s="57"/>
      <c r="Q26" s="57"/>
      <c r="R26" s="228"/>
      <c r="S26" s="220" t="str">
        <f>IF(ISTEXT(P26)," ",IFERROR(VLOOKUP(SMALL(PUAN!$B$4:$C$112,COUNTIF(PUAN!$B$4:$C$112,"&lt;"&amp;P26)+1),PUAN!$B$4:$C$112,2,0),"    "))</f>
        <v xml:space="preserve">    </v>
      </c>
    </row>
    <row r="27" spans="1:19" s="13" customFormat="1" ht="42.75" customHeight="1" x14ac:dyDescent="0.2">
      <c r="A27" s="37" t="s">
        <v>211</v>
      </c>
      <c r="B27" s="34" t="s">
        <v>66</v>
      </c>
      <c r="C27" s="34" t="s">
        <v>65</v>
      </c>
      <c r="D27" s="35" t="s">
        <v>13</v>
      </c>
      <c r="E27" s="36" t="s">
        <v>14</v>
      </c>
      <c r="F27" s="36" t="s">
        <v>207</v>
      </c>
      <c r="G27" s="34" t="s">
        <v>15</v>
      </c>
      <c r="H27" s="34" t="s">
        <v>27</v>
      </c>
      <c r="I27" s="34" t="s">
        <v>274</v>
      </c>
      <c r="J27" s="733"/>
      <c r="K27" s="218"/>
      <c r="L27" s="225"/>
      <c r="M27" s="221"/>
      <c r="N27" s="226"/>
      <c r="O27" s="227"/>
      <c r="P27" s="57"/>
      <c r="Q27" s="57"/>
      <c r="R27" s="228"/>
      <c r="S27" s="220" t="str">
        <f>IF(ISTEXT(P27)," ",IFERROR(VLOOKUP(SMALL(PUAN!$B$4:$C$112,COUNTIF(PUAN!$B$4:$C$112,"&lt;"&amp;P27)+1),PUAN!$B$4:$C$112,2,0),"    "))</f>
        <v xml:space="preserve">    </v>
      </c>
    </row>
    <row r="28" spans="1:19" s="13" customFormat="1" ht="42.75" customHeight="1" x14ac:dyDescent="0.2">
      <c r="A28" s="218">
        <v>1</v>
      </c>
      <c r="B28" s="219" t="s">
        <v>328</v>
      </c>
      <c r="C28" s="220" t="str">
        <f>IF(ISERROR(VLOOKUP(B28,'KAYIT LİSTESİ'!$B$4:$H$733,2,0)),"",(VLOOKUP(B28,'KAYIT LİSTESİ'!$B$4:$H$733,2,0)))</f>
        <v/>
      </c>
      <c r="D28" s="221" t="str">
        <f>IF(ISERROR(VLOOKUP(B28,'KAYIT LİSTESİ'!$B$4:$H$733,4,0)),"",(VLOOKUP(B28,'KAYIT LİSTESİ'!$B$4:$H$733,4,0)))</f>
        <v/>
      </c>
      <c r="E28" s="222" t="str">
        <f>IF(ISERROR(VLOOKUP(B28,'KAYIT LİSTESİ'!$B$4:$H$733,5,0)),"",(VLOOKUP(B28,'KAYIT LİSTESİ'!$B$4:$H$733,5,0)))</f>
        <v/>
      </c>
      <c r="F28" s="222" t="str">
        <f>IF(ISERROR(VLOOKUP(B28,'KAYIT LİSTESİ'!$B$4:$H$733,6,0)),"",(VLOOKUP(B28,'KAYIT LİSTESİ'!$B$4:$H$733,6,0)))</f>
        <v/>
      </c>
      <c r="G28" s="57"/>
      <c r="H28" s="224"/>
      <c r="I28" s="305"/>
      <c r="J28" s="733"/>
      <c r="K28" s="218"/>
      <c r="L28" s="225"/>
      <c r="M28" s="221"/>
      <c r="N28" s="226"/>
      <c r="O28" s="227"/>
      <c r="P28" s="57"/>
      <c r="Q28" s="57"/>
      <c r="R28" s="228"/>
      <c r="S28" s="220" t="str">
        <f>IF(ISTEXT(P28)," ",IFERROR(VLOOKUP(SMALL(PUAN!$B$4:$C$112,COUNTIF(PUAN!$B$4:$C$112,"&lt;"&amp;P28)+1),PUAN!$B$4:$C$112,2,0),"    "))</f>
        <v xml:space="preserve">    </v>
      </c>
    </row>
    <row r="29" spans="1:19" s="13" customFormat="1" ht="42.75" customHeight="1" x14ac:dyDescent="0.2">
      <c r="A29" s="218">
        <v>2</v>
      </c>
      <c r="B29" s="219" t="s">
        <v>329</v>
      </c>
      <c r="C29" s="220" t="str">
        <f>IF(ISERROR(VLOOKUP(B29,'KAYIT LİSTESİ'!$B$4:$H$733,2,0)),"",(VLOOKUP(B29,'KAYIT LİSTESİ'!$B$4:$H$733,2,0)))</f>
        <v/>
      </c>
      <c r="D29" s="221" t="str">
        <f>IF(ISERROR(VLOOKUP(B29,'KAYIT LİSTESİ'!$B$4:$H$733,4,0)),"",(VLOOKUP(B29,'KAYIT LİSTESİ'!$B$4:$H$733,4,0)))</f>
        <v/>
      </c>
      <c r="E29" s="222" t="str">
        <f>IF(ISERROR(VLOOKUP(B29,'KAYIT LİSTESİ'!$B$4:$H$733,5,0)),"",(VLOOKUP(B29,'KAYIT LİSTESİ'!$B$4:$H$733,5,0)))</f>
        <v/>
      </c>
      <c r="F29" s="222" t="str">
        <f>IF(ISERROR(VLOOKUP(B29,'KAYIT LİSTESİ'!$B$4:$H$733,6,0)),"",(VLOOKUP(B29,'KAYIT LİSTESİ'!$B$4:$H$733,6,0)))</f>
        <v/>
      </c>
      <c r="G29" s="57"/>
      <c r="H29" s="224"/>
      <c r="I29" s="305"/>
      <c r="J29" s="733"/>
      <c r="K29" s="218"/>
      <c r="L29" s="225"/>
      <c r="M29" s="221"/>
      <c r="N29" s="226"/>
      <c r="O29" s="227"/>
      <c r="P29" s="57"/>
      <c r="Q29" s="57"/>
      <c r="R29" s="228"/>
      <c r="S29" s="220" t="str">
        <f>IF(ISTEXT(P29)," ",IFERROR(VLOOKUP(SMALL(PUAN!$B$4:$C$112,COUNTIF(PUAN!$B$4:$C$112,"&lt;"&amp;P29)+1),PUAN!$B$4:$C$112,2,0),"    "))</f>
        <v xml:space="preserve">    </v>
      </c>
    </row>
    <row r="30" spans="1:19" s="13" customFormat="1" ht="42.75" customHeight="1" x14ac:dyDescent="0.2">
      <c r="A30" s="218">
        <v>3</v>
      </c>
      <c r="B30" s="219" t="s">
        <v>330</v>
      </c>
      <c r="C30" s="220" t="str">
        <f>IF(ISERROR(VLOOKUP(B30,'KAYIT LİSTESİ'!$B$4:$H$733,2,0)),"",(VLOOKUP(B30,'KAYIT LİSTESİ'!$B$4:$H$733,2,0)))</f>
        <v/>
      </c>
      <c r="D30" s="221" t="str">
        <f>IF(ISERROR(VLOOKUP(B30,'KAYIT LİSTESİ'!$B$4:$H$733,4,0)),"",(VLOOKUP(B30,'KAYIT LİSTESİ'!$B$4:$H$733,4,0)))</f>
        <v/>
      </c>
      <c r="E30" s="222" t="str">
        <f>IF(ISERROR(VLOOKUP(B30,'KAYIT LİSTESİ'!$B$4:$H$733,5,0)),"",(VLOOKUP(B30,'KAYIT LİSTESİ'!$B$4:$H$733,5,0)))</f>
        <v/>
      </c>
      <c r="F30" s="222" t="str">
        <f>IF(ISERROR(VLOOKUP(B30,'KAYIT LİSTESİ'!$B$4:$H$733,6,0)),"",(VLOOKUP(B30,'KAYIT LİSTESİ'!$B$4:$H$733,6,0)))</f>
        <v/>
      </c>
      <c r="G30" s="57"/>
      <c r="H30" s="224"/>
      <c r="I30" s="305"/>
      <c r="J30" s="733"/>
      <c r="K30" s="218"/>
      <c r="L30" s="225"/>
      <c r="M30" s="221"/>
      <c r="N30" s="226"/>
      <c r="O30" s="227"/>
      <c r="P30" s="57"/>
      <c r="Q30" s="57"/>
      <c r="R30" s="228"/>
      <c r="S30" s="220" t="str">
        <f>IF(ISTEXT(P30)," ",IFERROR(VLOOKUP(SMALL(PUAN!$B$4:$C$112,COUNTIF(PUAN!$B$4:$C$112,"&lt;"&amp;P30)+1),PUAN!$B$4:$C$112,2,0),"    "))</f>
        <v xml:space="preserve">    </v>
      </c>
    </row>
    <row r="31" spans="1:19" s="13" customFormat="1" ht="42.75" customHeight="1" x14ac:dyDescent="0.2">
      <c r="A31" s="218">
        <v>4</v>
      </c>
      <c r="B31" s="219" t="s">
        <v>331</v>
      </c>
      <c r="C31" s="220" t="str">
        <f>IF(ISERROR(VLOOKUP(B31,'KAYIT LİSTESİ'!$B$4:$H$733,2,0)),"",(VLOOKUP(B31,'KAYIT LİSTESİ'!$B$4:$H$733,2,0)))</f>
        <v/>
      </c>
      <c r="D31" s="221" t="str">
        <f>IF(ISERROR(VLOOKUP(B31,'KAYIT LİSTESİ'!$B$4:$H$733,4,0)),"",(VLOOKUP(B31,'KAYIT LİSTESİ'!$B$4:$H$733,4,0)))</f>
        <v/>
      </c>
      <c r="E31" s="222" t="str">
        <f>IF(ISERROR(VLOOKUP(B31,'KAYIT LİSTESİ'!$B$4:$H$733,5,0)),"",(VLOOKUP(B31,'KAYIT LİSTESİ'!$B$4:$H$733,5,0)))</f>
        <v/>
      </c>
      <c r="F31" s="222" t="str">
        <f>IF(ISERROR(VLOOKUP(B31,'KAYIT LİSTESİ'!$B$4:$H$733,6,0)),"",(VLOOKUP(B31,'KAYIT LİSTESİ'!$B$4:$H$733,6,0)))</f>
        <v/>
      </c>
      <c r="G31" s="57"/>
      <c r="H31" s="224"/>
      <c r="I31" s="305"/>
      <c r="J31" s="733"/>
      <c r="K31" s="218"/>
      <c r="L31" s="225"/>
      <c r="M31" s="221"/>
      <c r="N31" s="226"/>
      <c r="O31" s="227"/>
      <c r="P31" s="57"/>
      <c r="Q31" s="57"/>
      <c r="R31" s="228"/>
      <c r="S31" s="220" t="str">
        <f>IF(ISTEXT(P31)," ",IFERROR(VLOOKUP(SMALL(PUAN!$B$4:$C$112,COUNTIF(PUAN!$B$4:$C$112,"&lt;"&amp;P31)+1),PUAN!$B$4:$C$112,2,0),"    "))</f>
        <v xml:space="preserve">    </v>
      </c>
    </row>
    <row r="32" spans="1:19" s="13" customFormat="1" ht="42.75" customHeight="1" x14ac:dyDescent="0.2">
      <c r="A32" s="218">
        <v>5</v>
      </c>
      <c r="B32" s="219" t="s">
        <v>332</v>
      </c>
      <c r="C32" s="220" t="str">
        <f>IF(ISERROR(VLOOKUP(B32,'KAYIT LİSTESİ'!$B$4:$H$733,2,0)),"",(VLOOKUP(B32,'KAYIT LİSTESİ'!$B$4:$H$733,2,0)))</f>
        <v/>
      </c>
      <c r="D32" s="221" t="str">
        <f>IF(ISERROR(VLOOKUP(B32,'KAYIT LİSTESİ'!$B$4:$H$733,4,0)),"",(VLOOKUP(B32,'KAYIT LİSTESİ'!$B$4:$H$733,4,0)))</f>
        <v/>
      </c>
      <c r="E32" s="222" t="str">
        <f>IF(ISERROR(VLOOKUP(B32,'KAYIT LİSTESİ'!$B$4:$H$733,5,0)),"",(VLOOKUP(B32,'KAYIT LİSTESİ'!$B$4:$H$733,5,0)))</f>
        <v/>
      </c>
      <c r="F32" s="222" t="str">
        <f>IF(ISERROR(VLOOKUP(B32,'KAYIT LİSTESİ'!$B$4:$H$733,6,0)),"",(VLOOKUP(B32,'KAYIT LİSTESİ'!$B$4:$H$733,6,0)))</f>
        <v/>
      </c>
      <c r="G32" s="57"/>
      <c r="H32" s="224"/>
      <c r="I32" s="305"/>
      <c r="J32" s="733"/>
      <c r="K32" s="218"/>
      <c r="L32" s="225"/>
      <c r="M32" s="221"/>
      <c r="N32" s="226"/>
      <c r="O32" s="227"/>
      <c r="P32" s="57"/>
      <c r="Q32" s="57"/>
      <c r="R32" s="228"/>
      <c r="S32" s="220" t="str">
        <f>IF(ISTEXT(P32)," ",IFERROR(VLOOKUP(SMALL(PUAN!$B$4:$C$112,COUNTIF(PUAN!$B$4:$C$112,"&lt;"&amp;P32)+1),PUAN!$B$4:$C$112,2,0),"    "))</f>
        <v xml:space="preserve">    </v>
      </c>
    </row>
    <row r="33" spans="1:19" s="13" customFormat="1" ht="42.75" customHeight="1" x14ac:dyDescent="0.2">
      <c r="A33" s="218">
        <v>6</v>
      </c>
      <c r="B33" s="219" t="s">
        <v>333</v>
      </c>
      <c r="C33" s="220" t="str">
        <f>IF(ISERROR(VLOOKUP(B33,'KAYIT LİSTESİ'!$B$4:$H$733,2,0)),"",(VLOOKUP(B33,'KAYIT LİSTESİ'!$B$4:$H$733,2,0)))</f>
        <v/>
      </c>
      <c r="D33" s="221" t="str">
        <f>IF(ISERROR(VLOOKUP(B33,'KAYIT LİSTESİ'!$B$4:$H$733,4,0)),"",(VLOOKUP(B33,'KAYIT LİSTESİ'!$B$4:$H$733,4,0)))</f>
        <v/>
      </c>
      <c r="E33" s="222" t="str">
        <f>IF(ISERROR(VLOOKUP(B33,'KAYIT LİSTESİ'!$B$4:$H$733,5,0)),"",(VLOOKUP(B33,'KAYIT LİSTESİ'!$B$4:$H$733,5,0)))</f>
        <v/>
      </c>
      <c r="F33" s="222" t="str">
        <f>IF(ISERROR(VLOOKUP(B33,'KAYIT LİSTESİ'!$B$4:$H$733,6,0)),"",(VLOOKUP(B33,'KAYIT LİSTESİ'!$B$4:$H$733,6,0)))</f>
        <v/>
      </c>
      <c r="G33" s="57"/>
      <c r="H33" s="224"/>
      <c r="I33" s="305"/>
      <c r="J33" s="733"/>
      <c r="K33" s="218"/>
      <c r="L33" s="225"/>
      <c r="M33" s="221"/>
      <c r="N33" s="226"/>
      <c r="O33" s="227"/>
      <c r="P33" s="57"/>
      <c r="Q33" s="57"/>
      <c r="R33" s="228"/>
      <c r="S33" s="220" t="str">
        <f>IF(ISTEXT(P33)," ",IFERROR(VLOOKUP(SMALL(PUAN!$B$4:$C$112,COUNTIF(PUAN!$B$4:$C$112,"&lt;"&amp;P33)+1),PUAN!$B$4:$C$112,2,0),"    "))</f>
        <v xml:space="preserve">    </v>
      </c>
    </row>
    <row r="34" spans="1:19" s="13" customFormat="1" ht="42.75" customHeight="1" x14ac:dyDescent="0.2">
      <c r="A34" s="218">
        <v>7</v>
      </c>
      <c r="B34" s="219" t="s">
        <v>334</v>
      </c>
      <c r="C34" s="220" t="str">
        <f>IF(ISERROR(VLOOKUP(B34,'KAYIT LİSTESİ'!$B$4:$H$733,2,0)),"",(VLOOKUP(B34,'KAYIT LİSTESİ'!$B$4:$H$733,2,0)))</f>
        <v/>
      </c>
      <c r="D34" s="221" t="str">
        <f>IF(ISERROR(VLOOKUP(B34,'KAYIT LİSTESİ'!$B$4:$H$733,4,0)),"",(VLOOKUP(B34,'KAYIT LİSTESİ'!$B$4:$H$733,4,0)))</f>
        <v/>
      </c>
      <c r="E34" s="222" t="str">
        <f>IF(ISERROR(VLOOKUP(B34,'KAYIT LİSTESİ'!$B$4:$H$733,5,0)),"",(VLOOKUP(B34,'KAYIT LİSTESİ'!$B$4:$H$733,5,0)))</f>
        <v/>
      </c>
      <c r="F34" s="222" t="str">
        <f>IF(ISERROR(VLOOKUP(B34,'KAYIT LİSTESİ'!$B$4:$H$733,6,0)),"",(VLOOKUP(B34,'KAYIT LİSTESİ'!$B$4:$H$733,6,0)))</f>
        <v/>
      </c>
      <c r="G34" s="57"/>
      <c r="H34" s="224"/>
      <c r="I34" s="305"/>
      <c r="J34" s="733"/>
      <c r="K34" s="218"/>
      <c r="L34" s="225"/>
      <c r="M34" s="221"/>
      <c r="N34" s="226"/>
      <c r="O34" s="227"/>
      <c r="P34" s="57"/>
      <c r="Q34" s="57"/>
      <c r="R34" s="228"/>
      <c r="S34" s="220" t="str">
        <f>IF(ISTEXT(P34)," ",IFERROR(VLOOKUP(SMALL(PUAN!$B$4:$C$112,COUNTIF(PUAN!$B$4:$C$112,"&lt;"&amp;P34)+1),PUAN!$B$4:$C$112,2,0),"    "))</f>
        <v xml:space="preserve">    </v>
      </c>
    </row>
    <row r="35" spans="1:19" s="13" customFormat="1" ht="42.75" customHeight="1" x14ac:dyDescent="0.2">
      <c r="A35" s="218">
        <v>8</v>
      </c>
      <c r="B35" s="219" t="s">
        <v>335</v>
      </c>
      <c r="C35" s="220" t="str">
        <f>IF(ISERROR(VLOOKUP(B35,'KAYIT LİSTESİ'!$B$4:$H$733,2,0)),"",(VLOOKUP(B35,'KAYIT LİSTESİ'!$B$4:$H$733,2,0)))</f>
        <v/>
      </c>
      <c r="D35" s="221" t="str">
        <f>IF(ISERROR(VLOOKUP(B35,'KAYIT LİSTESİ'!$B$4:$H$733,4,0)),"",(VLOOKUP(B35,'KAYIT LİSTESİ'!$B$4:$H$733,4,0)))</f>
        <v/>
      </c>
      <c r="E35" s="222" t="str">
        <f>IF(ISERROR(VLOOKUP(B35,'KAYIT LİSTESİ'!$B$4:$H$733,5,0)),"",(VLOOKUP(B35,'KAYIT LİSTESİ'!$B$4:$H$733,5,0)))</f>
        <v/>
      </c>
      <c r="F35" s="222" t="str">
        <f>IF(ISERROR(VLOOKUP(B35,'KAYIT LİSTESİ'!$B$4:$H$733,6,0)),"",(VLOOKUP(B35,'KAYIT LİSTESİ'!$B$4:$H$733,6,0)))</f>
        <v/>
      </c>
      <c r="G35" s="57"/>
      <c r="H35" s="224"/>
      <c r="I35" s="305"/>
      <c r="J35" s="734"/>
      <c r="K35" s="218"/>
      <c r="L35" s="225"/>
      <c r="M35" s="221"/>
      <c r="N35" s="226"/>
      <c r="O35" s="227"/>
      <c r="P35" s="57"/>
      <c r="Q35" s="57"/>
      <c r="R35" s="228"/>
      <c r="S35" s="220" t="str">
        <f>IF(ISTEXT(P35)," ",IFERROR(VLOOKUP(SMALL(PUAN!$B$4:$C$112,COUNTIF(PUAN!$B$4:$C$112,"&lt;"&amp;P35)+1),PUAN!$B$4:$C$112,2,0),"    "))</f>
        <v xml:space="preserve">    </v>
      </c>
    </row>
    <row r="36" spans="1:19" ht="13.5" customHeight="1" x14ac:dyDescent="0.2">
      <c r="A36" s="23"/>
      <c r="B36" s="23"/>
      <c r="C36" s="24"/>
      <c r="D36" s="44"/>
      <c r="E36" s="25"/>
      <c r="F36" s="26"/>
      <c r="G36" s="27"/>
      <c r="L36" s="29"/>
      <c r="M36" s="30"/>
      <c r="N36" s="31"/>
      <c r="O36" s="40"/>
      <c r="P36" s="40"/>
      <c r="Q36" s="40"/>
      <c r="R36" s="32"/>
    </row>
    <row r="37" spans="1:19" ht="14.25" customHeight="1" x14ac:dyDescent="0.2">
      <c r="A37" s="19" t="s">
        <v>18</v>
      </c>
      <c r="B37" s="19"/>
      <c r="C37" s="19"/>
      <c r="D37" s="45"/>
      <c r="E37" s="38" t="s">
        <v>0</v>
      </c>
      <c r="F37" s="33" t="s">
        <v>1</v>
      </c>
      <c r="G37" s="16"/>
      <c r="H37" s="20" t="s">
        <v>2</v>
      </c>
      <c r="I37" s="20"/>
      <c r="J37" s="20"/>
      <c r="K37" s="20"/>
      <c r="L37" s="20"/>
      <c r="M37" s="20"/>
      <c r="O37" s="41" t="s">
        <v>3</v>
      </c>
      <c r="P37" s="42" t="s">
        <v>3</v>
      </c>
      <c r="Q37" s="42"/>
      <c r="R37" s="16" t="s">
        <v>3</v>
      </c>
    </row>
  </sheetData>
  <sortState ref="L8:S17">
    <sortCondition ref="P8:P17"/>
  </sortState>
  <mergeCells count="27">
    <mergeCell ref="P4:S4"/>
    <mergeCell ref="P5:Q5"/>
    <mergeCell ref="A3:C3"/>
    <mergeCell ref="D3:E3"/>
    <mergeCell ref="F3:G3"/>
    <mergeCell ref="S6:S7"/>
    <mergeCell ref="Q6:Q7"/>
    <mergeCell ref="A1:S1"/>
    <mergeCell ref="A2:S2"/>
    <mergeCell ref="H3:I3"/>
    <mergeCell ref="P3:S3"/>
    <mergeCell ref="J6:J35"/>
    <mergeCell ref="A5:H5"/>
    <mergeCell ref="A4:C4"/>
    <mergeCell ref="D4:E4"/>
    <mergeCell ref="G6:I6"/>
    <mergeCell ref="K5:O5"/>
    <mergeCell ref="R5:S5"/>
    <mergeCell ref="K6:K7"/>
    <mergeCell ref="L6:L7"/>
    <mergeCell ref="M6:M7"/>
    <mergeCell ref="G16:I16"/>
    <mergeCell ref="G26:I26"/>
    <mergeCell ref="O6:O7"/>
    <mergeCell ref="P6:P7"/>
    <mergeCell ref="R6:R7"/>
    <mergeCell ref="N6:N7"/>
  </mergeCells>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0" fitToHeight="0" orientation="portrait" r:id="rId1"/>
  <headerFooter alignWithMargins="0"/>
  <colBreaks count="1" manualBreakCount="1">
    <brk id="17" max="46" man="1"/>
  </colBreaks>
  <ignoredErrors>
    <ignoredError sqref="D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6"/>
  <sheetViews>
    <sheetView view="pageBreakPreview" topLeftCell="A13" zoomScale="60" zoomScaleNormal="100" workbookViewId="0">
      <selection activeCell="P9" sqref="P9"/>
    </sheetView>
  </sheetViews>
  <sheetFormatPr defaultRowHeight="12.75" x14ac:dyDescent="0.2"/>
  <cols>
    <col min="1" max="1" width="13.42578125" style="16" customWidth="1"/>
    <col min="2" max="2" width="5" style="15" hidden="1" customWidth="1"/>
    <col min="3" max="3" width="11.140625" style="39" customWidth="1"/>
    <col min="4" max="4" width="29.42578125" style="39" bestFit="1" customWidth="1"/>
    <col min="5" max="5" width="12.28515625" style="39" customWidth="1"/>
    <col min="6" max="6" width="39.85546875" style="15" customWidth="1"/>
    <col min="7" max="7" width="16.28515625" style="17" customWidth="1"/>
    <col min="8" max="8" width="6.85546875" style="15" customWidth="1"/>
    <col min="9" max="9" width="10.5703125" style="15" hidden="1" customWidth="1"/>
    <col min="10" max="10" width="5" style="15" customWidth="1"/>
    <col min="11" max="11" width="5.7109375" style="15" customWidth="1"/>
    <col min="12" max="12" width="9" style="16" hidden="1" customWidth="1"/>
    <col min="13" max="13" width="11.85546875" style="16" customWidth="1"/>
    <col min="14" max="14" width="32.7109375" style="16" customWidth="1"/>
    <col min="15" max="15" width="14.85546875" style="16" hidden="1" customWidth="1"/>
    <col min="16" max="16" width="36.5703125" style="18" customWidth="1"/>
    <col min="17" max="17" width="18" style="43" customWidth="1"/>
    <col min="18" max="18" width="11.28515625" style="43" customWidth="1"/>
    <col min="19" max="19" width="10.42578125" style="43" hidden="1" customWidth="1"/>
    <col min="20" max="20" width="8.28515625" style="15" hidden="1" customWidth="1"/>
    <col min="21" max="16384" width="9.140625" style="15"/>
  </cols>
  <sheetData>
    <row r="1" spans="1:20" s="10" customFormat="1" ht="58.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c r="S1" s="728"/>
      <c r="T1" s="728"/>
    </row>
    <row r="2" spans="1:20" s="10" customFormat="1" ht="24.75" customHeight="1" x14ac:dyDescent="0.2">
      <c r="A2" s="762" t="str">
        <f>'YARIŞMA BİLGİLERİ'!F19</f>
        <v>4. TÜRKİYENİN EN HIZLISI İL SEÇMELERİ</v>
      </c>
      <c r="B2" s="762"/>
      <c r="C2" s="762"/>
      <c r="D2" s="762"/>
      <c r="E2" s="762"/>
      <c r="F2" s="762"/>
      <c r="G2" s="762"/>
      <c r="H2" s="762"/>
      <c r="I2" s="762"/>
      <c r="J2" s="762"/>
      <c r="K2" s="762"/>
      <c r="L2" s="762"/>
      <c r="M2" s="762"/>
      <c r="N2" s="762"/>
      <c r="O2" s="762"/>
      <c r="P2" s="762"/>
      <c r="Q2" s="762"/>
      <c r="R2" s="762"/>
      <c r="S2" s="762"/>
      <c r="T2" s="762"/>
    </row>
    <row r="3" spans="1:20" s="12" customFormat="1" ht="25.5" customHeight="1" x14ac:dyDescent="0.2">
      <c r="A3" s="745" t="s">
        <v>78</v>
      </c>
      <c r="B3" s="745"/>
      <c r="C3" s="746" t="s">
        <v>670</v>
      </c>
      <c r="D3" s="746"/>
      <c r="E3" s="519"/>
      <c r="F3" s="747"/>
      <c r="G3" s="747"/>
      <c r="H3" s="763"/>
      <c r="I3" s="763"/>
      <c r="J3" s="763"/>
      <c r="K3" s="11"/>
      <c r="L3" s="481"/>
      <c r="M3" s="481"/>
      <c r="N3" s="574" t="s">
        <v>71</v>
      </c>
      <c r="O3" s="578">
        <v>43249</v>
      </c>
      <c r="P3" s="764" t="str">
        <f>'YARIŞMA PROGRAMI'!E9</f>
        <v>-</v>
      </c>
      <c r="Q3" s="764"/>
      <c r="R3" s="764"/>
      <c r="S3" s="764"/>
      <c r="T3" s="764"/>
    </row>
    <row r="4" spans="1:20" s="12" customFormat="1" ht="23.25" customHeight="1" x14ac:dyDescent="0.2">
      <c r="A4" s="736" t="s">
        <v>70</v>
      </c>
      <c r="B4" s="736"/>
      <c r="C4" s="737" t="s">
        <v>792</v>
      </c>
      <c r="D4" s="737"/>
      <c r="E4" s="520"/>
      <c r="F4" s="21"/>
      <c r="G4" s="21"/>
      <c r="H4" s="21"/>
      <c r="I4" s="21"/>
      <c r="J4" s="21"/>
      <c r="K4" s="21"/>
      <c r="L4" s="64"/>
      <c r="M4" s="64"/>
      <c r="N4" s="64" t="s">
        <v>782</v>
      </c>
      <c r="O4" s="577">
        <v>0.5</v>
      </c>
      <c r="P4" s="765"/>
      <c r="Q4" s="765"/>
      <c r="R4" s="765"/>
      <c r="S4" s="765"/>
      <c r="T4" s="765"/>
    </row>
    <row r="5" spans="1:20" s="10" customFormat="1" ht="19.5" customHeight="1" x14ac:dyDescent="0.25">
      <c r="A5" s="735" t="s">
        <v>214</v>
      </c>
      <c r="B5" s="735"/>
      <c r="C5" s="735"/>
      <c r="D5" s="735"/>
      <c r="E5" s="735"/>
      <c r="F5" s="735"/>
      <c r="G5" s="735"/>
      <c r="H5" s="735"/>
      <c r="I5" s="304"/>
      <c r="J5" s="242"/>
      <c r="K5" s="735" t="s">
        <v>215</v>
      </c>
      <c r="L5" s="735"/>
      <c r="M5" s="735"/>
      <c r="N5" s="735"/>
      <c r="O5" s="735"/>
      <c r="P5" s="735"/>
      <c r="Q5" s="241" t="s">
        <v>216</v>
      </c>
      <c r="R5" s="766">
        <f ca="1">NOW()</f>
        <v>43249.694233101851</v>
      </c>
      <c r="S5" s="766"/>
      <c r="T5" s="766"/>
    </row>
    <row r="6" spans="1:20" s="13" customFormat="1" ht="42" customHeight="1" x14ac:dyDescent="0.2">
      <c r="A6" s="189" t="s">
        <v>239</v>
      </c>
      <c r="B6" s="190"/>
      <c r="C6" s="190"/>
      <c r="D6" s="193"/>
      <c r="E6" s="193"/>
      <c r="F6" s="194"/>
      <c r="G6" s="190"/>
      <c r="H6" s="760"/>
      <c r="I6" s="761"/>
      <c r="J6" s="732"/>
      <c r="K6" s="756" t="s">
        <v>6</v>
      </c>
      <c r="L6" s="758" t="s">
        <v>65</v>
      </c>
      <c r="M6" s="755" t="s">
        <v>75</v>
      </c>
      <c r="N6" s="750" t="s">
        <v>14</v>
      </c>
      <c r="O6" s="751" t="s">
        <v>679</v>
      </c>
      <c r="P6" s="750" t="s">
        <v>680</v>
      </c>
      <c r="Q6" s="750" t="s">
        <v>15</v>
      </c>
      <c r="R6" s="751" t="s">
        <v>27</v>
      </c>
      <c r="S6" s="753" t="s">
        <v>274</v>
      </c>
      <c r="T6" s="726" t="s">
        <v>155</v>
      </c>
    </row>
    <row r="7" spans="1:20" ht="42" customHeight="1" x14ac:dyDescent="0.2">
      <c r="A7" s="37" t="s">
        <v>211</v>
      </c>
      <c r="B7" s="34" t="s">
        <v>65</v>
      </c>
      <c r="C7" s="35" t="s">
        <v>13</v>
      </c>
      <c r="D7" s="36" t="s">
        <v>14</v>
      </c>
      <c r="E7" s="36" t="s">
        <v>679</v>
      </c>
      <c r="F7" s="36" t="s">
        <v>678</v>
      </c>
      <c r="G7" s="34" t="s">
        <v>15</v>
      </c>
      <c r="H7" s="34" t="s">
        <v>27</v>
      </c>
      <c r="I7" s="34" t="s">
        <v>274</v>
      </c>
      <c r="J7" s="733"/>
      <c r="K7" s="757"/>
      <c r="L7" s="759"/>
      <c r="M7" s="755"/>
      <c r="N7" s="750"/>
      <c r="O7" s="752"/>
      <c r="P7" s="750"/>
      <c r="Q7" s="750"/>
      <c r="R7" s="752"/>
      <c r="S7" s="754"/>
      <c r="T7" s="727"/>
    </row>
    <row r="8" spans="1:20" s="13" customFormat="1" ht="66" customHeight="1" x14ac:dyDescent="0.2">
      <c r="A8" s="218">
        <v>1</v>
      </c>
      <c r="B8" s="220" t="str">
        <f>IF(ISERROR(VLOOKUP(#REF!,'KAYIT LİSTESİ'!$B$4:$H$733,2,0)),"",(VLOOKUP(#REF!,'KAYIT LİSTESİ'!$B$4:$H$733,2,0)))</f>
        <v/>
      </c>
      <c r="C8" s="580">
        <v>2004</v>
      </c>
      <c r="D8" s="581" t="s">
        <v>701</v>
      </c>
      <c r="E8" s="580" t="s">
        <v>640</v>
      </c>
      <c r="F8" s="582" t="s">
        <v>677</v>
      </c>
      <c r="G8" s="57">
        <v>1087</v>
      </c>
      <c r="H8" s="224">
        <v>2</v>
      </c>
      <c r="I8" s="305"/>
      <c r="J8" s="733"/>
      <c r="K8" s="256">
        <v>1</v>
      </c>
      <c r="L8" s="225"/>
      <c r="M8" s="580">
        <v>2004</v>
      </c>
      <c r="N8" s="581" t="s">
        <v>705</v>
      </c>
      <c r="O8" s="580" t="s">
        <v>640</v>
      </c>
      <c r="P8" s="582" t="s">
        <v>683</v>
      </c>
      <c r="Q8" s="606">
        <v>1055</v>
      </c>
      <c r="R8" s="605">
        <v>1</v>
      </c>
      <c r="S8" s="308"/>
      <c r="T8" s="220"/>
    </row>
    <row r="9" spans="1:20" s="13" customFormat="1" ht="66" customHeight="1" x14ac:dyDescent="0.2">
      <c r="A9" s="218">
        <v>2</v>
      </c>
      <c r="B9" s="220"/>
      <c r="C9" s="580">
        <v>2004</v>
      </c>
      <c r="D9" s="581" t="s">
        <v>702</v>
      </c>
      <c r="E9" s="580" t="s">
        <v>640</v>
      </c>
      <c r="F9" s="582" t="s">
        <v>682</v>
      </c>
      <c r="G9" s="57" t="s">
        <v>447</v>
      </c>
      <c r="H9" s="224" t="s">
        <v>212</v>
      </c>
      <c r="I9" s="305"/>
      <c r="J9" s="733"/>
      <c r="K9" s="256">
        <v>2</v>
      </c>
      <c r="L9" s="225"/>
      <c r="M9" s="580">
        <v>2004</v>
      </c>
      <c r="N9" s="581" t="s">
        <v>701</v>
      </c>
      <c r="O9" s="580" t="s">
        <v>640</v>
      </c>
      <c r="P9" s="582" t="s">
        <v>677</v>
      </c>
      <c r="Q9" s="606">
        <v>1087</v>
      </c>
      <c r="R9" s="605">
        <v>2</v>
      </c>
      <c r="S9" s="308"/>
      <c r="T9" s="220"/>
    </row>
    <row r="10" spans="1:20" s="13" customFormat="1" ht="66" customHeight="1" x14ac:dyDescent="0.2">
      <c r="A10" s="218">
        <v>3</v>
      </c>
      <c r="B10" s="220"/>
      <c r="C10" s="580">
        <v>2004</v>
      </c>
      <c r="D10" s="581" t="s">
        <v>703</v>
      </c>
      <c r="E10" s="580" t="s">
        <v>640</v>
      </c>
      <c r="F10" s="582" t="s">
        <v>672</v>
      </c>
      <c r="G10" s="57" t="s">
        <v>447</v>
      </c>
      <c r="H10" s="224" t="s">
        <v>212</v>
      </c>
      <c r="I10" s="305"/>
      <c r="J10" s="733"/>
      <c r="K10" s="256">
        <v>3</v>
      </c>
      <c r="L10" s="225"/>
      <c r="M10" s="580">
        <v>2004</v>
      </c>
      <c r="N10" s="581" t="s">
        <v>704</v>
      </c>
      <c r="O10" s="580" t="s">
        <v>640</v>
      </c>
      <c r="P10" s="582" t="s">
        <v>677</v>
      </c>
      <c r="Q10" s="606">
        <v>1090</v>
      </c>
      <c r="R10" s="605">
        <v>3</v>
      </c>
      <c r="S10" s="308"/>
      <c r="T10" s="220"/>
    </row>
    <row r="11" spans="1:20" s="13" customFormat="1" ht="66" customHeight="1" x14ac:dyDescent="0.2">
      <c r="A11" s="218">
        <v>4</v>
      </c>
      <c r="B11" s="220"/>
      <c r="C11" s="580">
        <v>2004</v>
      </c>
      <c r="D11" s="581" t="s">
        <v>704</v>
      </c>
      <c r="E11" s="580" t="s">
        <v>640</v>
      </c>
      <c r="F11" s="582" t="s">
        <v>677</v>
      </c>
      <c r="G11" s="57">
        <v>1090</v>
      </c>
      <c r="H11" s="224">
        <v>3</v>
      </c>
      <c r="I11" s="305"/>
      <c r="J11" s="733"/>
      <c r="K11" s="256">
        <v>4</v>
      </c>
      <c r="L11" s="225"/>
      <c r="M11" s="580">
        <v>2004</v>
      </c>
      <c r="N11" s="581" t="s">
        <v>817</v>
      </c>
      <c r="O11" s="580" t="s">
        <v>640</v>
      </c>
      <c r="P11" s="581" t="s">
        <v>818</v>
      </c>
      <c r="Q11" s="606">
        <v>1113</v>
      </c>
      <c r="R11" s="605">
        <v>4</v>
      </c>
      <c r="S11" s="308"/>
      <c r="T11" s="220"/>
    </row>
    <row r="12" spans="1:20" s="13" customFormat="1" ht="66" customHeight="1" x14ac:dyDescent="0.2">
      <c r="A12" s="218">
        <v>5</v>
      </c>
      <c r="B12" s="220" t="str">
        <f>IF(ISERROR(VLOOKUP(#REF!,'KAYIT LİSTESİ'!$B$4:$H$733,2,0)),"",(VLOOKUP(#REF!,'KAYIT LİSTESİ'!$B$4:$H$733,2,0)))</f>
        <v/>
      </c>
      <c r="C12" s="580">
        <v>2004</v>
      </c>
      <c r="D12" s="581" t="s">
        <v>705</v>
      </c>
      <c r="E12" s="580" t="s">
        <v>640</v>
      </c>
      <c r="F12" s="582" t="s">
        <v>683</v>
      </c>
      <c r="G12" s="57">
        <v>1055</v>
      </c>
      <c r="H12" s="224">
        <v>1</v>
      </c>
      <c r="I12" s="305"/>
      <c r="J12" s="733"/>
      <c r="K12" s="256">
        <v>5</v>
      </c>
      <c r="L12" s="225"/>
      <c r="M12" s="580">
        <v>2004</v>
      </c>
      <c r="N12" s="581" t="s">
        <v>707</v>
      </c>
      <c r="O12" s="580" t="s">
        <v>640</v>
      </c>
      <c r="P12" s="582" t="s">
        <v>675</v>
      </c>
      <c r="Q12" s="606">
        <v>1126</v>
      </c>
      <c r="R12" s="605">
        <v>5</v>
      </c>
      <c r="S12" s="308"/>
      <c r="T12" s="220"/>
    </row>
    <row r="13" spans="1:20" s="13" customFormat="1" ht="66" customHeight="1" x14ac:dyDescent="0.2">
      <c r="A13" s="218">
        <v>6</v>
      </c>
      <c r="B13" s="220" t="str">
        <f>IF(ISERROR(VLOOKUP(#REF!,'KAYIT LİSTESİ'!$B$4:$H$733,2,0)),"",(VLOOKUP(#REF!,'KAYIT LİSTESİ'!$B$4:$H$733,2,0)))</f>
        <v/>
      </c>
      <c r="C13" s="580">
        <v>2004</v>
      </c>
      <c r="D13" s="581" t="s">
        <v>706</v>
      </c>
      <c r="E13" s="580" t="s">
        <v>640</v>
      </c>
      <c r="F13" s="582" t="s">
        <v>677</v>
      </c>
      <c r="G13" s="57">
        <v>1209</v>
      </c>
      <c r="H13" s="224">
        <v>6</v>
      </c>
      <c r="I13" s="305"/>
      <c r="J13" s="733"/>
      <c r="K13" s="256">
        <v>6</v>
      </c>
      <c r="L13" s="225"/>
      <c r="M13" s="580" t="s">
        <v>664</v>
      </c>
      <c r="N13" s="581" t="s">
        <v>819</v>
      </c>
      <c r="O13" s="580" t="s">
        <v>640</v>
      </c>
      <c r="P13" s="581" t="s">
        <v>822</v>
      </c>
      <c r="Q13" s="606">
        <v>1155</v>
      </c>
      <c r="R13" s="605">
        <v>3</v>
      </c>
      <c r="S13" s="308"/>
      <c r="T13" s="220"/>
    </row>
    <row r="14" spans="1:20" s="13" customFormat="1" ht="66" customHeight="1" x14ac:dyDescent="0.2">
      <c r="A14" s="218">
        <v>7</v>
      </c>
      <c r="B14" s="220" t="str">
        <f>IF(ISERROR(VLOOKUP(#REF!,'KAYIT LİSTESİ'!$B$4:$H$733,2,0)),"",(VLOOKUP(#REF!,'KAYIT LİSTESİ'!$B$4:$H$733,2,0)))</f>
        <v/>
      </c>
      <c r="C14" s="580">
        <v>2004</v>
      </c>
      <c r="D14" s="581" t="s">
        <v>707</v>
      </c>
      <c r="E14" s="580" t="s">
        <v>640</v>
      </c>
      <c r="F14" s="582" t="s">
        <v>675</v>
      </c>
      <c r="G14" s="57">
        <v>1126</v>
      </c>
      <c r="H14" s="224">
        <v>5</v>
      </c>
      <c r="I14" s="305"/>
      <c r="J14" s="733"/>
      <c r="K14" s="256">
        <v>7</v>
      </c>
      <c r="L14" s="225"/>
      <c r="M14" s="580" t="s">
        <v>664</v>
      </c>
      <c r="N14" s="581" t="s">
        <v>820</v>
      </c>
      <c r="O14" s="580" t="s">
        <v>640</v>
      </c>
      <c r="P14" s="581" t="s">
        <v>822</v>
      </c>
      <c r="Q14" s="606">
        <v>1176</v>
      </c>
      <c r="R14" s="605">
        <v>4</v>
      </c>
      <c r="S14" s="308"/>
      <c r="T14" s="220"/>
    </row>
    <row r="15" spans="1:20" s="13" customFormat="1" ht="66" customHeight="1" x14ac:dyDescent="0.2">
      <c r="A15" s="218">
        <v>8</v>
      </c>
      <c r="B15" s="220" t="str">
        <f>IF(ISERROR(VLOOKUP(#REF!,'KAYIT LİSTESİ'!$B$4:$H$733,2,0)),"",(VLOOKUP(#REF!,'KAYIT LİSTESİ'!$B$4:$H$733,2,0)))</f>
        <v/>
      </c>
      <c r="C15" s="572">
        <v>2004</v>
      </c>
      <c r="D15" s="573" t="s">
        <v>817</v>
      </c>
      <c r="E15" s="580" t="s">
        <v>640</v>
      </c>
      <c r="F15" s="573" t="s">
        <v>818</v>
      </c>
      <c r="G15" s="57">
        <v>1113</v>
      </c>
      <c r="H15" s="224">
        <v>4</v>
      </c>
      <c r="I15" s="305"/>
      <c r="J15" s="733"/>
      <c r="K15" s="256">
        <v>8</v>
      </c>
      <c r="L15" s="225"/>
      <c r="M15" s="580">
        <v>2004</v>
      </c>
      <c r="N15" s="581" t="s">
        <v>706</v>
      </c>
      <c r="O15" s="580" t="s">
        <v>640</v>
      </c>
      <c r="P15" s="582" t="s">
        <v>677</v>
      </c>
      <c r="Q15" s="606">
        <v>1209</v>
      </c>
      <c r="R15" s="605">
        <v>6</v>
      </c>
      <c r="S15" s="308"/>
      <c r="T15" s="220"/>
    </row>
    <row r="16" spans="1:20" s="13" customFormat="1" ht="42" customHeight="1" x14ac:dyDescent="0.2">
      <c r="A16" s="189" t="s">
        <v>16</v>
      </c>
      <c r="B16" s="190"/>
      <c r="C16" s="190"/>
      <c r="D16" s="193"/>
      <c r="E16" s="193"/>
      <c r="F16" s="194"/>
      <c r="G16" s="190"/>
      <c r="H16" s="748"/>
      <c r="I16" s="749"/>
      <c r="J16" s="733"/>
      <c r="K16" s="256">
        <v>9</v>
      </c>
      <c r="L16" s="225"/>
      <c r="M16" s="580" t="s">
        <v>664</v>
      </c>
      <c r="N16" s="581" t="s">
        <v>821</v>
      </c>
      <c r="O16" s="580" t="s">
        <v>640</v>
      </c>
      <c r="P16" s="581" t="s">
        <v>823</v>
      </c>
      <c r="Q16" s="606">
        <v>1274</v>
      </c>
      <c r="R16" s="605">
        <v>5</v>
      </c>
      <c r="S16" s="308"/>
      <c r="T16" s="220"/>
    </row>
    <row r="17" spans="1:20" s="13" customFormat="1" ht="42" customHeight="1" x14ac:dyDescent="0.2">
      <c r="A17" s="37" t="s">
        <v>211</v>
      </c>
      <c r="B17" s="34" t="s">
        <v>65</v>
      </c>
      <c r="C17" s="35" t="s">
        <v>13</v>
      </c>
      <c r="D17" s="36" t="s">
        <v>14</v>
      </c>
      <c r="E17" s="36"/>
      <c r="F17" s="36" t="s">
        <v>207</v>
      </c>
      <c r="G17" s="34" t="s">
        <v>15</v>
      </c>
      <c r="H17" s="34" t="s">
        <v>27</v>
      </c>
      <c r="I17" s="34" t="s">
        <v>274</v>
      </c>
      <c r="J17" s="733"/>
      <c r="K17" s="256" t="s">
        <v>212</v>
      </c>
      <c r="L17" s="225"/>
      <c r="M17" s="580">
        <v>2004</v>
      </c>
      <c r="N17" s="581" t="s">
        <v>702</v>
      </c>
      <c r="O17" s="580" t="s">
        <v>640</v>
      </c>
      <c r="P17" s="582" t="s">
        <v>682</v>
      </c>
      <c r="Q17" s="606" t="s">
        <v>447</v>
      </c>
      <c r="R17" s="605" t="s">
        <v>212</v>
      </c>
      <c r="S17" s="308"/>
      <c r="T17" s="220"/>
    </row>
    <row r="18" spans="1:20" s="13" customFormat="1" ht="42" customHeight="1" x14ac:dyDescent="0.2">
      <c r="A18" s="218">
        <v>1</v>
      </c>
      <c r="B18" s="220" t="str">
        <f>IF(ISERROR(VLOOKUP(#REF!,'KAYIT LİSTESİ'!$B$4:$H$733,2,0)),"",(VLOOKUP(#REF!,'KAYIT LİSTESİ'!$B$4:$H$733,2,0)))</f>
        <v/>
      </c>
      <c r="C18" s="573" t="s">
        <v>664</v>
      </c>
      <c r="D18" s="573" t="s">
        <v>819</v>
      </c>
      <c r="E18" s="573" t="s">
        <v>640</v>
      </c>
      <c r="F18" s="573" t="s">
        <v>822</v>
      </c>
      <c r="G18" s="57">
        <v>1155</v>
      </c>
      <c r="H18" s="224">
        <v>3</v>
      </c>
      <c r="I18" s="305"/>
      <c r="J18" s="733"/>
      <c r="K18" s="256" t="s">
        <v>212</v>
      </c>
      <c r="L18" s="225"/>
      <c r="M18" s="580">
        <v>2004</v>
      </c>
      <c r="N18" s="581" t="s">
        <v>703</v>
      </c>
      <c r="O18" s="580" t="s">
        <v>640</v>
      </c>
      <c r="P18" s="582" t="s">
        <v>672</v>
      </c>
      <c r="Q18" s="606" t="s">
        <v>447</v>
      </c>
      <c r="R18" s="605" t="s">
        <v>212</v>
      </c>
      <c r="S18" s="308"/>
      <c r="T18" s="220" t="str">
        <f>IF(ISTEXT(Q18)," ",IFERROR(VLOOKUP(SMALL(PUAN!$H$4:$I$112,COUNTIF(PUAN!$H$4:$I$112,"&lt;"&amp;Q18)+1),PUAN!$H$4:$I$112,2,0),"    "))</f>
        <v xml:space="preserve"> </v>
      </c>
    </row>
    <row r="19" spans="1:20" s="13" customFormat="1" ht="42" customHeight="1" x14ac:dyDescent="0.2">
      <c r="A19" s="218">
        <v>2</v>
      </c>
      <c r="B19" s="220" t="str">
        <f>IF(ISERROR(VLOOKUP(#REF!,'KAYIT LİSTESİ'!$B$4:$H$733,2,0)),"",(VLOOKUP(#REF!,'KAYIT LİSTESİ'!$B$4:$H$733,2,0)))</f>
        <v/>
      </c>
      <c r="C19" s="573" t="s">
        <v>664</v>
      </c>
      <c r="D19" s="573" t="s">
        <v>820</v>
      </c>
      <c r="E19" s="573" t="s">
        <v>640</v>
      </c>
      <c r="F19" s="573" t="s">
        <v>822</v>
      </c>
      <c r="G19" s="57">
        <v>1176</v>
      </c>
      <c r="H19" s="224">
        <v>4</v>
      </c>
      <c r="I19" s="305"/>
      <c r="J19" s="733"/>
      <c r="K19" s="256"/>
      <c r="L19" s="225"/>
      <c r="M19" s="629"/>
      <c r="N19" s="630"/>
      <c r="O19" s="630"/>
      <c r="P19" s="631"/>
      <c r="Q19" s="606"/>
      <c r="R19" s="632"/>
      <c r="S19" s="308"/>
      <c r="T19" s="220" t="str">
        <f>IF(ISTEXT(Q19)," ",IFERROR(VLOOKUP(SMALL(PUAN!$H$4:$I$112,COUNTIF(PUAN!$H$4:$I$112,"&lt;"&amp;Q19)+1),PUAN!$H$4:$I$112,2,0),"    "))</f>
        <v xml:space="preserve">    </v>
      </c>
    </row>
    <row r="20" spans="1:20" s="13" customFormat="1" ht="42" customHeight="1" x14ac:dyDescent="0.2">
      <c r="A20" s="218">
        <v>3</v>
      </c>
      <c r="B20" s="220" t="str">
        <f>IF(ISERROR(VLOOKUP(#REF!,'KAYIT LİSTESİ'!$B$4:$H$733,2,0)),"",(VLOOKUP(#REF!,'KAYIT LİSTESİ'!$B$4:$H$733,2,0)))</f>
        <v/>
      </c>
      <c r="C20" s="573" t="s">
        <v>664</v>
      </c>
      <c r="D20" s="573" t="s">
        <v>821</v>
      </c>
      <c r="E20" s="573" t="s">
        <v>640</v>
      </c>
      <c r="F20" s="573" t="s">
        <v>823</v>
      </c>
      <c r="G20" s="57">
        <v>1274</v>
      </c>
      <c r="H20" s="224">
        <v>5</v>
      </c>
      <c r="I20" s="305"/>
      <c r="J20" s="733"/>
      <c r="K20" s="256"/>
      <c r="L20" s="225"/>
      <c r="M20" s="221"/>
      <c r="N20" s="226"/>
      <c r="O20" s="226"/>
      <c r="P20" s="227"/>
      <c r="Q20" s="57"/>
      <c r="R20" s="308"/>
      <c r="S20" s="308"/>
      <c r="T20" s="220" t="str">
        <f>IF(ISTEXT(Q20)," ",IFERROR(VLOOKUP(SMALL(PUAN!$H$4:$I$112,COUNTIF(PUAN!$H$4:$I$112,"&lt;"&amp;Q20)+1),PUAN!$H$4:$I$112,2,0),"    "))</f>
        <v xml:space="preserve">    </v>
      </c>
    </row>
    <row r="21" spans="1:20" s="13" customFormat="1" ht="42" customHeight="1" x14ac:dyDescent="0.2">
      <c r="A21" s="218">
        <v>4</v>
      </c>
      <c r="B21" s="220" t="str">
        <f>IF(ISERROR(VLOOKUP(#REF!,'KAYIT LİSTESİ'!$B$4:$H$733,2,0)),"",(VLOOKUP(#REF!,'KAYIT LİSTESİ'!$B$4:$H$733,2,0)))</f>
        <v/>
      </c>
      <c r="C21" s="514" t="s">
        <v>664</v>
      </c>
      <c r="D21" s="517" t="str">
        <f>IF(ISERROR(VLOOKUP(#REF!,'KAYIT LİSTESİ'!$B$4:$H$733,5,0)),"",(VLOOKUP(#REF!,'KAYIT LİSTESİ'!$B$4:$H$733,5,0)))</f>
        <v/>
      </c>
      <c r="E21" s="517"/>
      <c r="F21" s="222" t="str">
        <f>IF(ISERROR(VLOOKUP(#REF!,'KAYIT LİSTESİ'!$B$4:$H$733,6,0)),"",(VLOOKUP(#REF!,'KAYIT LİSTESİ'!$B$4:$H$733,6,0)))</f>
        <v/>
      </c>
      <c r="G21" s="223"/>
      <c r="H21" s="224"/>
      <c r="I21" s="305"/>
      <c r="J21" s="733"/>
      <c r="K21" s="256"/>
      <c r="L21" s="225"/>
      <c r="M21" s="221"/>
      <c r="N21" s="226"/>
      <c r="O21" s="226"/>
      <c r="P21" s="227"/>
      <c r="Q21" s="57"/>
      <c r="R21" s="308"/>
      <c r="S21" s="308"/>
      <c r="T21" s="220" t="str">
        <f>IF(ISTEXT(Q21)," ",IFERROR(VLOOKUP(SMALL(PUAN!$H$4:$I$112,COUNTIF(PUAN!$H$4:$I$112,"&lt;"&amp;Q21)+1),PUAN!$H$4:$I$112,2,0),"    "))</f>
        <v xml:space="preserve">    </v>
      </c>
    </row>
    <row r="22" spans="1:20" s="13" customFormat="1" ht="42" customHeight="1" x14ac:dyDescent="0.2">
      <c r="A22" s="218">
        <v>5</v>
      </c>
      <c r="B22" s="220" t="str">
        <f>IF(ISERROR(VLOOKUP(#REF!,'KAYIT LİSTESİ'!$B$4:$H$733,2,0)),"",(VLOOKUP(#REF!,'KAYIT LİSTESİ'!$B$4:$H$733,2,0)))</f>
        <v/>
      </c>
      <c r="C22" s="514" t="s">
        <v>664</v>
      </c>
      <c r="D22" s="517" t="str">
        <f>IF(ISERROR(VLOOKUP(#REF!,'KAYIT LİSTESİ'!$B$4:$H$733,5,0)),"",(VLOOKUP(#REF!,'KAYIT LİSTESİ'!$B$4:$H$733,5,0)))</f>
        <v/>
      </c>
      <c r="E22" s="517"/>
      <c r="F22" s="222" t="str">
        <f>IF(ISERROR(VLOOKUP(#REF!,'KAYIT LİSTESİ'!$B$4:$H$733,6,0)),"",(VLOOKUP(#REF!,'KAYIT LİSTESİ'!$B$4:$H$733,6,0)))</f>
        <v/>
      </c>
      <c r="G22" s="223"/>
      <c r="H22" s="224"/>
      <c r="I22" s="305"/>
      <c r="J22" s="733"/>
      <c r="K22" s="256"/>
      <c r="L22" s="225"/>
      <c r="M22" s="221"/>
      <c r="N22" s="226"/>
      <c r="O22" s="226"/>
      <c r="P22" s="227"/>
      <c r="Q22" s="57"/>
      <c r="R22" s="308"/>
      <c r="S22" s="308"/>
      <c r="T22" s="220" t="str">
        <f>IF(ISTEXT(Q22)," ",IFERROR(VLOOKUP(SMALL(PUAN!$H$4:$I$112,COUNTIF(PUAN!$H$4:$I$112,"&lt;"&amp;Q22)+1),PUAN!$H$4:$I$112,2,0),"    "))</f>
        <v xml:space="preserve">    </v>
      </c>
    </row>
    <row r="23" spans="1:20" s="13" customFormat="1" ht="42" customHeight="1" x14ac:dyDescent="0.2">
      <c r="A23" s="218">
        <v>6</v>
      </c>
      <c r="B23" s="220" t="str">
        <f>IF(ISERROR(VLOOKUP(#REF!,'KAYIT LİSTESİ'!$B$4:$H$733,2,0)),"",(VLOOKUP(#REF!,'KAYIT LİSTESİ'!$B$4:$H$733,2,0)))</f>
        <v/>
      </c>
      <c r="C23" s="514" t="s">
        <v>664</v>
      </c>
      <c r="D23" s="517" t="str">
        <f>IF(ISERROR(VLOOKUP(#REF!,'KAYIT LİSTESİ'!$B$4:$H$733,5,0)),"",(VLOOKUP(#REF!,'KAYIT LİSTESİ'!$B$4:$H$733,5,0)))</f>
        <v/>
      </c>
      <c r="E23" s="517"/>
      <c r="F23" s="222" t="str">
        <f>IF(ISERROR(VLOOKUP(#REF!,'KAYIT LİSTESİ'!$B$4:$H$733,6,0)),"",(VLOOKUP(#REF!,'KAYIT LİSTESİ'!$B$4:$H$733,6,0)))</f>
        <v/>
      </c>
      <c r="G23" s="223"/>
      <c r="H23" s="224"/>
      <c r="I23" s="305"/>
      <c r="J23" s="733"/>
      <c r="K23" s="256"/>
      <c r="L23" s="225"/>
      <c r="M23" s="221"/>
      <c r="N23" s="226"/>
      <c r="O23" s="226"/>
      <c r="P23" s="227"/>
      <c r="Q23" s="57"/>
      <c r="R23" s="308"/>
      <c r="S23" s="308"/>
      <c r="T23" s="220" t="str">
        <f>IF(ISTEXT(Q23)," ",IFERROR(VLOOKUP(SMALL(PUAN!$H$4:$I$112,COUNTIF(PUAN!$H$4:$I$112,"&lt;"&amp;Q23)+1),PUAN!$H$4:$I$112,2,0),"    "))</f>
        <v xml:space="preserve">    </v>
      </c>
    </row>
    <row r="24" spans="1:20" s="13" customFormat="1" ht="42" customHeight="1" x14ac:dyDescent="0.2">
      <c r="A24" s="218">
        <v>7</v>
      </c>
      <c r="B24" s="220" t="str">
        <f>IF(ISERROR(VLOOKUP(#REF!,'KAYIT LİSTESİ'!$B$4:$H$733,2,0)),"",(VLOOKUP(#REF!,'KAYIT LİSTESİ'!$B$4:$H$733,2,0)))</f>
        <v/>
      </c>
      <c r="C24" s="514" t="s">
        <v>664</v>
      </c>
      <c r="D24" s="517" t="str">
        <f>IF(ISERROR(VLOOKUP(#REF!,'KAYIT LİSTESİ'!$B$4:$H$733,5,0)),"",(VLOOKUP(#REF!,'KAYIT LİSTESİ'!$B$4:$H$733,5,0)))</f>
        <v/>
      </c>
      <c r="E24" s="517"/>
      <c r="F24" s="222" t="str">
        <f>IF(ISERROR(VLOOKUP(#REF!,'KAYIT LİSTESİ'!$B$4:$H$733,6,0)),"",(VLOOKUP(#REF!,'KAYIT LİSTESİ'!$B$4:$H$733,6,0)))</f>
        <v/>
      </c>
      <c r="G24" s="57"/>
      <c r="H24" s="224"/>
      <c r="I24" s="305"/>
      <c r="J24" s="733"/>
      <c r="K24" s="256"/>
      <c r="L24" s="225"/>
      <c r="M24" s="221"/>
      <c r="N24" s="226"/>
      <c r="O24" s="226"/>
      <c r="P24" s="227"/>
      <c r="Q24" s="57"/>
      <c r="R24" s="308"/>
      <c r="S24" s="308"/>
      <c r="T24" s="220" t="str">
        <f>IF(ISTEXT(Q24)," ",IFERROR(VLOOKUP(SMALL(PUAN!$H$4:$I$112,COUNTIF(PUAN!$H$4:$I$112,"&lt;"&amp;Q24)+1),PUAN!$H$4:$I$112,2,0),"    "))</f>
        <v xml:space="preserve">    </v>
      </c>
    </row>
    <row r="25" spans="1:20" s="13" customFormat="1" ht="42" customHeight="1" x14ac:dyDescent="0.2">
      <c r="A25" s="218">
        <v>8</v>
      </c>
      <c r="B25" s="220" t="str">
        <f>IF(ISERROR(VLOOKUP(#REF!,'KAYIT LİSTESİ'!$B$4:$H$733,2,0)),"",(VLOOKUP(#REF!,'KAYIT LİSTESİ'!$B$4:$H$733,2,0)))</f>
        <v/>
      </c>
      <c r="C25" s="514" t="s">
        <v>664</v>
      </c>
      <c r="D25" s="222" t="str">
        <f>IF(ISERROR(VLOOKUP(#REF!,'KAYIT LİSTESİ'!$B$4:$H$733,5,0)),"",(VLOOKUP(#REF!,'KAYIT LİSTESİ'!$B$4:$H$733,5,0)))</f>
        <v/>
      </c>
      <c r="E25" s="222"/>
      <c r="F25" s="222" t="str">
        <f>IF(ISERROR(VLOOKUP(#REF!,'KAYIT LİSTESİ'!$B$4:$H$733,6,0)),"",(VLOOKUP(#REF!,'KAYIT LİSTESİ'!$B$4:$H$733,6,0)))</f>
        <v/>
      </c>
      <c r="G25" s="57"/>
      <c r="H25" s="224"/>
      <c r="I25" s="305"/>
      <c r="J25" s="733"/>
      <c r="K25" s="256"/>
      <c r="L25" s="225"/>
      <c r="M25" s="221"/>
      <c r="N25" s="226"/>
      <c r="O25" s="226"/>
      <c r="P25" s="227"/>
      <c r="Q25" s="57"/>
      <c r="R25" s="308"/>
      <c r="S25" s="308"/>
      <c r="T25" s="220" t="str">
        <f>IF(ISTEXT(Q25)," ",IFERROR(VLOOKUP(SMALL(PUAN!$H$4:$I$112,COUNTIF(PUAN!$H$4:$I$112,"&lt;"&amp;Q25)+1),PUAN!$H$4:$I$112,2,0),"    "))</f>
        <v xml:space="preserve">    </v>
      </c>
    </row>
    <row r="26" spans="1:20" s="13" customFormat="1" ht="42" hidden="1" customHeight="1" x14ac:dyDescent="0.2">
      <c r="A26" s="189" t="s">
        <v>17</v>
      </c>
      <c r="B26" s="190"/>
      <c r="C26" s="515"/>
      <c r="D26" s="193"/>
      <c r="E26" s="193"/>
      <c r="F26" s="194"/>
      <c r="G26" s="190"/>
      <c r="H26" s="748"/>
      <c r="I26" s="749"/>
      <c r="J26" s="733"/>
      <c r="K26" s="256"/>
      <c r="L26" s="225"/>
      <c r="M26" s="221"/>
      <c r="N26" s="226"/>
      <c r="O26" s="226"/>
      <c r="P26" s="227"/>
      <c r="Q26" s="57"/>
      <c r="R26" s="308"/>
      <c r="S26" s="308"/>
      <c r="T26" s="220" t="str">
        <f>IF(ISTEXT(Q26)," ",IFERROR(VLOOKUP(SMALL(PUAN!$H$4:$I$112,COUNTIF(PUAN!$H$4:$I$112,"&lt;"&amp;Q26)+1),PUAN!$H$4:$I$112,2,0),"    "))</f>
        <v xml:space="preserve">    </v>
      </c>
    </row>
    <row r="27" spans="1:20" s="13" customFormat="1" ht="42" hidden="1" customHeight="1" x14ac:dyDescent="0.2">
      <c r="A27" s="37" t="s">
        <v>211</v>
      </c>
      <c r="B27" s="34" t="s">
        <v>65</v>
      </c>
      <c r="C27" s="516" t="s">
        <v>13</v>
      </c>
      <c r="D27" s="36" t="s">
        <v>14</v>
      </c>
      <c r="E27" s="36"/>
      <c r="F27" s="36" t="s">
        <v>207</v>
      </c>
      <c r="G27" s="34" t="s">
        <v>15</v>
      </c>
      <c r="H27" s="34" t="s">
        <v>27</v>
      </c>
      <c r="I27" s="34" t="s">
        <v>274</v>
      </c>
      <c r="J27" s="733"/>
      <c r="K27" s="256"/>
      <c r="L27" s="225"/>
      <c r="M27" s="221"/>
      <c r="N27" s="226"/>
      <c r="O27" s="226"/>
      <c r="P27" s="227"/>
      <c r="Q27" s="57"/>
      <c r="R27" s="308"/>
      <c r="S27" s="308"/>
      <c r="T27" s="220" t="str">
        <f>IF(ISTEXT(Q27)," ",IFERROR(VLOOKUP(SMALL(PUAN!$H$4:$I$112,COUNTIF(PUAN!$H$4:$I$112,"&lt;"&amp;Q27)+1),PUAN!$H$4:$I$112,2,0),"    "))</f>
        <v xml:space="preserve">    </v>
      </c>
    </row>
    <row r="28" spans="1:20" s="13" customFormat="1" ht="42" hidden="1" customHeight="1" x14ac:dyDescent="0.2">
      <c r="A28" s="56">
        <v>1</v>
      </c>
      <c r="B28" s="220" t="str">
        <f>IF(ISERROR(VLOOKUP(#REF!,'KAYIT LİSTESİ'!$B$4:$H$733,2,0)),"",(VLOOKUP(#REF!,'KAYIT LİSTESİ'!$B$4:$H$733,2,0)))</f>
        <v/>
      </c>
      <c r="C28" s="514" t="s">
        <v>664</v>
      </c>
      <c r="D28" s="222" t="str">
        <f>IF(ISERROR(VLOOKUP(#REF!,'KAYIT LİSTESİ'!$B$4:$H$733,5,0)),"",(VLOOKUP(#REF!,'KAYIT LİSTESİ'!$B$4:$H$733,5,0)))</f>
        <v/>
      </c>
      <c r="E28" s="222"/>
      <c r="F28" s="222" t="str">
        <f>IF(ISERROR(VLOOKUP(#REF!,'KAYIT LİSTESİ'!$B$4:$H$733,6,0)),"",(VLOOKUP(#REF!,'KAYIT LİSTESİ'!$B$4:$H$733,6,0)))</f>
        <v/>
      </c>
      <c r="G28" s="57"/>
      <c r="H28" s="224"/>
      <c r="I28" s="305"/>
      <c r="J28" s="733"/>
      <c r="K28" s="256"/>
      <c r="L28" s="225"/>
      <c r="M28" s="221"/>
      <c r="N28" s="226"/>
      <c r="O28" s="226"/>
      <c r="P28" s="227"/>
      <c r="Q28" s="57"/>
      <c r="R28" s="308"/>
      <c r="S28" s="308"/>
      <c r="T28" s="220" t="str">
        <f>IF(ISTEXT(Q28)," ",IFERROR(VLOOKUP(SMALL(PUAN!$H$4:$I$112,COUNTIF(PUAN!$H$4:$I$112,"&lt;"&amp;Q28)+1),PUAN!$H$4:$I$112,2,0),"    "))</f>
        <v xml:space="preserve">    </v>
      </c>
    </row>
    <row r="29" spans="1:20" s="13" customFormat="1" ht="42" hidden="1" customHeight="1" x14ac:dyDescent="0.2">
      <c r="A29" s="56">
        <v>2</v>
      </c>
      <c r="B29" s="220" t="str">
        <f>IF(ISERROR(VLOOKUP(#REF!,'KAYIT LİSTESİ'!$B$4:$H$733,2,0)),"",(VLOOKUP(#REF!,'KAYIT LİSTESİ'!$B$4:$H$733,2,0)))</f>
        <v/>
      </c>
      <c r="C29" s="514" t="s">
        <v>664</v>
      </c>
      <c r="D29" s="222" t="str">
        <f>IF(ISERROR(VLOOKUP(#REF!,'KAYIT LİSTESİ'!$B$4:$H$733,5,0)),"",(VLOOKUP(#REF!,'KAYIT LİSTESİ'!$B$4:$H$733,5,0)))</f>
        <v/>
      </c>
      <c r="E29" s="222"/>
      <c r="F29" s="222" t="str">
        <f>IF(ISERROR(VLOOKUP(#REF!,'KAYIT LİSTESİ'!$B$4:$H$733,6,0)),"",(VLOOKUP(#REF!,'KAYIT LİSTESİ'!$B$4:$H$733,6,0)))</f>
        <v/>
      </c>
      <c r="G29" s="57"/>
      <c r="H29" s="224"/>
      <c r="I29" s="305"/>
      <c r="J29" s="733"/>
      <c r="K29" s="256"/>
      <c r="L29" s="225"/>
      <c r="M29" s="221"/>
      <c r="N29" s="226"/>
      <c r="O29" s="226"/>
      <c r="P29" s="227"/>
      <c r="Q29" s="57"/>
      <c r="R29" s="308"/>
      <c r="S29" s="308"/>
      <c r="T29" s="220" t="str">
        <f>IF(ISTEXT(Q29)," ",IFERROR(VLOOKUP(SMALL(PUAN!$H$4:$I$112,COUNTIF(PUAN!$H$4:$I$112,"&lt;"&amp;Q29)+1),PUAN!$H$4:$I$112,2,0),"    "))</f>
        <v xml:space="preserve">    </v>
      </c>
    </row>
    <row r="30" spans="1:20" s="13" customFormat="1" ht="42" hidden="1" customHeight="1" x14ac:dyDescent="0.2">
      <c r="A30" s="56">
        <v>3</v>
      </c>
      <c r="B30" s="220" t="str">
        <f>IF(ISERROR(VLOOKUP(#REF!,'KAYIT LİSTESİ'!$B$4:$H$733,2,0)),"",(VLOOKUP(#REF!,'KAYIT LİSTESİ'!$B$4:$H$733,2,0)))</f>
        <v/>
      </c>
      <c r="C30" s="514" t="s">
        <v>664</v>
      </c>
      <c r="D30" s="222" t="str">
        <f>IF(ISERROR(VLOOKUP(#REF!,'KAYIT LİSTESİ'!$B$4:$H$733,5,0)),"",(VLOOKUP(#REF!,'KAYIT LİSTESİ'!$B$4:$H$733,5,0)))</f>
        <v/>
      </c>
      <c r="E30" s="222"/>
      <c r="F30" s="222" t="str">
        <f>IF(ISERROR(VLOOKUP(#REF!,'KAYIT LİSTESİ'!$B$4:$H$733,6,0)),"",(VLOOKUP(#REF!,'KAYIT LİSTESİ'!$B$4:$H$733,6,0)))</f>
        <v/>
      </c>
      <c r="G30" s="57"/>
      <c r="H30" s="224"/>
      <c r="I30" s="305"/>
      <c r="J30" s="733"/>
      <c r="K30" s="256"/>
      <c r="L30" s="225"/>
      <c r="M30" s="221"/>
      <c r="N30" s="226"/>
      <c r="O30" s="226"/>
      <c r="P30" s="227"/>
      <c r="Q30" s="57"/>
      <c r="R30" s="308"/>
      <c r="S30" s="308"/>
      <c r="T30" s="220" t="str">
        <f>IF(ISTEXT(Q30)," ",IFERROR(VLOOKUP(SMALL(PUAN!$H$4:$I$112,COUNTIF(PUAN!$H$4:$I$112,"&lt;"&amp;Q30)+1),PUAN!$H$4:$I$112,2,0),"    "))</f>
        <v xml:space="preserve">    </v>
      </c>
    </row>
    <row r="31" spans="1:20" s="13" customFormat="1" ht="42" hidden="1" customHeight="1" x14ac:dyDescent="0.2">
      <c r="A31" s="56">
        <v>4</v>
      </c>
      <c r="B31" s="220" t="str">
        <f>IF(ISERROR(VLOOKUP(#REF!,'KAYIT LİSTESİ'!$B$4:$H$733,2,0)),"",(VLOOKUP(#REF!,'KAYIT LİSTESİ'!$B$4:$H$733,2,0)))</f>
        <v/>
      </c>
      <c r="C31" s="514" t="s">
        <v>664</v>
      </c>
      <c r="D31" s="222" t="str">
        <f>IF(ISERROR(VLOOKUP(#REF!,'KAYIT LİSTESİ'!$B$4:$H$733,5,0)),"",(VLOOKUP(#REF!,'KAYIT LİSTESİ'!$B$4:$H$733,5,0)))</f>
        <v/>
      </c>
      <c r="E31" s="222"/>
      <c r="F31" s="222" t="str">
        <f>IF(ISERROR(VLOOKUP(#REF!,'KAYIT LİSTESİ'!$B$4:$H$733,6,0)),"",(VLOOKUP(#REF!,'KAYIT LİSTESİ'!$B$4:$H$733,6,0)))</f>
        <v/>
      </c>
      <c r="G31" s="57"/>
      <c r="H31" s="224"/>
      <c r="I31" s="305"/>
      <c r="J31" s="733"/>
      <c r="K31" s="256"/>
      <c r="L31" s="225"/>
      <c r="M31" s="221"/>
      <c r="N31" s="226"/>
      <c r="O31" s="226"/>
      <c r="P31" s="227"/>
      <c r="Q31" s="57"/>
      <c r="R31" s="308"/>
      <c r="S31" s="308"/>
      <c r="T31" s="220" t="str">
        <f>IF(ISTEXT(Q31)," ",IFERROR(VLOOKUP(SMALL(PUAN!$H$4:$I$112,COUNTIF(PUAN!$H$4:$I$112,"&lt;"&amp;Q31)+1),PUAN!$H$4:$I$112,2,0),"    "))</f>
        <v xml:space="preserve">    </v>
      </c>
    </row>
    <row r="32" spans="1:20" s="13" customFormat="1" ht="42" hidden="1" customHeight="1" x14ac:dyDescent="0.2">
      <c r="A32" s="56">
        <v>5</v>
      </c>
      <c r="B32" s="220" t="str">
        <f>IF(ISERROR(VLOOKUP(#REF!,'KAYIT LİSTESİ'!$B$4:$H$733,2,0)),"",(VLOOKUP(#REF!,'KAYIT LİSTESİ'!$B$4:$H$733,2,0)))</f>
        <v/>
      </c>
      <c r="C32" s="514" t="s">
        <v>664</v>
      </c>
      <c r="D32" s="222" t="str">
        <f>IF(ISERROR(VLOOKUP(#REF!,'KAYIT LİSTESİ'!$B$4:$H$733,5,0)),"",(VLOOKUP(#REF!,'KAYIT LİSTESİ'!$B$4:$H$733,5,0)))</f>
        <v/>
      </c>
      <c r="E32" s="222"/>
      <c r="F32" s="222" t="str">
        <f>IF(ISERROR(VLOOKUP(#REF!,'KAYIT LİSTESİ'!$B$4:$H$733,6,0)),"",(VLOOKUP(#REF!,'KAYIT LİSTESİ'!$B$4:$H$733,6,0)))</f>
        <v/>
      </c>
      <c r="G32" s="57"/>
      <c r="H32" s="224"/>
      <c r="I32" s="305"/>
      <c r="J32" s="733"/>
      <c r="K32" s="256"/>
      <c r="L32" s="225"/>
      <c r="M32" s="221"/>
      <c r="N32" s="226"/>
      <c r="O32" s="226"/>
      <c r="P32" s="227"/>
      <c r="Q32" s="57"/>
      <c r="R32" s="308"/>
      <c r="S32" s="308"/>
      <c r="T32" s="220" t="str">
        <f>IF(ISTEXT(Q32)," ",IFERROR(VLOOKUP(SMALL(PUAN!$H$4:$I$112,COUNTIF(PUAN!$H$4:$I$112,"&lt;"&amp;Q32)+1),PUAN!$H$4:$I$112,2,0),"    "))</f>
        <v xml:space="preserve">    </v>
      </c>
    </row>
    <row r="33" spans="1:20" s="13" customFormat="1" ht="42" hidden="1" customHeight="1" x14ac:dyDescent="0.2">
      <c r="A33" s="56">
        <v>6</v>
      </c>
      <c r="B33" s="220" t="str">
        <f>IF(ISERROR(VLOOKUP(#REF!,'KAYIT LİSTESİ'!$B$4:$H$733,2,0)),"",(VLOOKUP(#REF!,'KAYIT LİSTESİ'!$B$4:$H$733,2,0)))</f>
        <v/>
      </c>
      <c r="C33" s="514" t="s">
        <v>664</v>
      </c>
      <c r="D33" s="222" t="str">
        <f>IF(ISERROR(VLOOKUP(#REF!,'KAYIT LİSTESİ'!$B$4:$H$733,5,0)),"",(VLOOKUP(#REF!,'KAYIT LİSTESİ'!$B$4:$H$733,5,0)))</f>
        <v/>
      </c>
      <c r="E33" s="222"/>
      <c r="F33" s="222" t="str">
        <f>IF(ISERROR(VLOOKUP(#REF!,'KAYIT LİSTESİ'!$B$4:$H$733,6,0)),"",(VLOOKUP(#REF!,'KAYIT LİSTESİ'!$B$4:$H$733,6,0)))</f>
        <v/>
      </c>
      <c r="G33" s="57"/>
      <c r="H33" s="224"/>
      <c r="I33" s="305"/>
      <c r="J33" s="733"/>
      <c r="K33" s="256"/>
      <c r="L33" s="225"/>
      <c r="M33" s="221"/>
      <c r="N33" s="226"/>
      <c r="O33" s="226"/>
      <c r="P33" s="227"/>
      <c r="Q33" s="57"/>
      <c r="R33" s="308"/>
      <c r="S33" s="308"/>
      <c r="T33" s="220" t="str">
        <f>IF(ISTEXT(Q33)," ",IFERROR(VLOOKUP(SMALL(PUAN!$H$4:$I$112,COUNTIF(PUAN!$H$4:$I$112,"&lt;"&amp;Q33)+1),PUAN!$H$4:$I$112,2,0),"    "))</f>
        <v xml:space="preserve">    </v>
      </c>
    </row>
    <row r="34" spans="1:20" s="13" customFormat="1" ht="42" hidden="1" customHeight="1" x14ac:dyDescent="0.2">
      <c r="A34" s="56">
        <v>7</v>
      </c>
      <c r="B34" s="220" t="str">
        <f>IF(ISERROR(VLOOKUP(#REF!,'KAYIT LİSTESİ'!$B$4:$H$733,2,0)),"",(VLOOKUP(#REF!,'KAYIT LİSTESİ'!$B$4:$H$733,2,0)))</f>
        <v/>
      </c>
      <c r="C34" s="514" t="s">
        <v>664</v>
      </c>
      <c r="D34" s="222" t="str">
        <f>IF(ISERROR(VLOOKUP(#REF!,'KAYIT LİSTESİ'!$B$4:$H$733,5,0)),"",(VLOOKUP(#REF!,'KAYIT LİSTESİ'!$B$4:$H$733,5,0)))</f>
        <v/>
      </c>
      <c r="E34" s="222"/>
      <c r="F34" s="222" t="str">
        <f>IF(ISERROR(VLOOKUP(#REF!,'KAYIT LİSTESİ'!$B$4:$H$733,6,0)),"",(VLOOKUP(#REF!,'KAYIT LİSTESİ'!$B$4:$H$733,6,0)))</f>
        <v/>
      </c>
      <c r="G34" s="57"/>
      <c r="H34" s="224"/>
      <c r="I34" s="305"/>
      <c r="J34" s="733"/>
      <c r="K34" s="256"/>
      <c r="L34" s="225"/>
      <c r="M34" s="221"/>
      <c r="N34" s="226"/>
      <c r="O34" s="226"/>
      <c r="P34" s="227"/>
      <c r="Q34" s="57"/>
      <c r="R34" s="308"/>
      <c r="S34" s="308"/>
      <c r="T34" s="220" t="str">
        <f>IF(ISTEXT(Q34)," ",IFERROR(VLOOKUP(SMALL(PUAN!$H$4:$I$112,COUNTIF(PUAN!$H$4:$I$112,"&lt;"&amp;Q34)+1),PUAN!$H$4:$I$112,2,0),"    "))</f>
        <v xml:space="preserve">    </v>
      </c>
    </row>
    <row r="35" spans="1:20" s="13" customFormat="1" ht="42" hidden="1" customHeight="1" x14ac:dyDescent="0.2">
      <c r="A35" s="56">
        <v>8</v>
      </c>
      <c r="B35" s="220" t="str">
        <f>IF(ISERROR(VLOOKUP(#REF!,'KAYIT LİSTESİ'!$B$4:$H$733,2,0)),"",(VLOOKUP(#REF!,'KAYIT LİSTESİ'!$B$4:$H$733,2,0)))</f>
        <v/>
      </c>
      <c r="C35" s="514" t="s">
        <v>664</v>
      </c>
      <c r="D35" s="222" t="str">
        <f>IF(ISERROR(VLOOKUP(#REF!,'KAYIT LİSTESİ'!$B$4:$H$733,5,0)),"",(VLOOKUP(#REF!,'KAYIT LİSTESİ'!$B$4:$H$733,5,0)))</f>
        <v/>
      </c>
      <c r="E35" s="222"/>
      <c r="F35" s="222" t="str">
        <f>IF(ISERROR(VLOOKUP(#REF!,'KAYIT LİSTESİ'!$B$4:$H$733,6,0)),"",(VLOOKUP(#REF!,'KAYIT LİSTESİ'!$B$4:$H$733,6,0)))</f>
        <v/>
      </c>
      <c r="G35" s="57"/>
      <c r="H35" s="224"/>
      <c r="I35" s="305"/>
      <c r="J35" s="733"/>
      <c r="K35" s="256"/>
      <c r="L35" s="225"/>
      <c r="M35" s="221"/>
      <c r="N35" s="226"/>
      <c r="O35" s="226"/>
      <c r="P35" s="227"/>
      <c r="Q35" s="57"/>
      <c r="R35" s="308"/>
      <c r="S35" s="308"/>
      <c r="T35" s="220" t="str">
        <f>IF(ISTEXT(Q35)," ",IFERROR(VLOOKUP(SMALL(PUAN!$H$4:$I$112,COUNTIF(PUAN!$H$4:$I$112,"&lt;"&amp;Q35)+1),PUAN!$H$4:$I$112,2,0),"    "))</f>
        <v xml:space="preserve">    </v>
      </c>
    </row>
    <row r="36" spans="1:20" s="13" customFormat="1" ht="46.5" customHeight="1" x14ac:dyDescent="0.2">
      <c r="A36" s="296" t="s">
        <v>18</v>
      </c>
      <c r="B36" s="296"/>
      <c r="C36" s="297"/>
      <c r="D36" s="298" t="s">
        <v>0</v>
      </c>
      <c r="E36" s="298"/>
      <c r="F36" s="299" t="s">
        <v>1</v>
      </c>
      <c r="G36" s="14"/>
      <c r="H36" s="13" t="s">
        <v>2</v>
      </c>
      <c r="P36" s="300"/>
      <c r="Q36" s="301" t="s">
        <v>3</v>
      </c>
      <c r="R36" s="302" t="s">
        <v>3</v>
      </c>
      <c r="S36" s="302"/>
      <c r="T36" s="14" t="s">
        <v>3</v>
      </c>
    </row>
  </sheetData>
  <sortState ref="M8:R18">
    <sortCondition ref="Q8:Q18"/>
  </sortState>
  <mergeCells count="27">
    <mergeCell ref="A4:B4"/>
    <mergeCell ref="C4:D4"/>
    <mergeCell ref="H16:I16"/>
    <mergeCell ref="H6:I6"/>
    <mergeCell ref="A1:T1"/>
    <mergeCell ref="A2:T2"/>
    <mergeCell ref="A3:B3"/>
    <mergeCell ref="C3:D3"/>
    <mergeCell ref="F3:G3"/>
    <mergeCell ref="H3:J3"/>
    <mergeCell ref="P3:T3"/>
    <mergeCell ref="O6:O7"/>
    <mergeCell ref="P4:T4"/>
    <mergeCell ref="A5:H5"/>
    <mergeCell ref="K5:P5"/>
    <mergeCell ref="R5:T5"/>
    <mergeCell ref="T6:T7"/>
    <mergeCell ref="M6:M7"/>
    <mergeCell ref="N6:N7"/>
    <mergeCell ref="J6:J35"/>
    <mergeCell ref="K6:K7"/>
    <mergeCell ref="L6:L7"/>
    <mergeCell ref="H26:I26"/>
    <mergeCell ref="P6:P7"/>
    <mergeCell ref="Q6:Q7"/>
    <mergeCell ref="R6:R7"/>
    <mergeCell ref="S6:S7"/>
  </mergeCells>
  <hyperlinks>
    <hyperlink ref="C3" location="'YARIŞMA PROGRAMI'!C7" display="100 m. Engelli"/>
  </hyperlinks>
  <printOptions horizontalCentered="1"/>
  <pageMargins left="0.27559055118110237" right="0.19685039370078741" top="0.53" bottom="0.35433070866141736" header="0.39370078740157483" footer="0.27559055118110237"/>
  <pageSetup paperSize="9" scale="40"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7"/>
  <sheetViews>
    <sheetView view="pageBreakPreview" zoomScale="70" zoomScaleNormal="100" zoomScaleSheetLayoutView="70" workbookViewId="0">
      <selection activeCell="A16" sqref="A16:XFD25"/>
    </sheetView>
  </sheetViews>
  <sheetFormatPr defaultRowHeight="12.75" x14ac:dyDescent="0.2"/>
  <cols>
    <col min="1" max="1" width="6.7109375" style="16" customWidth="1"/>
    <col min="2" max="2" width="12.7109375" style="16" hidden="1" customWidth="1"/>
    <col min="3" max="3" width="8.7109375" style="15" customWidth="1"/>
    <col min="4" max="4" width="15.5703125" style="39" customWidth="1"/>
    <col min="5" max="5" width="22.5703125" style="39" customWidth="1"/>
    <col min="6" max="6" width="33.7109375" style="15" customWidth="1"/>
    <col min="7" max="7" width="14.5703125" style="17" customWidth="1"/>
    <col min="8" max="8" width="7.5703125" style="17" customWidth="1"/>
    <col min="9" max="9" width="10.42578125" style="17" hidden="1" customWidth="1"/>
    <col min="10" max="10" width="4.85546875" style="17" customWidth="1"/>
    <col min="11" max="11" width="6.7109375" style="15" customWidth="1"/>
    <col min="12" max="12" width="8.7109375" style="16" customWidth="1"/>
    <col min="13" max="13" width="17" style="16" customWidth="1"/>
    <col min="14" max="14" width="30.5703125" style="16" customWidth="1"/>
    <col min="15" max="15" width="34.42578125" style="16" customWidth="1"/>
    <col min="16" max="16" width="11.42578125" style="18" customWidth="1"/>
    <col min="17" max="17" width="7.42578125" style="43" customWidth="1"/>
    <col min="18" max="18" width="10" style="43" hidden="1" customWidth="1"/>
    <col min="19" max="19" width="7.5703125" style="15" hidden="1" customWidth="1"/>
    <col min="20" max="16384" width="9.140625" style="15"/>
  </cols>
  <sheetData>
    <row r="1" spans="1:19" s="10" customFormat="1" ht="53.25" customHeight="1" x14ac:dyDescent="0.2">
      <c r="A1" s="728" t="str">
        <f>('YARIŞMA BİLGİLERİ'!A2)</f>
        <v>Gençlik ve Spor Bakanlığı
Spor Genel Müdürlüğü
Spor Faaliyetleri Daire Başkanlığı</v>
      </c>
      <c r="B1" s="728"/>
      <c r="C1" s="728"/>
      <c r="D1" s="728"/>
      <c r="E1" s="728"/>
      <c r="F1" s="728"/>
      <c r="G1" s="728"/>
      <c r="H1" s="728"/>
      <c r="I1" s="728"/>
      <c r="J1" s="728"/>
      <c r="K1" s="728"/>
      <c r="L1" s="728"/>
      <c r="M1" s="728"/>
      <c r="N1" s="728"/>
      <c r="O1" s="728"/>
      <c r="P1" s="728"/>
      <c r="Q1" s="728"/>
      <c r="R1" s="728"/>
      <c r="S1" s="728"/>
    </row>
    <row r="2" spans="1:19" s="10" customFormat="1" ht="24.75" customHeight="1" x14ac:dyDescent="0.2">
      <c r="A2" s="729" t="str">
        <f>'YARIŞMA BİLGİLERİ'!F19</f>
        <v>4. TÜRKİYENİN EN HIZLISI İL SEÇMELERİ</v>
      </c>
      <c r="B2" s="729"/>
      <c r="C2" s="729"/>
      <c r="D2" s="729"/>
      <c r="E2" s="729"/>
      <c r="F2" s="729"/>
      <c r="G2" s="729"/>
      <c r="H2" s="729"/>
      <c r="I2" s="729"/>
      <c r="J2" s="729"/>
      <c r="K2" s="729"/>
      <c r="L2" s="729"/>
      <c r="M2" s="729"/>
      <c r="N2" s="729"/>
      <c r="O2" s="729"/>
      <c r="P2" s="729"/>
      <c r="Q2" s="729"/>
      <c r="R2" s="729"/>
      <c r="S2" s="729"/>
    </row>
    <row r="3" spans="1:19" s="12" customFormat="1" ht="21.75" customHeight="1" x14ac:dyDescent="0.2">
      <c r="A3" s="745" t="s">
        <v>78</v>
      </c>
      <c r="B3" s="745"/>
      <c r="C3" s="745"/>
      <c r="D3" s="746" t="str">
        <f>'YARIŞMA PROGRAMI'!C11</f>
        <v>100 Metre Engelli</v>
      </c>
      <c r="E3" s="746"/>
      <c r="F3" s="747" t="s">
        <v>230</v>
      </c>
      <c r="G3" s="747"/>
      <c r="H3" s="730"/>
      <c r="I3" s="730"/>
      <c r="J3" s="730"/>
      <c r="K3" s="11"/>
      <c r="L3" s="11"/>
      <c r="M3" s="11"/>
      <c r="N3" s="11"/>
      <c r="O3" s="181" t="s">
        <v>195</v>
      </c>
      <c r="P3" s="767" t="str">
        <f>'YARIŞMA PROGRAMI'!E11</f>
        <v>-</v>
      </c>
      <c r="Q3" s="767"/>
      <c r="R3" s="767"/>
      <c r="S3" s="767"/>
    </row>
    <row r="4" spans="1:19" s="12" customFormat="1" ht="17.25" customHeight="1" x14ac:dyDescent="0.2">
      <c r="A4" s="736" t="s">
        <v>70</v>
      </c>
      <c r="B4" s="736"/>
      <c r="C4" s="736"/>
      <c r="D4" s="737" t="s">
        <v>655</v>
      </c>
      <c r="E4" s="737"/>
      <c r="F4" s="21"/>
      <c r="G4" s="21"/>
      <c r="H4" s="21"/>
      <c r="I4" s="21"/>
      <c r="J4" s="21"/>
      <c r="K4" s="21"/>
      <c r="L4" s="21"/>
      <c r="M4" s="21"/>
      <c r="N4" s="21"/>
      <c r="O4" s="64" t="s">
        <v>76</v>
      </c>
      <c r="P4" s="765"/>
      <c r="Q4" s="765"/>
      <c r="R4" s="765"/>
      <c r="S4" s="765"/>
    </row>
    <row r="5" spans="1:19" s="10" customFormat="1" ht="19.5" customHeight="1" x14ac:dyDescent="0.25">
      <c r="A5" s="735" t="s">
        <v>214</v>
      </c>
      <c r="B5" s="735"/>
      <c r="C5" s="735"/>
      <c r="D5" s="735"/>
      <c r="E5" s="735"/>
      <c r="F5" s="735"/>
      <c r="G5" s="735"/>
      <c r="H5" s="735"/>
      <c r="I5" s="304"/>
      <c r="J5" s="242"/>
      <c r="K5" s="735" t="s">
        <v>215</v>
      </c>
      <c r="L5" s="735"/>
      <c r="M5" s="735"/>
      <c r="N5" s="735"/>
      <c r="O5" s="735"/>
      <c r="P5" s="770"/>
      <c r="Q5" s="512"/>
      <c r="R5" s="738">
        <f ca="1">NOW()</f>
        <v>43249.694233101851</v>
      </c>
      <c r="S5" s="738"/>
    </row>
    <row r="6" spans="1:19" s="13" customFormat="1" ht="24.95" customHeight="1" x14ac:dyDescent="0.2">
      <c r="A6" s="189" t="s">
        <v>239</v>
      </c>
      <c r="B6" s="190"/>
      <c r="C6" s="190"/>
      <c r="D6" s="190"/>
      <c r="E6" s="193"/>
      <c r="F6" s="500" t="s">
        <v>587</v>
      </c>
      <c r="G6" s="721"/>
      <c r="H6" s="721"/>
      <c r="I6" s="722"/>
      <c r="K6" s="739" t="s">
        <v>12</v>
      </c>
      <c r="L6" s="740" t="s">
        <v>65</v>
      </c>
      <c r="M6" s="768" t="s">
        <v>275</v>
      </c>
      <c r="N6" s="768" t="s">
        <v>14</v>
      </c>
      <c r="O6" s="726" t="s">
        <v>207</v>
      </c>
      <c r="P6" s="726" t="s">
        <v>15</v>
      </c>
      <c r="Q6" s="726" t="s">
        <v>27</v>
      </c>
      <c r="R6" s="740" t="s">
        <v>274</v>
      </c>
      <c r="S6" s="726" t="s">
        <v>155</v>
      </c>
    </row>
    <row r="7" spans="1:19" ht="54.75" customHeight="1" x14ac:dyDescent="0.2">
      <c r="A7" s="37" t="s">
        <v>211</v>
      </c>
      <c r="B7" s="34" t="s">
        <v>66</v>
      </c>
      <c r="C7" s="34" t="s">
        <v>65</v>
      </c>
      <c r="D7" s="35" t="s">
        <v>13</v>
      </c>
      <c r="E7" s="36" t="s">
        <v>14</v>
      </c>
      <c r="F7" s="36" t="s">
        <v>207</v>
      </c>
      <c r="G7" s="34" t="s">
        <v>15</v>
      </c>
      <c r="H7" s="34" t="s">
        <v>27</v>
      </c>
      <c r="I7" s="34" t="s">
        <v>274</v>
      </c>
      <c r="J7" s="15"/>
      <c r="K7" s="739"/>
      <c r="L7" s="741"/>
      <c r="M7" s="769"/>
      <c r="N7" s="769"/>
      <c r="O7" s="727"/>
      <c r="P7" s="727"/>
      <c r="Q7" s="727"/>
      <c r="R7" s="741"/>
      <c r="S7" s="727"/>
    </row>
    <row r="8" spans="1:19" s="13" customFormat="1" ht="42.75" customHeight="1" x14ac:dyDescent="0.2">
      <c r="A8" s="218">
        <v>1</v>
      </c>
      <c r="B8" s="219" t="s">
        <v>341</v>
      </c>
      <c r="C8" s="220" t="str">
        <f>IF(ISERROR(VLOOKUP(B8,'KAYIT LİSTESİ'!$B$4:$H$733,2,0)),"",(VLOOKUP(B8,'KAYIT LİSTESİ'!$B$4:$H$733,2,0)))</f>
        <v/>
      </c>
      <c r="D8" s="221" t="str">
        <f>IF(ISERROR(VLOOKUP(B8,'KAYIT LİSTESİ'!$B$4:$H$733,4,0)),"",(VLOOKUP(B8,'KAYIT LİSTESİ'!$B$4:$H$733,4,0)))</f>
        <v/>
      </c>
      <c r="E8" s="222" t="str">
        <f>IF(ISERROR(VLOOKUP(B8,'KAYIT LİSTESİ'!$B$4:$H$733,5,0)),"",(VLOOKUP(B8,'KAYIT LİSTESİ'!$B$4:$H$733,5,0)))</f>
        <v/>
      </c>
      <c r="F8" s="222" t="str">
        <f>IF(ISERROR(VLOOKUP(B8,'KAYIT LİSTESİ'!$B$4:$H$733,6,0)),"",(VLOOKUP(B8,'KAYIT LİSTESİ'!$B$4:$H$733,6,0)))</f>
        <v/>
      </c>
      <c r="G8" s="57"/>
      <c r="H8" s="224"/>
      <c r="I8" s="305"/>
      <c r="K8" s="218"/>
      <c r="L8" s="225"/>
      <c r="M8" s="221"/>
      <c r="N8" s="221"/>
      <c r="O8" s="226"/>
      <c r="P8" s="57"/>
      <c r="Q8" s="224"/>
      <c r="R8" s="228"/>
      <c r="S8" s="220" t="str">
        <f>IF(ISTEXT(P8)," ",IFERROR(VLOOKUP(SMALL(PUAN!$J$4:$K$112,COUNTIF(PUAN!$J$4:$K$112,"&lt;"&amp;P8)+1),PUAN!$J$4:$K$112,2,0),"    "))</f>
        <v xml:space="preserve">    </v>
      </c>
    </row>
    <row r="9" spans="1:19" s="13" customFormat="1" ht="42.75" customHeight="1" x14ac:dyDescent="0.2">
      <c r="A9" s="218">
        <v>2</v>
      </c>
      <c r="B9" s="219" t="s">
        <v>342</v>
      </c>
      <c r="C9" s="278">
        <v>33</v>
      </c>
      <c r="D9" s="221" t="s">
        <v>653</v>
      </c>
      <c r="E9" s="222" t="s">
        <v>654</v>
      </c>
      <c r="F9" s="222"/>
      <c r="G9" s="57"/>
      <c r="H9" s="224"/>
      <c r="I9" s="305"/>
      <c r="K9" s="218"/>
      <c r="L9" s="225"/>
      <c r="M9" s="221"/>
      <c r="N9" s="221"/>
      <c r="O9" s="226"/>
      <c r="P9" s="57"/>
      <c r="Q9" s="224"/>
      <c r="R9" s="228"/>
      <c r="S9" s="220" t="s">
        <v>638</v>
      </c>
    </row>
    <row r="10" spans="1:19" s="13" customFormat="1" ht="42.75" customHeight="1" x14ac:dyDescent="0.2">
      <c r="A10" s="218">
        <v>3</v>
      </c>
      <c r="B10" s="219" t="s">
        <v>343</v>
      </c>
      <c r="C10" s="220"/>
      <c r="D10" s="221"/>
      <c r="E10" s="222"/>
      <c r="F10" s="222" t="str">
        <f>IF(ISERROR(VLOOKUP(B10,'KAYIT LİSTESİ'!$B$4:$H$733,6,0)),"",(VLOOKUP(B10,'KAYIT LİSTESİ'!$B$4:$H$733,6,0)))</f>
        <v/>
      </c>
      <c r="G10" s="57"/>
      <c r="H10" s="224"/>
      <c r="I10" s="305"/>
      <c r="K10" s="218"/>
      <c r="L10" s="225"/>
      <c r="M10" s="221"/>
      <c r="N10" s="221"/>
      <c r="O10" s="226"/>
      <c r="P10" s="57"/>
      <c r="Q10" s="224"/>
      <c r="R10" s="228"/>
      <c r="S10" s="220" t="str">
        <f>IF(ISTEXT(P10)," ",IFERROR(VLOOKUP(SMALL(PUAN!$J$4:$K$112,COUNTIF(PUAN!$J$4:$K$112,"&lt;"&amp;P10)+1),PUAN!$J$4:$K$112,2,0),"    "))</f>
        <v xml:space="preserve">    </v>
      </c>
    </row>
    <row r="11" spans="1:19" s="13" customFormat="1" ht="42.75" customHeight="1" x14ac:dyDescent="0.2">
      <c r="A11" s="218">
        <v>4</v>
      </c>
      <c r="B11" s="219" t="s">
        <v>344</v>
      </c>
      <c r="C11" s="220" t="str">
        <f>IF(ISERROR(VLOOKUP(B11,'KAYIT LİSTESİ'!$B$4:$H$733,2,0)),"",(VLOOKUP(B11,'KAYIT LİSTESİ'!$B$4:$H$733,2,0)))</f>
        <v/>
      </c>
      <c r="D11" s="221" t="str">
        <f>IF(ISERROR(VLOOKUP(B11,'KAYIT LİSTESİ'!$B$4:$H$733,4,0)),"",(VLOOKUP(B11,'KAYIT LİSTESİ'!$B$4:$H$733,4,0)))</f>
        <v/>
      </c>
      <c r="E11" s="222" t="str">
        <f>IF(ISERROR(VLOOKUP(B11,'KAYIT LİSTESİ'!$B$4:$H$733,5,0)),"",(VLOOKUP(B11,'KAYIT LİSTESİ'!$B$4:$H$733,5,0)))</f>
        <v/>
      </c>
      <c r="F11" s="222" t="str">
        <f>IF(ISERROR(VLOOKUP(B11,'KAYIT LİSTESİ'!$B$4:$H$733,6,0)),"",(VLOOKUP(B11,'KAYIT LİSTESİ'!$B$4:$H$733,6,0)))</f>
        <v/>
      </c>
      <c r="G11" s="57"/>
      <c r="H11" s="224"/>
      <c r="I11" s="305"/>
      <c r="K11" s="218"/>
      <c r="L11" s="225"/>
      <c r="M11" s="221"/>
      <c r="N11" s="221"/>
      <c r="O11" s="226"/>
      <c r="P11" s="57"/>
      <c r="Q11" s="224"/>
      <c r="R11" s="228"/>
      <c r="S11" s="220" t="str">
        <f>IF(ISTEXT(P11)," ",IFERROR(VLOOKUP(SMALL(PUAN!$J$4:$K$112,COUNTIF(PUAN!$J$4:$K$112,"&lt;"&amp;P11)+1),PUAN!$J$4:$K$112,2,0),"    "))</f>
        <v xml:space="preserve">    </v>
      </c>
    </row>
    <row r="12" spans="1:19" s="13" customFormat="1" ht="42.75" customHeight="1" x14ac:dyDescent="0.2">
      <c r="A12" s="218">
        <v>5</v>
      </c>
      <c r="B12" s="219" t="s">
        <v>345</v>
      </c>
      <c r="C12" s="220"/>
      <c r="D12" s="221"/>
      <c r="E12" s="222"/>
      <c r="F12" s="222" t="str">
        <f>IF(ISERROR(VLOOKUP(B12,'KAYIT LİSTESİ'!$B$4:$H$733,6,0)),"",(VLOOKUP(B12,'KAYIT LİSTESİ'!$B$4:$H$733,6,0)))</f>
        <v/>
      </c>
      <c r="G12" s="57"/>
      <c r="H12" s="224"/>
      <c r="I12" s="305"/>
      <c r="K12" s="218"/>
      <c r="L12" s="225"/>
      <c r="M12" s="221"/>
      <c r="N12" s="221"/>
      <c r="O12" s="226"/>
      <c r="P12" s="57"/>
      <c r="Q12" s="224"/>
      <c r="R12" s="228"/>
      <c r="S12" s="220" t="str">
        <f>IF(ISTEXT(P12)," ",IFERROR(VLOOKUP(SMALL(PUAN!$J$4:$K$112,COUNTIF(PUAN!$J$4:$K$112,"&lt;"&amp;P12)+1),PUAN!$J$4:$K$112,2,0),"    "))</f>
        <v xml:space="preserve">    </v>
      </c>
    </row>
    <row r="13" spans="1:19" s="13" customFormat="1" ht="42.75" customHeight="1" x14ac:dyDescent="0.2">
      <c r="A13" s="218">
        <v>6</v>
      </c>
      <c r="B13" s="219" t="s">
        <v>346</v>
      </c>
      <c r="C13" s="220" t="str">
        <f>IF(ISERROR(VLOOKUP(B13,'KAYIT LİSTESİ'!$B$4:$H$733,2,0)),"",(VLOOKUP(B13,'KAYIT LİSTESİ'!$B$4:$H$733,2,0)))</f>
        <v/>
      </c>
      <c r="D13" s="221" t="str">
        <f>IF(ISERROR(VLOOKUP(B13,'KAYIT LİSTESİ'!$B$4:$H$733,4,0)),"",(VLOOKUP(B13,'KAYIT LİSTESİ'!$B$4:$H$733,4,0)))</f>
        <v/>
      </c>
      <c r="E13" s="222" t="str">
        <f>IF(ISERROR(VLOOKUP(B13,'KAYIT LİSTESİ'!$B$4:$H$733,5,0)),"",(VLOOKUP(B13,'KAYIT LİSTESİ'!$B$4:$H$733,5,0)))</f>
        <v/>
      </c>
      <c r="F13" s="222" t="str">
        <f>IF(ISERROR(VLOOKUP(B13,'KAYIT LİSTESİ'!$B$4:$H$733,6,0)),"",(VLOOKUP(B13,'KAYIT LİSTESİ'!$B$4:$H$733,6,0)))</f>
        <v/>
      </c>
      <c r="G13" s="57"/>
      <c r="H13" s="224"/>
      <c r="I13" s="305"/>
      <c r="K13" s="218"/>
      <c r="L13" s="225"/>
      <c r="M13" s="221"/>
      <c r="N13" s="221"/>
      <c r="O13" s="226"/>
      <c r="P13" s="57"/>
      <c r="Q13" s="57"/>
      <c r="R13" s="228"/>
      <c r="S13" s="220" t="str">
        <f>IF(ISTEXT(P13)," ",IFERROR(VLOOKUP(SMALL(PUAN!$J$4:$K$112,COUNTIF(PUAN!$J$4:$K$112,"&lt;"&amp;P13)+1),PUAN!$J$4:$K$112,2,0),"    "))</f>
        <v xml:space="preserve">    </v>
      </c>
    </row>
    <row r="14" spans="1:19" s="13" customFormat="1" ht="42.75" customHeight="1" x14ac:dyDescent="0.2">
      <c r="A14" s="218">
        <v>7</v>
      </c>
      <c r="B14" s="219" t="s">
        <v>347</v>
      </c>
      <c r="C14" s="220" t="str">
        <f>IF(ISERROR(VLOOKUP(B14,'KAYIT LİSTESİ'!$B$4:$H$733,2,0)),"",(VLOOKUP(B14,'KAYIT LİSTESİ'!$B$4:$H$733,2,0)))</f>
        <v/>
      </c>
      <c r="D14" s="221" t="str">
        <f>IF(ISERROR(VLOOKUP(B14,'KAYIT LİSTESİ'!$B$4:$H$733,4,0)),"",(VLOOKUP(B14,'KAYIT LİSTESİ'!$B$4:$H$733,4,0)))</f>
        <v/>
      </c>
      <c r="E14" s="222" t="str">
        <f>IF(ISERROR(VLOOKUP(B14,'KAYIT LİSTESİ'!$B$4:$H$733,5,0)),"",(VLOOKUP(B14,'KAYIT LİSTESİ'!$B$4:$H$733,5,0)))</f>
        <v/>
      </c>
      <c r="F14" s="222" t="str">
        <f>IF(ISERROR(VLOOKUP(B14,'KAYIT LİSTESİ'!$B$4:$H$733,6,0)),"",(VLOOKUP(B14,'KAYIT LİSTESİ'!$B$4:$H$733,6,0)))</f>
        <v/>
      </c>
      <c r="G14" s="57"/>
      <c r="H14" s="224"/>
      <c r="I14" s="305"/>
      <c r="K14" s="218"/>
      <c r="L14" s="225"/>
      <c r="M14" s="225"/>
      <c r="N14" s="221"/>
      <c r="O14" s="226"/>
      <c r="P14" s="57"/>
      <c r="Q14" s="57"/>
      <c r="R14" s="228"/>
      <c r="S14" s="220" t="str">
        <f>IF(ISTEXT(P14)," ",IFERROR(VLOOKUP(SMALL(PUAN!$J$4:$K$112,COUNTIF(PUAN!$J$4:$K$112,"&lt;"&amp;P14)+1),PUAN!$J$4:$K$112,2,0),"    "))</f>
        <v xml:space="preserve">    </v>
      </c>
    </row>
    <row r="15" spans="1:19" s="13" customFormat="1" ht="42.75" customHeight="1" x14ac:dyDescent="0.2">
      <c r="A15" s="218">
        <v>8</v>
      </c>
      <c r="B15" s="219" t="s">
        <v>348</v>
      </c>
      <c r="C15" s="220" t="str">
        <f>IF(ISERROR(VLOOKUP(B15,'KAYIT LİSTESİ'!$B$4:$H$733,2,0)),"",(VLOOKUP(B15,'KAYIT LİSTESİ'!$B$4:$H$733,2,0)))</f>
        <v/>
      </c>
      <c r="D15" s="221" t="str">
        <f>IF(ISERROR(VLOOKUP(B15,'KAYIT LİSTESİ'!$B$4:$H$733,4,0)),"",(VLOOKUP(B15,'KAYIT LİSTESİ'!$B$4:$H$733,4,0)))</f>
        <v/>
      </c>
      <c r="E15" s="222" t="str">
        <f>IF(ISERROR(VLOOKUP(B15,'KAYIT LİSTESİ'!$B$4:$H$733,5,0)),"",(VLOOKUP(B15,'KAYIT LİSTESİ'!$B$4:$H$733,5,0)))</f>
        <v/>
      </c>
      <c r="F15" s="222" t="str">
        <f>IF(ISERROR(VLOOKUP(B15,'KAYIT LİSTESİ'!$B$4:$H$733,6,0)),"",(VLOOKUP(B15,'KAYIT LİSTESİ'!$B$4:$H$733,6,0)))</f>
        <v/>
      </c>
      <c r="G15" s="57"/>
      <c r="H15" s="224"/>
      <c r="I15" s="305"/>
      <c r="K15" s="218"/>
      <c r="L15" s="225"/>
      <c r="M15" s="225"/>
      <c r="N15" s="221"/>
      <c r="O15" s="226"/>
      <c r="P15" s="57"/>
      <c r="Q15" s="57"/>
      <c r="R15" s="228"/>
      <c r="S15" s="220" t="str">
        <f>IF(ISTEXT(P15)," ",IFERROR(VLOOKUP(SMALL(PUAN!$J$4:$K$112,COUNTIF(PUAN!$J$4:$K$112,"&lt;"&amp;P15)+1),PUAN!$J$4:$K$112,2,0),"    "))</f>
        <v xml:space="preserve">    </v>
      </c>
    </row>
    <row r="16" spans="1:19" s="13" customFormat="1" ht="42.75" hidden="1" customHeight="1" x14ac:dyDescent="0.2">
      <c r="A16" s="189" t="s">
        <v>240</v>
      </c>
      <c r="B16" s="190"/>
      <c r="C16" s="190"/>
      <c r="D16" s="190"/>
      <c r="E16" s="193"/>
      <c r="F16" s="500" t="s">
        <v>587</v>
      </c>
      <c r="G16" s="721"/>
      <c r="H16" s="721"/>
      <c r="I16" s="722"/>
      <c r="K16" s="218"/>
      <c r="L16" s="225"/>
      <c r="M16" s="225"/>
      <c r="N16" s="221"/>
      <c r="O16" s="226"/>
      <c r="P16" s="57"/>
      <c r="Q16" s="57"/>
      <c r="R16" s="228"/>
      <c r="S16" s="220" t="str">
        <f>IF(ISTEXT(P16)," ",IFERROR(VLOOKUP(SMALL(PUAN!$J$4:$K$112,COUNTIF(PUAN!$J$4:$K$112,"&lt;"&amp;P16)+1),PUAN!$J$4:$K$112,2,0),"    "))</f>
        <v xml:space="preserve">    </v>
      </c>
    </row>
    <row r="17" spans="1:19" s="13" customFormat="1" ht="60.75" hidden="1" customHeight="1" x14ac:dyDescent="0.2">
      <c r="A17" s="37" t="s">
        <v>211</v>
      </c>
      <c r="B17" s="34" t="s">
        <v>66</v>
      </c>
      <c r="C17" s="34" t="s">
        <v>65</v>
      </c>
      <c r="D17" s="35" t="s">
        <v>13</v>
      </c>
      <c r="E17" s="36" t="s">
        <v>14</v>
      </c>
      <c r="F17" s="36" t="s">
        <v>207</v>
      </c>
      <c r="G17" s="34" t="s">
        <v>15</v>
      </c>
      <c r="H17" s="34" t="s">
        <v>27</v>
      </c>
      <c r="I17" s="34" t="s">
        <v>274</v>
      </c>
      <c r="K17" s="218"/>
      <c r="L17" s="225"/>
      <c r="M17" s="225"/>
      <c r="N17" s="221"/>
      <c r="O17" s="226"/>
      <c r="P17" s="57"/>
      <c r="Q17" s="57"/>
      <c r="R17" s="228"/>
      <c r="S17" s="220" t="str">
        <f>IF(ISTEXT(P17)," ",IFERROR(VLOOKUP(SMALL(PUAN!$J$4:$K$112,COUNTIF(PUAN!$J$4:$K$112,"&lt;"&amp;P17)+1),PUAN!$J$4:$K$112,2,0),"    "))</f>
        <v xml:space="preserve">    </v>
      </c>
    </row>
    <row r="18" spans="1:19" s="13" customFormat="1" ht="42.75" hidden="1" customHeight="1" x14ac:dyDescent="0.2">
      <c r="A18" s="218">
        <v>1</v>
      </c>
      <c r="B18" s="219" t="s">
        <v>349</v>
      </c>
      <c r="C18" s="220" t="str">
        <f>IF(ISERROR(VLOOKUP(B18,'KAYIT LİSTESİ'!$B$4:$H$733,2,0)),"",(VLOOKUP(B18,'KAYIT LİSTESİ'!$B$4:$H$733,2,0)))</f>
        <v/>
      </c>
      <c r="D18" s="221" t="str">
        <f>IF(ISERROR(VLOOKUP(B18,'KAYIT LİSTESİ'!$B$4:$H$733,4,0)),"",(VLOOKUP(B18,'KAYIT LİSTESİ'!$B$4:$H$733,4,0)))</f>
        <v/>
      </c>
      <c r="E18" s="222" t="str">
        <f>IF(ISERROR(VLOOKUP(B18,'KAYIT LİSTESİ'!$B$4:$H$733,5,0)),"",(VLOOKUP(B18,'KAYIT LİSTESİ'!$B$4:$H$733,5,0)))</f>
        <v/>
      </c>
      <c r="F18" s="222" t="str">
        <f>IF(ISERROR(VLOOKUP(B18,'KAYIT LİSTESİ'!$B$4:$H$733,6,0)),"",(VLOOKUP(B18,'KAYIT LİSTESİ'!$B$4:$H$733,6,0)))</f>
        <v/>
      </c>
      <c r="G18" s="57"/>
      <c r="H18" s="224"/>
      <c r="I18" s="305"/>
      <c r="K18" s="218"/>
      <c r="L18" s="225"/>
      <c r="M18" s="225"/>
      <c r="N18" s="221"/>
      <c r="O18" s="226"/>
      <c r="P18" s="57"/>
      <c r="Q18" s="57"/>
      <c r="R18" s="228"/>
      <c r="S18" s="220" t="str">
        <f>IF(ISTEXT(P18)," ",IFERROR(VLOOKUP(SMALL(PUAN!$J$4:$K$112,COUNTIF(PUAN!$J$4:$K$112,"&lt;"&amp;P18)+1),PUAN!$J$4:$K$112,2,0),"    "))</f>
        <v xml:space="preserve">    </v>
      </c>
    </row>
    <row r="19" spans="1:19" s="13" customFormat="1" ht="42.75" hidden="1" customHeight="1" x14ac:dyDescent="0.2">
      <c r="A19" s="218">
        <v>2</v>
      </c>
      <c r="B19" s="219" t="s">
        <v>350</v>
      </c>
      <c r="C19" s="278" t="str">
        <f>IF(ISERROR(VLOOKUP(B19,'KAYIT LİSTESİ'!$B$4:$H$733,2,0)),"",(VLOOKUP(B19,'KAYIT LİSTESİ'!$B$4:$H$733,2,0)))</f>
        <v/>
      </c>
      <c r="D19" s="221" t="str">
        <f>IF(ISERROR(VLOOKUP(B19,'KAYIT LİSTESİ'!$B$4:$H$733,4,0)),"",(VLOOKUP(B19,'KAYIT LİSTESİ'!$B$4:$H$733,4,0)))</f>
        <v/>
      </c>
      <c r="E19" s="222" t="str">
        <f>IF(ISERROR(VLOOKUP(B19,'KAYIT LİSTESİ'!$B$4:$H$733,5,0)),"",(VLOOKUP(B19,'KAYIT LİSTESİ'!$B$4:$H$733,5,0)))</f>
        <v/>
      </c>
      <c r="F19" s="222" t="str">
        <f>IF(ISERROR(VLOOKUP(B19,'KAYIT LİSTESİ'!$B$4:$H$733,6,0)),"",(VLOOKUP(B19,'KAYIT LİSTESİ'!$B$4:$H$733,6,0)))</f>
        <v/>
      </c>
      <c r="G19" s="57"/>
      <c r="H19" s="224"/>
      <c r="I19" s="305"/>
      <c r="K19" s="218"/>
      <c r="L19" s="225"/>
      <c r="M19" s="225"/>
      <c r="N19" s="221"/>
      <c r="O19" s="226"/>
      <c r="P19" s="57"/>
      <c r="Q19" s="57"/>
      <c r="R19" s="228"/>
      <c r="S19" s="220" t="str">
        <f>IF(ISTEXT(P19)," ",IFERROR(VLOOKUP(SMALL(PUAN!$J$4:$K$112,COUNTIF(PUAN!$J$4:$K$112,"&lt;"&amp;P19)+1),PUAN!$J$4:$K$112,2,0),"    "))</f>
        <v xml:space="preserve">    </v>
      </c>
    </row>
    <row r="20" spans="1:19" s="13" customFormat="1" ht="42.75" hidden="1" customHeight="1" x14ac:dyDescent="0.2">
      <c r="A20" s="218">
        <v>3</v>
      </c>
      <c r="B20" s="219" t="s">
        <v>351</v>
      </c>
      <c r="C20" s="220" t="str">
        <f>IF(ISERROR(VLOOKUP(B20,'KAYIT LİSTESİ'!$B$4:$H$733,2,0)),"",(VLOOKUP(B20,'KAYIT LİSTESİ'!$B$4:$H$733,2,0)))</f>
        <v/>
      </c>
      <c r="D20" s="221" t="str">
        <f>IF(ISERROR(VLOOKUP(B20,'KAYIT LİSTESİ'!$B$4:$H$733,4,0)),"",(VLOOKUP(B20,'KAYIT LİSTESİ'!$B$4:$H$733,4,0)))</f>
        <v/>
      </c>
      <c r="E20" s="222" t="str">
        <f>IF(ISERROR(VLOOKUP(B20,'KAYIT LİSTESİ'!$B$4:$H$733,5,0)),"",(VLOOKUP(B20,'KAYIT LİSTESİ'!$B$4:$H$733,5,0)))</f>
        <v/>
      </c>
      <c r="F20" s="222" t="str">
        <f>IF(ISERROR(VLOOKUP(B20,'KAYIT LİSTESİ'!$B$4:$H$733,6,0)),"",(VLOOKUP(B20,'KAYIT LİSTESİ'!$B$4:$H$733,6,0)))</f>
        <v/>
      </c>
      <c r="G20" s="57"/>
      <c r="H20" s="224"/>
      <c r="I20" s="305"/>
      <c r="K20" s="218"/>
      <c r="L20" s="225"/>
      <c r="M20" s="225"/>
      <c r="N20" s="221"/>
      <c r="O20" s="226"/>
      <c r="P20" s="57"/>
      <c r="Q20" s="57"/>
      <c r="R20" s="228"/>
      <c r="S20" s="220" t="str">
        <f>IF(ISTEXT(P20)," ",IFERROR(VLOOKUP(SMALL(PUAN!$J$4:$K$112,COUNTIF(PUAN!$J$4:$K$112,"&lt;"&amp;P20)+1),PUAN!$J$4:$K$112,2,0),"    "))</f>
        <v xml:space="preserve">    </v>
      </c>
    </row>
    <row r="21" spans="1:19" s="13" customFormat="1" ht="42.75" hidden="1" customHeight="1" x14ac:dyDescent="0.2">
      <c r="A21" s="218">
        <v>4</v>
      </c>
      <c r="B21" s="219" t="s">
        <v>352</v>
      </c>
      <c r="C21" s="220" t="str">
        <f>IF(ISERROR(VLOOKUP(B21,'KAYIT LİSTESİ'!$B$4:$H$733,2,0)),"",(VLOOKUP(B21,'KAYIT LİSTESİ'!$B$4:$H$733,2,0)))</f>
        <v/>
      </c>
      <c r="D21" s="221" t="str">
        <f>IF(ISERROR(VLOOKUP(B21,'KAYIT LİSTESİ'!$B$4:$H$733,4,0)),"",(VLOOKUP(B21,'KAYIT LİSTESİ'!$B$4:$H$733,4,0)))</f>
        <v/>
      </c>
      <c r="E21" s="222" t="str">
        <f>IF(ISERROR(VLOOKUP(B21,'KAYIT LİSTESİ'!$B$4:$H$733,5,0)),"",(VLOOKUP(B21,'KAYIT LİSTESİ'!$B$4:$H$733,5,0)))</f>
        <v/>
      </c>
      <c r="F21" s="222" t="str">
        <f>IF(ISERROR(VLOOKUP(B21,'KAYIT LİSTESİ'!$B$4:$H$733,6,0)),"",(VLOOKUP(B21,'KAYIT LİSTESİ'!$B$4:$H$733,6,0)))</f>
        <v/>
      </c>
      <c r="G21" s="57"/>
      <c r="H21" s="224"/>
      <c r="I21" s="305"/>
      <c r="K21" s="218"/>
      <c r="L21" s="225"/>
      <c r="M21" s="225"/>
      <c r="N21" s="221"/>
      <c r="O21" s="226"/>
      <c r="P21" s="57"/>
      <c r="Q21" s="57"/>
      <c r="R21" s="228"/>
      <c r="S21" s="220" t="str">
        <f>IF(ISTEXT(P21)," ",IFERROR(VLOOKUP(SMALL(PUAN!$J$4:$K$112,COUNTIF(PUAN!$J$4:$K$112,"&lt;"&amp;P21)+1),PUAN!$J$4:$K$112,2,0),"    "))</f>
        <v xml:space="preserve">    </v>
      </c>
    </row>
    <row r="22" spans="1:19" s="13" customFormat="1" ht="42.75" hidden="1" customHeight="1" x14ac:dyDescent="0.2">
      <c r="A22" s="218">
        <v>5</v>
      </c>
      <c r="B22" s="219" t="s">
        <v>353</v>
      </c>
      <c r="C22" s="220" t="str">
        <f>IF(ISERROR(VLOOKUP(B22,'KAYIT LİSTESİ'!$B$4:$H$733,2,0)),"",(VLOOKUP(B22,'KAYIT LİSTESİ'!$B$4:$H$733,2,0)))</f>
        <v/>
      </c>
      <c r="D22" s="221" t="str">
        <f>IF(ISERROR(VLOOKUP(B22,'KAYIT LİSTESİ'!$B$4:$H$733,4,0)),"",(VLOOKUP(B22,'KAYIT LİSTESİ'!$B$4:$H$733,4,0)))</f>
        <v/>
      </c>
      <c r="E22" s="222" t="str">
        <f>IF(ISERROR(VLOOKUP(B22,'KAYIT LİSTESİ'!$B$4:$H$733,5,0)),"",(VLOOKUP(B22,'KAYIT LİSTESİ'!$B$4:$H$733,5,0)))</f>
        <v/>
      </c>
      <c r="F22" s="222" t="str">
        <f>IF(ISERROR(VLOOKUP(B22,'KAYIT LİSTESİ'!$B$4:$H$733,6,0)),"",(VLOOKUP(B22,'KAYIT LİSTESİ'!$B$4:$H$733,6,0)))</f>
        <v/>
      </c>
      <c r="G22" s="57"/>
      <c r="H22" s="224"/>
      <c r="I22" s="305"/>
      <c r="K22" s="218" t="s">
        <v>212</v>
      </c>
      <c r="L22" s="225"/>
      <c r="M22" s="225"/>
      <c r="N22" s="221"/>
      <c r="O22" s="226"/>
      <c r="P22" s="57"/>
      <c r="Q22" s="57"/>
      <c r="R22" s="228"/>
      <c r="S22" s="220" t="str">
        <f>IF(ISTEXT(P22)," ",IFERROR(VLOOKUP(SMALL(PUAN!$J$4:$K$112,COUNTIF(PUAN!$J$4:$K$112,"&lt;"&amp;P22)+1),PUAN!$J$4:$K$112,2,0),"    "))</f>
        <v xml:space="preserve">    </v>
      </c>
    </row>
    <row r="23" spans="1:19" s="13" customFormat="1" ht="42.75" hidden="1" customHeight="1" x14ac:dyDescent="0.2">
      <c r="A23" s="218">
        <v>6</v>
      </c>
      <c r="B23" s="219" t="s">
        <v>354</v>
      </c>
      <c r="C23" s="220" t="str">
        <f>IF(ISERROR(VLOOKUP(B23,'KAYIT LİSTESİ'!$B$4:$H$733,2,0)),"",(VLOOKUP(B23,'KAYIT LİSTESİ'!$B$4:$H$733,2,0)))</f>
        <v/>
      </c>
      <c r="D23" s="221" t="str">
        <f>IF(ISERROR(VLOOKUP(B23,'KAYIT LİSTESİ'!$B$4:$H$733,4,0)),"",(VLOOKUP(B23,'KAYIT LİSTESİ'!$B$4:$H$733,4,0)))</f>
        <v/>
      </c>
      <c r="E23" s="222" t="str">
        <f>IF(ISERROR(VLOOKUP(B23,'KAYIT LİSTESİ'!$B$4:$H$733,5,0)),"",(VLOOKUP(B23,'KAYIT LİSTESİ'!$B$4:$H$733,5,0)))</f>
        <v/>
      </c>
      <c r="F23" s="222" t="str">
        <f>IF(ISERROR(VLOOKUP(B23,'KAYIT LİSTESİ'!$B$4:$H$733,6,0)),"",(VLOOKUP(B23,'KAYIT LİSTESİ'!$B$4:$H$733,6,0)))</f>
        <v/>
      </c>
      <c r="G23" s="57"/>
      <c r="H23" s="224"/>
      <c r="I23" s="305"/>
      <c r="K23" s="218" t="s">
        <v>212</v>
      </c>
      <c r="L23" s="225"/>
      <c r="M23" s="225"/>
      <c r="N23" s="221"/>
      <c r="O23" s="226"/>
      <c r="P23" s="57"/>
      <c r="Q23" s="57"/>
      <c r="R23" s="228"/>
      <c r="S23" s="220" t="str">
        <f>IF(ISTEXT(P23)," ",IFERROR(VLOOKUP(SMALL(PUAN!$J$4:$K$112,COUNTIF(PUAN!$J$4:$K$112,"&lt;"&amp;P23)+1),PUAN!$J$4:$K$112,2,0),"    "))</f>
        <v xml:space="preserve">    </v>
      </c>
    </row>
    <row r="24" spans="1:19" s="13" customFormat="1" ht="42.75" hidden="1" customHeight="1" x14ac:dyDescent="0.2">
      <c r="A24" s="218">
        <v>7</v>
      </c>
      <c r="B24" s="219" t="s">
        <v>355</v>
      </c>
      <c r="C24" s="220" t="str">
        <f>IF(ISERROR(VLOOKUP(B24,'KAYIT LİSTESİ'!$B$4:$H$733,2,0)),"",(VLOOKUP(B24,'KAYIT LİSTESİ'!$B$4:$H$733,2,0)))</f>
        <v/>
      </c>
      <c r="D24" s="221" t="str">
        <f>IF(ISERROR(VLOOKUP(B24,'KAYIT LİSTESİ'!$B$4:$H$733,4,0)),"",(VLOOKUP(B24,'KAYIT LİSTESİ'!$B$4:$H$733,4,0)))</f>
        <v/>
      </c>
      <c r="E24" s="222" t="str">
        <f>IF(ISERROR(VLOOKUP(B24,'KAYIT LİSTESİ'!$B$4:$H$733,5,0)),"",(VLOOKUP(B24,'KAYIT LİSTESİ'!$B$4:$H$733,5,0)))</f>
        <v/>
      </c>
      <c r="F24" s="222" t="str">
        <f>IF(ISERROR(VLOOKUP(B24,'KAYIT LİSTESİ'!$B$4:$H$733,6,0)),"",(VLOOKUP(B24,'KAYIT LİSTESİ'!$B$4:$H$733,6,0)))</f>
        <v/>
      </c>
      <c r="G24" s="57"/>
      <c r="H24" s="224"/>
      <c r="I24" s="305"/>
      <c r="K24" s="218"/>
      <c r="L24" s="225"/>
      <c r="M24" s="225"/>
      <c r="N24" s="221"/>
      <c r="O24" s="226"/>
      <c r="P24" s="57"/>
      <c r="Q24" s="57"/>
      <c r="R24" s="228"/>
      <c r="S24" s="220" t="str">
        <f>IF(ISTEXT(P24)," ",IFERROR(VLOOKUP(SMALL(PUAN!$J$4:$K$112,COUNTIF(PUAN!$J$4:$K$112,"&lt;"&amp;P24)+1),PUAN!$J$4:$K$112,2,0),"    "))</f>
        <v xml:space="preserve">    </v>
      </c>
    </row>
    <row r="25" spans="1:19" s="13" customFormat="1" ht="42.75" hidden="1" customHeight="1" x14ac:dyDescent="0.2">
      <c r="A25" s="218">
        <v>8</v>
      </c>
      <c r="B25" s="219" t="s">
        <v>356</v>
      </c>
      <c r="C25" s="220" t="str">
        <f>IF(ISERROR(VLOOKUP(B25,'KAYIT LİSTESİ'!$B$4:$H$733,2,0)),"",(VLOOKUP(B25,'KAYIT LİSTESİ'!$B$4:$H$733,2,0)))</f>
        <v/>
      </c>
      <c r="D25" s="221" t="str">
        <f>IF(ISERROR(VLOOKUP(B25,'KAYIT LİSTESİ'!$B$4:$H$733,4,0)),"",(VLOOKUP(B25,'KAYIT LİSTESİ'!$B$4:$H$733,4,0)))</f>
        <v/>
      </c>
      <c r="E25" s="222" t="str">
        <f>IF(ISERROR(VLOOKUP(B25,'KAYIT LİSTESİ'!$B$4:$H$733,5,0)),"",(VLOOKUP(B25,'KAYIT LİSTESİ'!$B$4:$H$733,5,0)))</f>
        <v/>
      </c>
      <c r="F25" s="222" t="str">
        <f>IF(ISERROR(VLOOKUP(B25,'KAYIT LİSTESİ'!$B$4:$H$733,6,0)),"",(VLOOKUP(B25,'KAYIT LİSTESİ'!$B$4:$H$733,6,0)))</f>
        <v/>
      </c>
      <c r="G25" s="57"/>
      <c r="H25" s="224"/>
      <c r="I25" s="305"/>
      <c r="K25" s="218"/>
      <c r="L25" s="225"/>
      <c r="M25" s="225"/>
      <c r="N25" s="221"/>
      <c r="O25" s="226"/>
      <c r="P25" s="57"/>
      <c r="Q25" s="57"/>
      <c r="R25" s="228"/>
      <c r="S25" s="220" t="str">
        <f>IF(ISTEXT(P25)," ",IFERROR(VLOOKUP(SMALL(PUAN!$J$4:$K$112,COUNTIF(PUAN!$J$4:$K$112,"&lt;"&amp;P25)+1),PUAN!$J$4:$K$112,2,0),"    "))</f>
        <v xml:space="preserve">    </v>
      </c>
    </row>
    <row r="26" spans="1:19" s="13" customFormat="1" ht="42.75" hidden="1" customHeight="1" x14ac:dyDescent="0.2">
      <c r="A26" s="189" t="s">
        <v>241</v>
      </c>
      <c r="B26" s="190"/>
      <c r="C26" s="190"/>
      <c r="D26" s="190"/>
      <c r="E26" s="193"/>
      <c r="F26" s="500" t="s">
        <v>587</v>
      </c>
      <c r="G26" s="721"/>
      <c r="H26" s="721"/>
      <c r="I26" s="722"/>
      <c r="K26" s="218"/>
      <c r="L26" s="225"/>
      <c r="M26" s="225"/>
      <c r="N26" s="221"/>
      <c r="O26" s="226"/>
      <c r="P26" s="57"/>
      <c r="Q26" s="57"/>
      <c r="R26" s="228"/>
      <c r="S26" s="220" t="str">
        <f>IF(ISTEXT(P26)," ",IFERROR(VLOOKUP(SMALL(PUAN!$J$4:$K$112,COUNTIF(PUAN!$J$4:$K$112,"&lt;"&amp;P26)+1),PUAN!$J$4:$K$112,2,0),"    "))</f>
        <v xml:space="preserve">    </v>
      </c>
    </row>
    <row r="27" spans="1:19" s="13" customFormat="1" ht="60" hidden="1" customHeight="1" x14ac:dyDescent="0.2">
      <c r="A27" s="37" t="s">
        <v>211</v>
      </c>
      <c r="B27" s="34" t="s">
        <v>66</v>
      </c>
      <c r="C27" s="34" t="s">
        <v>65</v>
      </c>
      <c r="D27" s="35" t="s">
        <v>13</v>
      </c>
      <c r="E27" s="36" t="s">
        <v>14</v>
      </c>
      <c r="F27" s="36" t="s">
        <v>207</v>
      </c>
      <c r="G27" s="34" t="s">
        <v>15</v>
      </c>
      <c r="H27" s="34" t="s">
        <v>27</v>
      </c>
      <c r="I27" s="34" t="s">
        <v>274</v>
      </c>
      <c r="K27" s="218"/>
      <c r="L27" s="225"/>
      <c r="M27" s="225"/>
      <c r="N27" s="221"/>
      <c r="O27" s="226"/>
      <c r="P27" s="57"/>
      <c r="Q27" s="57"/>
      <c r="R27" s="228"/>
      <c r="S27" s="220" t="str">
        <f>IF(ISTEXT(P27)," ",IFERROR(VLOOKUP(SMALL(PUAN!$J$4:$K$112,COUNTIF(PUAN!$J$4:$K$112,"&lt;"&amp;P27)+1),PUAN!$J$4:$K$112,2,0),"    "))</f>
        <v xml:space="preserve">    </v>
      </c>
    </row>
    <row r="28" spans="1:19" s="13" customFormat="1" ht="42.75" hidden="1" customHeight="1" x14ac:dyDescent="0.2">
      <c r="A28" s="218">
        <v>1</v>
      </c>
      <c r="B28" s="219" t="s">
        <v>357</v>
      </c>
      <c r="C28" s="220" t="str">
        <f>IF(ISERROR(VLOOKUP(B28,'KAYIT LİSTESİ'!$B$4:$H$733,2,0)),"",(VLOOKUP(B28,'KAYIT LİSTESİ'!$B$4:$H$733,2,0)))</f>
        <v/>
      </c>
      <c r="D28" s="221" t="str">
        <f>IF(ISERROR(VLOOKUP(B28,'KAYIT LİSTESİ'!$B$4:$H$733,4,0)),"",(VLOOKUP(B28,'KAYIT LİSTESİ'!$B$4:$H$733,4,0)))</f>
        <v/>
      </c>
      <c r="E28" s="222" t="str">
        <f>IF(ISERROR(VLOOKUP(B28,'KAYIT LİSTESİ'!$B$4:$H$733,5,0)),"",(VLOOKUP(B28,'KAYIT LİSTESİ'!$B$4:$H$733,5,0)))</f>
        <v/>
      </c>
      <c r="F28" s="222" t="str">
        <f>IF(ISERROR(VLOOKUP(B28,'KAYIT LİSTESİ'!$B$4:$H$733,6,0)),"",(VLOOKUP(B28,'KAYIT LİSTESİ'!$B$4:$H$733,6,0)))</f>
        <v/>
      </c>
      <c r="G28" s="57"/>
      <c r="H28" s="224"/>
      <c r="I28" s="305"/>
      <c r="K28" s="218"/>
      <c r="L28" s="225"/>
      <c r="M28" s="225"/>
      <c r="N28" s="221"/>
      <c r="O28" s="226"/>
      <c r="P28" s="57"/>
      <c r="Q28" s="57"/>
      <c r="R28" s="228"/>
      <c r="S28" s="220" t="str">
        <f>IF(ISTEXT(P28)," ",IFERROR(VLOOKUP(SMALL(PUAN!$J$4:$K$112,COUNTIF(PUAN!$J$4:$K$112,"&lt;"&amp;P28)+1),PUAN!$J$4:$K$112,2,0),"    "))</f>
        <v xml:space="preserve">    </v>
      </c>
    </row>
    <row r="29" spans="1:19" s="13" customFormat="1" ht="42.75" hidden="1" customHeight="1" x14ac:dyDescent="0.2">
      <c r="A29" s="218">
        <v>2</v>
      </c>
      <c r="B29" s="219" t="s">
        <v>358</v>
      </c>
      <c r="C29" s="278" t="str">
        <f>IF(ISERROR(VLOOKUP(B29,'KAYIT LİSTESİ'!$B$4:$H$733,2,0)),"",(VLOOKUP(B29,'KAYIT LİSTESİ'!$B$4:$H$733,2,0)))</f>
        <v/>
      </c>
      <c r="D29" s="221" t="str">
        <f>IF(ISERROR(VLOOKUP(B29,'KAYIT LİSTESİ'!$B$4:$H$733,4,0)),"",(VLOOKUP(B29,'KAYIT LİSTESİ'!$B$4:$H$733,4,0)))</f>
        <v/>
      </c>
      <c r="E29" s="222" t="str">
        <f>IF(ISERROR(VLOOKUP(B29,'KAYIT LİSTESİ'!$B$4:$H$733,5,0)),"",(VLOOKUP(B29,'KAYIT LİSTESİ'!$B$4:$H$733,5,0)))</f>
        <v/>
      </c>
      <c r="F29" s="222" t="str">
        <f>IF(ISERROR(VLOOKUP(B29,'KAYIT LİSTESİ'!$B$4:$H$733,6,0)),"",(VLOOKUP(B29,'KAYIT LİSTESİ'!$B$4:$H$733,6,0)))</f>
        <v/>
      </c>
      <c r="G29" s="57"/>
      <c r="H29" s="224"/>
      <c r="I29" s="305"/>
      <c r="K29" s="218"/>
      <c r="L29" s="225"/>
      <c r="M29" s="225"/>
      <c r="N29" s="221"/>
      <c r="O29" s="226"/>
      <c r="P29" s="57"/>
      <c r="Q29" s="57"/>
      <c r="R29" s="228"/>
      <c r="S29" s="220" t="str">
        <f>IF(ISTEXT(P29)," ",IFERROR(VLOOKUP(SMALL(PUAN!$J$4:$K$112,COUNTIF(PUAN!$J$4:$K$112,"&lt;"&amp;P29)+1),PUAN!$J$4:$K$112,2,0),"    "))</f>
        <v xml:space="preserve">    </v>
      </c>
    </row>
    <row r="30" spans="1:19" s="13" customFormat="1" ht="42.75" hidden="1" customHeight="1" x14ac:dyDescent="0.2">
      <c r="A30" s="218">
        <v>3</v>
      </c>
      <c r="B30" s="219" t="s">
        <v>359</v>
      </c>
      <c r="C30" s="220" t="str">
        <f>IF(ISERROR(VLOOKUP(B30,'KAYIT LİSTESİ'!$B$4:$H$733,2,0)),"",(VLOOKUP(B30,'KAYIT LİSTESİ'!$B$4:$H$733,2,0)))</f>
        <v/>
      </c>
      <c r="D30" s="221" t="str">
        <f>IF(ISERROR(VLOOKUP(B30,'KAYIT LİSTESİ'!$B$4:$H$733,4,0)),"",(VLOOKUP(B30,'KAYIT LİSTESİ'!$B$4:$H$733,4,0)))</f>
        <v/>
      </c>
      <c r="E30" s="222" t="str">
        <f>IF(ISERROR(VLOOKUP(B30,'KAYIT LİSTESİ'!$B$4:$H$733,5,0)),"",(VLOOKUP(B30,'KAYIT LİSTESİ'!$B$4:$H$733,5,0)))</f>
        <v/>
      </c>
      <c r="F30" s="222" t="str">
        <f>IF(ISERROR(VLOOKUP(B30,'KAYIT LİSTESİ'!$B$4:$H$733,6,0)),"",(VLOOKUP(B30,'KAYIT LİSTESİ'!$B$4:$H$733,6,0)))</f>
        <v/>
      </c>
      <c r="G30" s="57"/>
      <c r="H30" s="224"/>
      <c r="I30" s="305"/>
      <c r="K30" s="218"/>
      <c r="L30" s="225"/>
      <c r="M30" s="225"/>
      <c r="N30" s="221"/>
      <c r="O30" s="226"/>
      <c r="P30" s="57"/>
      <c r="Q30" s="57"/>
      <c r="R30" s="228"/>
      <c r="S30" s="220" t="str">
        <f>IF(ISTEXT(P30)," ",IFERROR(VLOOKUP(SMALL(PUAN!$J$4:$K$112,COUNTIF(PUAN!$J$4:$K$112,"&lt;"&amp;P30)+1),PUAN!$J$4:$K$112,2,0),"    "))</f>
        <v xml:space="preserve">    </v>
      </c>
    </row>
    <row r="31" spans="1:19" s="13" customFormat="1" ht="42.75" hidden="1" customHeight="1" x14ac:dyDescent="0.2">
      <c r="A31" s="218">
        <v>4</v>
      </c>
      <c r="B31" s="219" t="s">
        <v>360</v>
      </c>
      <c r="C31" s="220" t="str">
        <f>IF(ISERROR(VLOOKUP(B31,'KAYIT LİSTESİ'!$B$4:$H$733,2,0)),"",(VLOOKUP(B31,'KAYIT LİSTESİ'!$B$4:$H$733,2,0)))</f>
        <v/>
      </c>
      <c r="D31" s="221" t="str">
        <f>IF(ISERROR(VLOOKUP(B31,'KAYIT LİSTESİ'!$B$4:$H$733,4,0)),"",(VLOOKUP(B31,'KAYIT LİSTESİ'!$B$4:$H$733,4,0)))</f>
        <v/>
      </c>
      <c r="E31" s="222" t="str">
        <f>IF(ISERROR(VLOOKUP(B31,'KAYIT LİSTESİ'!$B$4:$H$733,5,0)),"",(VLOOKUP(B31,'KAYIT LİSTESİ'!$B$4:$H$733,5,0)))</f>
        <v/>
      </c>
      <c r="F31" s="222" t="str">
        <f>IF(ISERROR(VLOOKUP(B31,'KAYIT LİSTESİ'!$B$4:$H$733,6,0)),"",(VLOOKUP(B31,'KAYIT LİSTESİ'!$B$4:$H$733,6,0)))</f>
        <v/>
      </c>
      <c r="G31" s="57"/>
      <c r="H31" s="224"/>
      <c r="I31" s="305"/>
      <c r="K31" s="218"/>
      <c r="L31" s="225"/>
      <c r="M31" s="225"/>
      <c r="N31" s="221"/>
      <c r="O31" s="226"/>
      <c r="P31" s="57"/>
      <c r="Q31" s="57"/>
      <c r="R31" s="228"/>
      <c r="S31" s="220" t="str">
        <f>IF(ISTEXT(P31)," ",IFERROR(VLOOKUP(SMALL(PUAN!$J$4:$K$112,COUNTIF(PUAN!$J$4:$K$112,"&lt;"&amp;P31)+1),PUAN!$J$4:$K$112,2,0),"    "))</f>
        <v xml:space="preserve">    </v>
      </c>
    </row>
    <row r="32" spans="1:19" s="13" customFormat="1" ht="42.75" hidden="1" customHeight="1" x14ac:dyDescent="0.2">
      <c r="A32" s="218">
        <v>5</v>
      </c>
      <c r="B32" s="219" t="s">
        <v>361</v>
      </c>
      <c r="C32" s="220" t="str">
        <f>IF(ISERROR(VLOOKUP(B32,'KAYIT LİSTESİ'!$B$4:$H$733,2,0)),"",(VLOOKUP(B32,'KAYIT LİSTESİ'!$B$4:$H$733,2,0)))</f>
        <v/>
      </c>
      <c r="D32" s="221" t="str">
        <f>IF(ISERROR(VLOOKUP(B32,'KAYIT LİSTESİ'!$B$4:$H$733,4,0)),"",(VLOOKUP(B32,'KAYIT LİSTESİ'!$B$4:$H$733,4,0)))</f>
        <v/>
      </c>
      <c r="E32" s="222" t="str">
        <f>IF(ISERROR(VLOOKUP(B32,'KAYIT LİSTESİ'!$B$4:$H$733,5,0)),"",(VLOOKUP(B32,'KAYIT LİSTESİ'!$B$4:$H$733,5,0)))</f>
        <v/>
      </c>
      <c r="F32" s="222" t="str">
        <f>IF(ISERROR(VLOOKUP(B32,'KAYIT LİSTESİ'!$B$4:$H$733,6,0)),"",(VLOOKUP(B32,'KAYIT LİSTESİ'!$B$4:$H$733,6,0)))</f>
        <v/>
      </c>
      <c r="G32" s="57"/>
      <c r="H32" s="224"/>
      <c r="I32" s="305"/>
      <c r="K32" s="218"/>
      <c r="L32" s="225"/>
      <c r="M32" s="225"/>
      <c r="N32" s="221"/>
      <c r="O32" s="226"/>
      <c r="P32" s="57"/>
      <c r="Q32" s="57"/>
      <c r="R32" s="228"/>
      <c r="S32" s="220" t="str">
        <f>IF(ISTEXT(P32)," ",IFERROR(VLOOKUP(SMALL(PUAN!$J$4:$K$112,COUNTIF(PUAN!$J$4:$K$112,"&lt;"&amp;P32)+1),PUAN!$J$4:$K$112,2,0),"    "))</f>
        <v xml:space="preserve">    </v>
      </c>
    </row>
    <row r="33" spans="1:19" s="13" customFormat="1" ht="42.75" hidden="1" customHeight="1" x14ac:dyDescent="0.2">
      <c r="A33" s="218">
        <v>6</v>
      </c>
      <c r="B33" s="219" t="s">
        <v>362</v>
      </c>
      <c r="C33" s="220" t="str">
        <f>IF(ISERROR(VLOOKUP(B33,'KAYIT LİSTESİ'!$B$4:$H$733,2,0)),"",(VLOOKUP(B33,'KAYIT LİSTESİ'!$B$4:$H$733,2,0)))</f>
        <v/>
      </c>
      <c r="D33" s="221" t="str">
        <f>IF(ISERROR(VLOOKUP(B33,'KAYIT LİSTESİ'!$B$4:$H$733,4,0)),"",(VLOOKUP(B33,'KAYIT LİSTESİ'!$B$4:$H$733,4,0)))</f>
        <v/>
      </c>
      <c r="E33" s="222" t="str">
        <f>IF(ISERROR(VLOOKUP(B33,'KAYIT LİSTESİ'!$B$4:$H$733,5,0)),"",(VLOOKUP(B33,'KAYIT LİSTESİ'!$B$4:$H$733,5,0)))</f>
        <v/>
      </c>
      <c r="F33" s="222" t="str">
        <f>IF(ISERROR(VLOOKUP(B33,'KAYIT LİSTESİ'!$B$4:$H$733,6,0)),"",(VLOOKUP(B33,'KAYIT LİSTESİ'!$B$4:$H$733,6,0)))</f>
        <v/>
      </c>
      <c r="G33" s="57"/>
      <c r="H33" s="224"/>
      <c r="I33" s="305"/>
      <c r="K33" s="218"/>
      <c r="L33" s="225"/>
      <c r="M33" s="225"/>
      <c r="N33" s="221"/>
      <c r="O33" s="226"/>
      <c r="P33" s="57"/>
      <c r="Q33" s="57"/>
      <c r="R33" s="228"/>
      <c r="S33" s="220" t="str">
        <f>IF(ISTEXT(P33)," ",IFERROR(VLOOKUP(SMALL(PUAN!$J$4:$K$112,COUNTIF(PUAN!$J$4:$K$112,"&lt;"&amp;P33)+1),PUAN!$J$4:$K$112,2,0),"    "))</f>
        <v xml:space="preserve">    </v>
      </c>
    </row>
    <row r="34" spans="1:19" s="13" customFormat="1" ht="42.75" hidden="1" customHeight="1" x14ac:dyDescent="0.2">
      <c r="A34" s="218">
        <v>7</v>
      </c>
      <c r="B34" s="219" t="s">
        <v>363</v>
      </c>
      <c r="C34" s="220" t="str">
        <f>IF(ISERROR(VLOOKUP(B34,'KAYIT LİSTESİ'!$B$4:$H$733,2,0)),"",(VLOOKUP(B34,'KAYIT LİSTESİ'!$B$4:$H$733,2,0)))</f>
        <v/>
      </c>
      <c r="D34" s="221" t="str">
        <f>IF(ISERROR(VLOOKUP(B34,'KAYIT LİSTESİ'!$B$4:$H$733,4,0)),"",(VLOOKUP(B34,'KAYIT LİSTESİ'!$B$4:$H$733,4,0)))</f>
        <v/>
      </c>
      <c r="E34" s="222" t="str">
        <f>IF(ISERROR(VLOOKUP(B34,'KAYIT LİSTESİ'!$B$4:$H$733,5,0)),"",(VLOOKUP(B34,'KAYIT LİSTESİ'!$B$4:$H$733,5,0)))</f>
        <v/>
      </c>
      <c r="F34" s="222" t="str">
        <f>IF(ISERROR(VLOOKUP(B34,'KAYIT LİSTESİ'!$B$4:$H$733,6,0)),"",(VLOOKUP(B34,'KAYIT LİSTESİ'!$B$4:$H$733,6,0)))</f>
        <v/>
      </c>
      <c r="G34" s="57"/>
      <c r="H34" s="224"/>
      <c r="I34" s="305"/>
      <c r="K34" s="218"/>
      <c r="L34" s="225"/>
      <c r="M34" s="225"/>
      <c r="N34" s="221"/>
      <c r="O34" s="226"/>
      <c r="P34" s="57"/>
      <c r="Q34" s="57"/>
      <c r="R34" s="228"/>
      <c r="S34" s="220" t="str">
        <f>IF(ISTEXT(P34)," ",IFERROR(VLOOKUP(SMALL(PUAN!$J$4:$K$112,COUNTIF(PUAN!$J$4:$K$112,"&lt;"&amp;P34)+1),PUAN!$J$4:$K$112,2,0),"    "))</f>
        <v xml:space="preserve">    </v>
      </c>
    </row>
    <row r="35" spans="1:19" s="13" customFormat="1" ht="42.75" hidden="1" customHeight="1" x14ac:dyDescent="0.2">
      <c r="A35" s="218">
        <v>8</v>
      </c>
      <c r="B35" s="219" t="s">
        <v>364</v>
      </c>
      <c r="C35" s="220" t="str">
        <f>IF(ISERROR(VLOOKUP(B35,'KAYIT LİSTESİ'!$B$4:$H$733,2,0)),"",(VLOOKUP(B35,'KAYIT LİSTESİ'!$B$4:$H$733,2,0)))</f>
        <v/>
      </c>
      <c r="D35" s="221" t="str">
        <f>IF(ISERROR(VLOOKUP(B35,'KAYIT LİSTESİ'!$B$4:$H$733,4,0)),"",(VLOOKUP(B35,'KAYIT LİSTESİ'!$B$4:$H$733,4,0)))</f>
        <v/>
      </c>
      <c r="E35" s="222" t="str">
        <f>IF(ISERROR(VLOOKUP(B35,'KAYIT LİSTESİ'!$B$4:$H$733,5,0)),"",(VLOOKUP(B35,'KAYIT LİSTESİ'!$B$4:$H$733,5,0)))</f>
        <v/>
      </c>
      <c r="F35" s="222" t="str">
        <f>IF(ISERROR(VLOOKUP(B35,'KAYIT LİSTESİ'!$B$4:$H$733,6,0)),"",(VLOOKUP(B35,'KAYIT LİSTESİ'!$B$4:$H$733,6,0)))</f>
        <v/>
      </c>
      <c r="G35" s="57"/>
      <c r="H35" s="224"/>
      <c r="I35" s="305"/>
      <c r="K35" s="218"/>
      <c r="L35" s="225"/>
      <c r="M35" s="225"/>
      <c r="N35" s="221"/>
      <c r="O35" s="226"/>
      <c r="P35" s="57"/>
      <c r="Q35" s="57"/>
      <c r="R35" s="228"/>
      <c r="S35" s="220" t="str">
        <f>IF(ISTEXT(P35)," ",IFERROR(VLOOKUP(SMALL(PUAN!$J$4:$K$112,COUNTIF(PUAN!$J$4:$K$112,"&lt;"&amp;P35)+1),PUAN!$J$4:$K$112,2,0),"    "))</f>
        <v xml:space="preserve">    </v>
      </c>
    </row>
    <row r="36" spans="1:19" ht="13.5" customHeight="1" x14ac:dyDescent="0.2">
      <c r="A36" s="23"/>
      <c r="B36" s="23"/>
      <c r="C36" s="24"/>
      <c r="D36" s="44"/>
      <c r="E36" s="25"/>
      <c r="F36" s="26"/>
      <c r="G36" s="27"/>
      <c r="H36" s="27"/>
      <c r="I36" s="27"/>
      <c r="J36" s="27"/>
      <c r="L36" s="28"/>
      <c r="M36" s="28"/>
      <c r="N36" s="29"/>
      <c r="O36" s="30"/>
      <c r="P36" s="31"/>
      <c r="Q36" s="40"/>
      <c r="R36" s="40"/>
    </row>
    <row r="37" spans="1:19" ht="14.25" customHeight="1" x14ac:dyDescent="0.2">
      <c r="A37" s="19" t="s">
        <v>18</v>
      </c>
      <c r="B37" s="19"/>
      <c r="C37" s="19"/>
      <c r="D37" s="45"/>
      <c r="E37" s="38" t="s">
        <v>0</v>
      </c>
      <c r="F37" s="33" t="s">
        <v>1</v>
      </c>
      <c r="G37" s="16"/>
      <c r="H37" s="16"/>
      <c r="I37" s="16"/>
      <c r="J37" s="16"/>
      <c r="K37" s="20" t="s">
        <v>2</v>
      </c>
      <c r="L37" s="20"/>
      <c r="M37" s="20"/>
      <c r="N37" s="20"/>
      <c r="O37" s="20"/>
      <c r="Q37" s="41" t="s">
        <v>3</v>
      </c>
      <c r="R37" s="42" t="s">
        <v>3</v>
      </c>
    </row>
  </sheetData>
  <sortState ref="L8:S10">
    <sortCondition ref="P8:P10"/>
  </sortState>
  <mergeCells count="25">
    <mergeCell ref="N6:N7"/>
    <mergeCell ref="O6:O7"/>
    <mergeCell ref="P6:P7"/>
    <mergeCell ref="A5:H5"/>
    <mergeCell ref="K5:P5"/>
    <mergeCell ref="K6:K7"/>
    <mergeCell ref="L6:L7"/>
    <mergeCell ref="M6:M7"/>
    <mergeCell ref="G6:I6"/>
    <mergeCell ref="G16:I16"/>
    <mergeCell ref="G26:I26"/>
    <mergeCell ref="A1:S1"/>
    <mergeCell ref="A2:S2"/>
    <mergeCell ref="P3:S3"/>
    <mergeCell ref="R5:S5"/>
    <mergeCell ref="A3:C3"/>
    <mergeCell ref="D3:E3"/>
    <mergeCell ref="F3:G3"/>
    <mergeCell ref="H3:J3"/>
    <mergeCell ref="P4:S4"/>
    <mergeCell ref="S6:S7"/>
    <mergeCell ref="A4:C4"/>
    <mergeCell ref="D4:E4"/>
    <mergeCell ref="R6:R7"/>
    <mergeCell ref="Q6:Q7"/>
  </mergeCells>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44"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8"/>
  <sheetViews>
    <sheetView view="pageBreakPreview" zoomScale="70" zoomScaleNormal="100" zoomScaleSheetLayoutView="70" workbookViewId="0">
      <selection activeCell="O8" sqref="O1:P1048576"/>
    </sheetView>
  </sheetViews>
  <sheetFormatPr defaultRowHeight="12.75" x14ac:dyDescent="0.2"/>
  <cols>
    <col min="1" max="1" width="6" style="70" customWidth="1"/>
    <col min="2" max="2" width="19.85546875" style="70" hidden="1" customWidth="1"/>
    <col min="3" max="3" width="8.5703125" style="70" customWidth="1"/>
    <col min="4" max="4" width="15.140625" style="71" bestFit="1" customWidth="1"/>
    <col min="5" max="5" width="29.28515625" style="70" bestFit="1" customWidth="1"/>
    <col min="6" max="6" width="29" style="3" customWidth="1"/>
    <col min="7" max="9" width="11.85546875" style="3" customWidth="1"/>
    <col min="10" max="10" width="13.28515625" style="3" customWidth="1"/>
    <col min="11" max="13" width="11.85546875" style="3" customWidth="1"/>
    <col min="14" max="14" width="13" style="72" customWidth="1"/>
    <col min="15" max="15" width="8.85546875" style="70" hidden="1" customWidth="1"/>
    <col min="16" max="16" width="10" style="187" hidden="1" customWidth="1"/>
    <col min="17" max="16384" width="9.140625" style="3"/>
  </cols>
  <sheetData>
    <row r="1" spans="1:16" ht="48.75" customHeight="1" x14ac:dyDescent="0.2">
      <c r="A1" s="781" t="str">
        <f>'YARIŞMA BİLGİLERİ'!A2:K2</f>
        <v>Gençlik ve Spor Bakanlığı
Spor Genel Müdürlüğü
Spor Faaliyetleri Daire Başkanlığı</v>
      </c>
      <c r="B1" s="781"/>
      <c r="C1" s="781"/>
      <c r="D1" s="781"/>
      <c r="E1" s="781"/>
      <c r="F1" s="781"/>
      <c r="G1" s="781"/>
      <c r="H1" s="781"/>
      <c r="I1" s="781"/>
      <c r="J1" s="781"/>
      <c r="K1" s="781"/>
      <c r="L1" s="781"/>
      <c r="M1" s="781"/>
      <c r="N1" s="781"/>
      <c r="O1" s="781"/>
      <c r="P1" s="236"/>
    </row>
    <row r="2" spans="1:16" ht="25.5" customHeight="1" x14ac:dyDescent="0.2">
      <c r="A2" s="784" t="str">
        <f>'YARIŞMA BİLGİLERİ'!A14:K14</f>
        <v>4. TÜRKİYENİN EN HIZLISI İL SEÇMELERİ</v>
      </c>
      <c r="B2" s="784"/>
      <c r="C2" s="784"/>
      <c r="D2" s="784"/>
      <c r="E2" s="784"/>
      <c r="F2" s="784"/>
      <c r="G2" s="784"/>
      <c r="H2" s="784"/>
      <c r="I2" s="784"/>
      <c r="J2" s="784"/>
      <c r="K2" s="784"/>
      <c r="L2" s="784"/>
      <c r="M2" s="784"/>
      <c r="N2" s="784"/>
      <c r="O2" s="784"/>
      <c r="P2" s="784"/>
    </row>
    <row r="3" spans="1:16" s="4" customFormat="1" ht="27" customHeight="1" x14ac:dyDescent="0.2">
      <c r="A3" s="782" t="s">
        <v>78</v>
      </c>
      <c r="B3" s="782"/>
      <c r="C3" s="782"/>
      <c r="D3" s="783" t="str">
        <f>'YARIŞMA PROGRAMI'!C22</f>
        <v>Gülle Atma</v>
      </c>
      <c r="E3" s="783"/>
      <c r="F3" s="153" t="s">
        <v>230</v>
      </c>
      <c r="G3" s="786"/>
      <c r="H3" s="786"/>
      <c r="I3" s="786"/>
      <c r="J3" s="154"/>
      <c r="K3" s="154"/>
      <c r="L3" s="181" t="s">
        <v>195</v>
      </c>
      <c r="M3" s="785"/>
      <c r="N3" s="785"/>
      <c r="O3" s="785"/>
      <c r="P3" s="785"/>
    </row>
    <row r="4" spans="1:16" s="4" customFormat="1" ht="17.25" customHeight="1" x14ac:dyDescent="0.2">
      <c r="A4" s="779" t="s">
        <v>79</v>
      </c>
      <c r="B4" s="779"/>
      <c r="C4" s="779"/>
      <c r="D4" s="737" t="s">
        <v>655</v>
      </c>
      <c r="E4" s="737"/>
      <c r="F4" s="169" t="s">
        <v>162</v>
      </c>
      <c r="G4" s="157"/>
      <c r="H4" s="157"/>
      <c r="I4" s="155"/>
      <c r="J4" s="155"/>
      <c r="K4" s="780" t="s">
        <v>77</v>
      </c>
      <c r="L4" s="780"/>
      <c r="M4" s="774"/>
      <c r="N4" s="774"/>
      <c r="O4" s="774"/>
      <c r="P4" s="238"/>
    </row>
    <row r="5" spans="1:16" ht="15" customHeight="1" x14ac:dyDescent="0.2">
      <c r="A5" s="5"/>
      <c r="B5" s="5"/>
      <c r="C5" s="5"/>
      <c r="D5" s="9"/>
      <c r="E5" s="6"/>
      <c r="F5" s="7"/>
      <c r="G5" s="8"/>
      <c r="H5" s="8"/>
      <c r="I5" s="8"/>
      <c r="J5" s="8"/>
      <c r="K5" s="8"/>
      <c r="L5" s="8"/>
      <c r="M5" s="8"/>
      <c r="N5" s="777">
        <f ca="1">NOW()</f>
        <v>43249.694233101851</v>
      </c>
      <c r="O5" s="777"/>
      <c r="P5" s="192"/>
    </row>
    <row r="6" spans="1:16" ht="15.75" x14ac:dyDescent="0.2">
      <c r="A6" s="772" t="s">
        <v>6</v>
      </c>
      <c r="B6" s="772"/>
      <c r="C6" s="773" t="s">
        <v>64</v>
      </c>
      <c r="D6" s="773" t="s">
        <v>658</v>
      </c>
      <c r="E6" s="772" t="s">
        <v>7</v>
      </c>
      <c r="F6" s="772" t="s">
        <v>207</v>
      </c>
      <c r="G6" s="778" t="s">
        <v>194</v>
      </c>
      <c r="H6" s="778"/>
      <c r="I6" s="778"/>
      <c r="J6" s="778"/>
      <c r="K6" s="778"/>
      <c r="L6" s="778"/>
      <c r="M6" s="778"/>
      <c r="N6" s="771" t="s">
        <v>8</v>
      </c>
      <c r="O6" s="771" t="s">
        <v>111</v>
      </c>
      <c r="P6" s="771" t="s">
        <v>9</v>
      </c>
    </row>
    <row r="7" spans="1:16" ht="30" customHeight="1" x14ac:dyDescent="0.2">
      <c r="A7" s="772"/>
      <c r="B7" s="772"/>
      <c r="C7" s="773"/>
      <c r="D7" s="773"/>
      <c r="E7" s="772"/>
      <c r="F7" s="772"/>
      <c r="G7" s="152">
        <v>1</v>
      </c>
      <c r="H7" s="152">
        <v>2</v>
      </c>
      <c r="I7" s="152">
        <v>3</v>
      </c>
      <c r="J7" s="497" t="s">
        <v>585</v>
      </c>
      <c r="K7" s="498">
        <v>4</v>
      </c>
      <c r="L7" s="498">
        <v>5</v>
      </c>
      <c r="M7" s="498">
        <v>6</v>
      </c>
      <c r="N7" s="771"/>
      <c r="O7" s="771"/>
      <c r="P7" s="771"/>
    </row>
    <row r="8" spans="1:16" s="65" customFormat="1" ht="49.5" customHeight="1" x14ac:dyDescent="0.2">
      <c r="A8" s="229">
        <v>1</v>
      </c>
      <c r="B8" s="306" t="s">
        <v>168</v>
      </c>
      <c r="C8" s="230">
        <v>88</v>
      </c>
      <c r="D8" s="231" t="s">
        <v>656</v>
      </c>
      <c r="E8" s="232" t="s">
        <v>657</v>
      </c>
      <c r="F8" s="232"/>
      <c r="G8" s="235"/>
      <c r="H8" s="235"/>
      <c r="I8" s="235"/>
      <c r="J8" s="303"/>
      <c r="K8" s="235"/>
      <c r="L8" s="235"/>
      <c r="M8" s="235"/>
      <c r="N8" s="211"/>
      <c r="O8" s="275"/>
      <c r="P8" s="239"/>
    </row>
    <row r="9" spans="1:16" s="65" customFormat="1" ht="49.5" customHeight="1" x14ac:dyDescent="0.2">
      <c r="A9" s="229"/>
      <c r="B9" s="306" t="s">
        <v>171</v>
      </c>
      <c r="C9" s="230"/>
      <c r="D9" s="231"/>
      <c r="E9" s="232"/>
      <c r="F9" s="232"/>
      <c r="G9" s="235"/>
      <c r="H9" s="235"/>
      <c r="I9" s="235"/>
      <c r="J9" s="303"/>
      <c r="K9" s="235"/>
      <c r="L9" s="235"/>
      <c r="M9" s="235"/>
      <c r="N9" s="211"/>
      <c r="O9" s="275"/>
      <c r="P9" s="239"/>
    </row>
    <row r="10" spans="1:16" s="65" customFormat="1" ht="49.5" customHeight="1" x14ac:dyDescent="0.2">
      <c r="A10" s="229"/>
      <c r="B10" s="306" t="s">
        <v>167</v>
      </c>
      <c r="C10" s="230"/>
      <c r="D10" s="231"/>
      <c r="E10" s="232"/>
      <c r="F10" s="232"/>
      <c r="G10" s="235"/>
      <c r="H10" s="235"/>
      <c r="I10" s="235"/>
      <c r="J10" s="303"/>
      <c r="K10" s="235"/>
      <c r="L10" s="235"/>
      <c r="M10" s="235"/>
      <c r="N10" s="211"/>
      <c r="O10" s="275"/>
      <c r="P10" s="239"/>
    </row>
    <row r="11" spans="1:16" s="65" customFormat="1" ht="49.5" hidden="1" customHeight="1" x14ac:dyDescent="0.2">
      <c r="A11" s="229">
        <v>4</v>
      </c>
      <c r="B11" s="306" t="s">
        <v>169</v>
      </c>
      <c r="C11" s="230"/>
      <c r="D11" s="231"/>
      <c r="E11" s="232"/>
      <c r="F11" s="232"/>
      <c r="G11" s="235"/>
      <c r="H11" s="235"/>
      <c r="I11" s="235"/>
      <c r="J11" s="303"/>
      <c r="K11" s="235"/>
      <c r="L11" s="235"/>
      <c r="M11" s="235"/>
      <c r="N11" s="211"/>
      <c r="O11" s="275"/>
      <c r="P11" s="239"/>
    </row>
    <row r="12" spans="1:16" s="65" customFormat="1" ht="49.5" hidden="1" customHeight="1" x14ac:dyDescent="0.2">
      <c r="A12" s="229">
        <v>5</v>
      </c>
      <c r="B12" s="306" t="s">
        <v>166</v>
      </c>
      <c r="C12" s="230"/>
      <c r="D12" s="231"/>
      <c r="E12" s="232"/>
      <c r="F12" s="232"/>
      <c r="G12" s="235"/>
      <c r="H12" s="235"/>
      <c r="I12" s="235"/>
      <c r="J12" s="303"/>
      <c r="K12" s="235"/>
      <c r="L12" s="235"/>
      <c r="M12" s="235"/>
      <c r="N12" s="211"/>
      <c r="O12" s="275"/>
      <c r="P12" s="239"/>
    </row>
    <row r="13" spans="1:16" s="65" customFormat="1" ht="49.5" hidden="1" customHeight="1" x14ac:dyDescent="0.2">
      <c r="A13" s="229" t="s">
        <v>212</v>
      </c>
      <c r="B13" s="306" t="s">
        <v>170</v>
      </c>
      <c r="C13" s="230"/>
      <c r="D13" s="231"/>
      <c r="E13" s="232"/>
      <c r="F13" s="232"/>
      <c r="G13" s="235"/>
      <c r="H13" s="235"/>
      <c r="I13" s="235"/>
      <c r="J13" s="303"/>
      <c r="K13" s="235"/>
      <c r="L13" s="235"/>
      <c r="M13" s="235"/>
      <c r="N13" s="211"/>
      <c r="O13" s="275"/>
      <c r="P13" s="239"/>
    </row>
    <row r="14" spans="1:16" s="65" customFormat="1" ht="49.5" hidden="1" customHeight="1" x14ac:dyDescent="0.2">
      <c r="A14" s="229"/>
      <c r="B14" s="306" t="s">
        <v>172</v>
      </c>
      <c r="C14" s="230"/>
      <c r="D14" s="231"/>
      <c r="E14" s="232"/>
      <c r="F14" s="232"/>
      <c r="G14" s="235"/>
      <c r="H14" s="235"/>
      <c r="I14" s="235"/>
      <c r="J14" s="303"/>
      <c r="K14" s="235"/>
      <c r="L14" s="235"/>
      <c r="M14" s="235"/>
      <c r="N14" s="211"/>
      <c r="O14" s="275"/>
      <c r="P14" s="239"/>
    </row>
    <row r="15" spans="1:16" s="65" customFormat="1" ht="49.5" hidden="1" customHeight="1" x14ac:dyDescent="0.2">
      <c r="A15" s="229"/>
      <c r="B15" s="306" t="s">
        <v>173</v>
      </c>
      <c r="C15" s="230"/>
      <c r="D15" s="231"/>
      <c r="E15" s="232"/>
      <c r="F15" s="232"/>
      <c r="G15" s="235"/>
      <c r="H15" s="235"/>
      <c r="I15" s="235"/>
      <c r="J15" s="303"/>
      <c r="K15" s="235"/>
      <c r="L15" s="235"/>
      <c r="M15" s="235"/>
      <c r="N15" s="211"/>
      <c r="O15" s="275"/>
      <c r="P15" s="239"/>
    </row>
    <row r="16" spans="1:16" s="65" customFormat="1" ht="49.5" hidden="1" customHeight="1" x14ac:dyDescent="0.2">
      <c r="A16" s="229"/>
      <c r="B16" s="306" t="s">
        <v>174</v>
      </c>
      <c r="C16" s="230"/>
      <c r="D16" s="231"/>
      <c r="E16" s="232"/>
      <c r="F16" s="232"/>
      <c r="G16" s="235"/>
      <c r="H16" s="235"/>
      <c r="I16" s="235"/>
      <c r="J16" s="303"/>
      <c r="K16" s="235"/>
      <c r="L16" s="235"/>
      <c r="M16" s="235"/>
      <c r="N16" s="211"/>
      <c r="O16" s="275"/>
      <c r="P16" s="239"/>
    </row>
    <row r="17" spans="1:16" s="65" customFormat="1" ht="49.5" hidden="1" customHeight="1" x14ac:dyDescent="0.2">
      <c r="A17" s="229"/>
      <c r="B17" s="306" t="s">
        <v>175</v>
      </c>
      <c r="C17" s="230"/>
      <c r="D17" s="231"/>
      <c r="E17" s="232"/>
      <c r="F17" s="232"/>
      <c r="G17" s="235"/>
      <c r="H17" s="235"/>
      <c r="I17" s="235"/>
      <c r="J17" s="303"/>
      <c r="K17" s="235"/>
      <c r="L17" s="235"/>
      <c r="M17" s="235"/>
      <c r="N17" s="211"/>
      <c r="O17" s="275"/>
      <c r="P17" s="239"/>
    </row>
    <row r="18" spans="1:16" s="65" customFormat="1" ht="49.5" hidden="1" customHeight="1" x14ac:dyDescent="0.2">
      <c r="A18" s="229"/>
      <c r="B18" s="306" t="s">
        <v>176</v>
      </c>
      <c r="C18" s="230"/>
      <c r="D18" s="231"/>
      <c r="E18" s="232"/>
      <c r="F18" s="232"/>
      <c r="G18" s="235"/>
      <c r="H18" s="235"/>
      <c r="I18" s="235"/>
      <c r="J18" s="303"/>
      <c r="K18" s="235"/>
      <c r="L18" s="235"/>
      <c r="M18" s="235"/>
      <c r="N18" s="211"/>
      <c r="O18" s="275"/>
      <c r="P18" s="239"/>
    </row>
    <row r="19" spans="1:16" s="65" customFormat="1" ht="49.5" hidden="1" customHeight="1" x14ac:dyDescent="0.2">
      <c r="A19" s="229"/>
      <c r="B19" s="306" t="s">
        <v>177</v>
      </c>
      <c r="C19" s="230"/>
      <c r="D19" s="231"/>
      <c r="E19" s="232"/>
      <c r="F19" s="232"/>
      <c r="G19" s="235"/>
      <c r="H19" s="235"/>
      <c r="I19" s="235"/>
      <c r="J19" s="303"/>
      <c r="K19" s="235"/>
      <c r="L19" s="235"/>
      <c r="M19" s="235"/>
      <c r="N19" s="211"/>
      <c r="O19" s="275"/>
      <c r="P19" s="239"/>
    </row>
    <row r="20" spans="1:16" s="65" customFormat="1" ht="49.5" hidden="1" customHeight="1" x14ac:dyDescent="0.2">
      <c r="A20" s="229"/>
      <c r="B20" s="306" t="s">
        <v>178</v>
      </c>
      <c r="C20" s="230"/>
      <c r="D20" s="231"/>
      <c r="E20" s="232"/>
      <c r="F20" s="232"/>
      <c r="G20" s="235"/>
      <c r="H20" s="235"/>
      <c r="I20" s="235"/>
      <c r="J20" s="303"/>
      <c r="K20" s="235"/>
      <c r="L20" s="235"/>
      <c r="M20" s="235"/>
      <c r="N20" s="211"/>
      <c r="O20" s="275"/>
      <c r="P20" s="239"/>
    </row>
    <row r="21" spans="1:16" s="65" customFormat="1" ht="49.5" hidden="1" customHeight="1" x14ac:dyDescent="0.2">
      <c r="A21" s="229"/>
      <c r="B21" s="306" t="s">
        <v>179</v>
      </c>
      <c r="C21" s="230"/>
      <c r="D21" s="231"/>
      <c r="E21" s="232"/>
      <c r="F21" s="232"/>
      <c r="G21" s="235"/>
      <c r="H21" s="235"/>
      <c r="I21" s="235"/>
      <c r="J21" s="303"/>
      <c r="K21" s="235"/>
      <c r="L21" s="235"/>
      <c r="M21" s="235"/>
      <c r="N21" s="211"/>
      <c r="O21" s="275"/>
      <c r="P21" s="239"/>
    </row>
    <row r="22" spans="1:16" s="65" customFormat="1" ht="49.5" hidden="1" customHeight="1" x14ac:dyDescent="0.2">
      <c r="A22" s="229"/>
      <c r="B22" s="306" t="s">
        <v>180</v>
      </c>
      <c r="C22" s="230"/>
      <c r="D22" s="231"/>
      <c r="E22" s="232"/>
      <c r="F22" s="232"/>
      <c r="G22" s="235"/>
      <c r="H22" s="235"/>
      <c r="I22" s="235"/>
      <c r="J22" s="303"/>
      <c r="K22" s="235"/>
      <c r="L22" s="235"/>
      <c r="M22" s="235"/>
      <c r="N22" s="211"/>
      <c r="O22" s="275"/>
      <c r="P22" s="239"/>
    </row>
    <row r="23" spans="1:16" s="65" customFormat="1" ht="49.5" hidden="1" customHeight="1" x14ac:dyDescent="0.2">
      <c r="A23" s="229"/>
      <c r="B23" s="306" t="s">
        <v>181</v>
      </c>
      <c r="C23" s="230"/>
      <c r="D23" s="231"/>
      <c r="E23" s="232"/>
      <c r="F23" s="232"/>
      <c r="G23" s="235"/>
      <c r="H23" s="235"/>
      <c r="I23" s="235"/>
      <c r="J23" s="303"/>
      <c r="K23" s="235"/>
      <c r="L23" s="235"/>
      <c r="M23" s="235"/>
      <c r="N23" s="211"/>
      <c r="O23" s="275"/>
      <c r="P23" s="239"/>
    </row>
    <row r="24" spans="1:16" s="65" customFormat="1" ht="49.5" hidden="1" customHeight="1" x14ac:dyDescent="0.2">
      <c r="A24" s="229"/>
      <c r="B24" s="306" t="s">
        <v>182</v>
      </c>
      <c r="C24" s="230"/>
      <c r="D24" s="231"/>
      <c r="E24" s="232"/>
      <c r="F24" s="232"/>
      <c r="G24" s="235"/>
      <c r="H24" s="235"/>
      <c r="I24" s="235"/>
      <c r="J24" s="303"/>
      <c r="K24" s="235"/>
      <c r="L24" s="235"/>
      <c r="M24" s="235"/>
      <c r="N24" s="211"/>
      <c r="O24" s="275"/>
      <c r="P24" s="239"/>
    </row>
    <row r="25" spans="1:16" s="65" customFormat="1" ht="49.5" hidden="1" customHeight="1" x14ac:dyDescent="0.2">
      <c r="A25" s="229"/>
      <c r="B25" s="306" t="s">
        <v>183</v>
      </c>
      <c r="C25" s="230"/>
      <c r="D25" s="231"/>
      <c r="E25" s="232"/>
      <c r="F25" s="232"/>
      <c r="G25" s="235"/>
      <c r="H25" s="235"/>
      <c r="I25" s="235"/>
      <c r="J25" s="303"/>
      <c r="K25" s="235"/>
      <c r="L25" s="235"/>
      <c r="M25" s="235"/>
      <c r="N25" s="211"/>
      <c r="O25" s="275"/>
      <c r="P25" s="239"/>
    </row>
    <row r="26" spans="1:16" s="65" customFormat="1" ht="49.5" hidden="1" customHeight="1" thickBot="1" x14ac:dyDescent="0.25">
      <c r="A26" s="229"/>
      <c r="B26" s="307" t="s">
        <v>184</v>
      </c>
      <c r="C26" s="230"/>
      <c r="D26" s="231"/>
      <c r="E26" s="232"/>
      <c r="F26" s="232"/>
      <c r="G26" s="235"/>
      <c r="H26" s="235"/>
      <c r="I26" s="235"/>
      <c r="J26" s="303"/>
      <c r="K26" s="235"/>
      <c r="L26" s="235"/>
      <c r="M26" s="235"/>
      <c r="N26" s="211"/>
      <c r="O26" s="275"/>
      <c r="P26" s="239"/>
    </row>
    <row r="27" spans="1:16" s="65" customFormat="1" ht="49.5" hidden="1" customHeight="1" x14ac:dyDescent="0.2">
      <c r="A27" s="229"/>
      <c r="B27" s="306" t="s">
        <v>185</v>
      </c>
      <c r="C27" s="230"/>
      <c r="D27" s="231"/>
      <c r="E27" s="232"/>
      <c r="F27" s="232"/>
      <c r="G27" s="235"/>
      <c r="H27" s="235"/>
      <c r="I27" s="235"/>
      <c r="J27" s="303"/>
      <c r="K27" s="235"/>
      <c r="L27" s="235"/>
      <c r="M27" s="235"/>
      <c r="N27" s="211"/>
      <c r="O27" s="275"/>
      <c r="P27" s="239"/>
    </row>
    <row r="28" spans="1:16" s="67" customFormat="1" ht="32.25" customHeight="1" x14ac:dyDescent="0.2">
      <c r="A28" s="775" t="s">
        <v>4</v>
      </c>
      <c r="B28" s="775"/>
      <c r="C28" s="775"/>
      <c r="D28" s="775"/>
      <c r="E28" s="69" t="s">
        <v>0</v>
      </c>
      <c r="F28" s="69" t="s">
        <v>1</v>
      </c>
      <c r="G28" s="776" t="s">
        <v>2</v>
      </c>
      <c r="H28" s="776"/>
      <c r="I28" s="776"/>
      <c r="J28" s="776"/>
      <c r="K28" s="776"/>
      <c r="L28" s="776"/>
      <c r="M28" s="776"/>
      <c r="N28" s="776" t="s">
        <v>3</v>
      </c>
      <c r="O28" s="776"/>
      <c r="P28" s="69"/>
    </row>
  </sheetData>
  <sortState ref="A8:O12">
    <sortCondition descending="1" ref="N8:N12"/>
  </sortState>
  <mergeCells count="24">
    <mergeCell ref="A1:O1"/>
    <mergeCell ref="A3:C3"/>
    <mergeCell ref="D3:E3"/>
    <mergeCell ref="A2:P2"/>
    <mergeCell ref="M3:P3"/>
    <mergeCell ref="G3:I3"/>
    <mergeCell ref="D4:E4"/>
    <mergeCell ref="M4:O4"/>
    <mergeCell ref="A28:D28"/>
    <mergeCell ref="G28:M28"/>
    <mergeCell ref="N28:O28"/>
    <mergeCell ref="N5:O5"/>
    <mergeCell ref="G6:M6"/>
    <mergeCell ref="N6:N7"/>
    <mergeCell ref="F6:F7"/>
    <mergeCell ref="C6:C7"/>
    <mergeCell ref="B6:B7"/>
    <mergeCell ref="A4:C4"/>
    <mergeCell ref="K4:L4"/>
    <mergeCell ref="P6:P7"/>
    <mergeCell ref="O6:O7"/>
    <mergeCell ref="A6:A7"/>
    <mergeCell ref="E6:E7"/>
    <mergeCell ref="D6:D7"/>
  </mergeCells>
  <conditionalFormatting sqref="N8:N27">
    <cfRule type="cellIs" dxfId="21" priority="2" operator="equal">
      <formula>0</formula>
    </cfRule>
  </conditionalFormatting>
  <conditionalFormatting sqref="J8:J27">
    <cfRule type="cellIs" dxfId="20" priority="1" operator="equal">
      <formula>0</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53"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27</vt:i4>
      </vt:variant>
      <vt:variant>
        <vt:lpstr>Adlandırılmış Aralıklar</vt:lpstr>
      </vt:variant>
      <vt:variant>
        <vt:i4>23</vt:i4>
      </vt:variant>
    </vt:vector>
  </HeadingPairs>
  <TitlesOfParts>
    <vt:vector size="50" baseType="lpstr">
      <vt:lpstr>YARIŞMA BİLGİLERİ</vt:lpstr>
      <vt:lpstr>YARIŞMA PROGRAMI</vt:lpstr>
      <vt:lpstr>KAYIT LİSTESİ</vt:lpstr>
      <vt:lpstr>Start Listesi</vt:lpstr>
      <vt:lpstr>PUAN</vt:lpstr>
      <vt:lpstr>100M.</vt:lpstr>
      <vt:lpstr>2004 80M</vt:lpstr>
      <vt:lpstr>100m.Eng</vt:lpstr>
      <vt:lpstr>Gülle</vt:lpstr>
      <vt:lpstr>200m.</vt:lpstr>
      <vt:lpstr>Üçadım</vt:lpstr>
      <vt:lpstr>Disk</vt:lpstr>
      <vt:lpstr>1500m.</vt:lpstr>
      <vt:lpstr>Sırık</vt:lpstr>
      <vt:lpstr>Çekiç</vt:lpstr>
      <vt:lpstr>Genel Puan Tablosu</vt:lpstr>
      <vt:lpstr>800m.</vt:lpstr>
      <vt:lpstr>300m.Eng</vt:lpstr>
      <vt:lpstr>Yüksek</vt:lpstr>
      <vt:lpstr>Uzun</vt:lpstr>
      <vt:lpstr>Cirit</vt:lpstr>
      <vt:lpstr>İsveç</vt:lpstr>
      <vt:lpstr>ALMANAK TOPLU SONUÇ</vt:lpstr>
      <vt:lpstr>2005 80M</vt:lpstr>
      <vt:lpstr>2006 60M</vt:lpstr>
      <vt:lpstr>2007 60M</vt:lpstr>
      <vt:lpstr>2008 60M</vt:lpstr>
      <vt:lpstr>'100M.'!Yazdırma_Alanı</vt:lpstr>
      <vt:lpstr>'100m.Eng'!Yazdırma_Alanı</vt:lpstr>
      <vt:lpstr>'1500m.'!Yazdırma_Alanı</vt:lpstr>
      <vt:lpstr>'2004 80M'!Yazdırma_Alanı</vt:lpstr>
      <vt:lpstr>'200m.'!Yazdırma_Alanı</vt:lpstr>
      <vt:lpstr>'300m.Eng'!Yazdırma_Alanı</vt:lpstr>
      <vt:lpstr>'800m.'!Yazdırma_Alanı</vt:lpstr>
      <vt:lpstr>Cirit!Yazdırma_Alanı</vt:lpstr>
      <vt:lpstr>Çekiç!Yazdırma_Alanı</vt:lpstr>
      <vt:lpstr>Disk!Yazdırma_Alanı</vt:lpstr>
      <vt:lpstr>'Genel Puan Tablosu'!Yazdırma_Alanı</vt:lpstr>
      <vt:lpstr>Gülle!Yazdırma_Alanı</vt:lpstr>
      <vt:lpstr>İsveç!Yazdırma_Alanı</vt:lpstr>
      <vt:lpstr>'KAYIT LİSTESİ'!Yazdırma_Alanı</vt:lpstr>
      <vt:lpstr>Sırık!Yazdırma_Alanı</vt:lpstr>
      <vt:lpstr>'Start Listesi'!Yazdırma_Alanı</vt:lpstr>
      <vt:lpstr>Uzun!Yazdırma_Alanı</vt:lpstr>
      <vt:lpstr>Üçadım!Yazdırma_Alanı</vt:lpstr>
      <vt:lpstr>'YARIŞMA PROGRAMI'!Yazdırma_Alanı</vt:lpstr>
      <vt:lpstr>Yüksek!Yazdırma_Alanı</vt:lpstr>
      <vt:lpstr>'Genel Puan Tablosu'!Yazdırma_Başlıkları</vt:lpstr>
      <vt:lpstr>'KAYIT LİSTESİ'!Yazdırma_Başlıkları</vt:lpstr>
      <vt:lpstr>'Start Listesi'!Yazdırma_Başlıkları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MÜNİR</dc:creator>
  <cp:lastModifiedBy>atletizm</cp:lastModifiedBy>
  <cp:lastPrinted>2018-05-29T12:21:53Z</cp:lastPrinted>
  <dcterms:created xsi:type="dcterms:W3CDTF">2004-05-10T13:01:28Z</dcterms:created>
  <dcterms:modified xsi:type="dcterms:W3CDTF">2018-05-29T13:39:55Z</dcterms:modified>
</cp:coreProperties>
</file>