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tletizm\Desktop\Atletizm Yıldızlar Okul Göğüs No lu\CETVELLER\"/>
    </mc:Choice>
  </mc:AlternateContent>
  <bookViews>
    <workbookView xWindow="0" yWindow="0" windowWidth="28800" windowHeight="12225" tabRatio="939" firstSheet="1" activeTab="15"/>
  </bookViews>
  <sheets>
    <sheet name="YARIŞMA BİLGİLERİ" sheetId="68" r:id="rId1"/>
    <sheet name="YARIŞMA PROGRAMI" sheetId="150" r:id="rId2"/>
    <sheet name="KAYIT LİSTESİ" sheetId="262" r:id="rId3"/>
    <sheet name="Start Listesi" sheetId="304" r:id="rId4"/>
    <sheet name="PUAN" sheetId="341" state="hidden" r:id="rId5"/>
    <sheet name="60m" sheetId="285" r:id="rId6"/>
    <sheet name="80m" sheetId="321" r:id="rId7"/>
    <sheet name="800m" sheetId="284" r:id="rId8"/>
    <sheet name="Yüksek" sheetId="287" r:id="rId9"/>
    <sheet name="Cirit" sheetId="340" r:id="rId10"/>
    <sheet name="Üçadım" sheetId="325" state="hidden" r:id="rId11"/>
    <sheet name="2000m" sheetId="322" r:id="rId12"/>
    <sheet name="100m.Eng" sheetId="309" r:id="rId13"/>
    <sheet name="Uzun" sheetId="288" r:id="rId14"/>
    <sheet name="Gülle" sheetId="298" r:id="rId15"/>
    <sheet name="5X80m" sheetId="329" r:id="rId16"/>
    <sheet name="Genel Puan Tablosu" sheetId="307" r:id="rId17"/>
    <sheet name="ALMANAK TOPLU SONUÇ" sheetId="268" state="hidden" r:id="rId18"/>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7" hidden="1">'ALMANAK TOPLU SONUÇ'!$A$2:$M$256</definedName>
    <definedName name="_xlnm._FilterDatabase" localSheetId="2" hidden="1">'KAYIT LİSTESİ'!$A$3:$M$521</definedName>
    <definedName name="_xlnm._FilterDatabase" localSheetId="1" hidden="1">'YARIŞMA PROGRAMI'!$A$6:$F$19</definedName>
    <definedName name="Excel_BuiltIn__FilterDatabase_3" localSheetId="9">#REF!</definedName>
    <definedName name="Excel_BuiltIn__FilterDatabase_3" localSheetId="2">#REF!</definedName>
    <definedName name="Excel_BuiltIn__FilterDatabase_3">#REF!</definedName>
    <definedName name="Excel_BuiltIn__FilterDatabase_3_1">#N/A</definedName>
    <definedName name="Excel_BuiltIn_Print_Area_11" localSheetId="12">#REF!</definedName>
    <definedName name="Excel_BuiltIn_Print_Area_11" localSheetId="11">#REF!</definedName>
    <definedName name="Excel_BuiltIn_Print_Area_11" localSheetId="15">#REF!</definedName>
    <definedName name="Excel_BuiltIn_Print_Area_11" localSheetId="5">#REF!</definedName>
    <definedName name="Excel_BuiltIn_Print_Area_11" localSheetId="7">#REF!</definedName>
    <definedName name="Excel_BuiltIn_Print_Area_11" localSheetId="6">#REF!</definedName>
    <definedName name="Excel_BuiltIn_Print_Area_11" localSheetId="9">#REF!</definedName>
    <definedName name="Excel_BuiltIn_Print_Area_11" localSheetId="16">#REF!</definedName>
    <definedName name="Excel_BuiltIn_Print_Area_11" localSheetId="14">#REF!</definedName>
    <definedName name="Excel_BuiltIn_Print_Area_11" localSheetId="2">#REF!</definedName>
    <definedName name="Excel_BuiltIn_Print_Area_11" localSheetId="13">#REF!</definedName>
    <definedName name="Excel_BuiltIn_Print_Area_11" localSheetId="10">#REF!</definedName>
    <definedName name="Excel_BuiltIn_Print_Area_11" localSheetId="8">#REF!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12">#REF!</definedName>
    <definedName name="Excel_BuiltIn_Print_Area_12" localSheetId="11">#REF!</definedName>
    <definedName name="Excel_BuiltIn_Print_Area_12" localSheetId="15">#REF!</definedName>
    <definedName name="Excel_BuiltIn_Print_Area_12" localSheetId="5">#REF!</definedName>
    <definedName name="Excel_BuiltIn_Print_Area_12" localSheetId="7">#REF!</definedName>
    <definedName name="Excel_BuiltIn_Print_Area_12" localSheetId="6">#REF!</definedName>
    <definedName name="Excel_BuiltIn_Print_Area_12" localSheetId="9">#REF!</definedName>
    <definedName name="Excel_BuiltIn_Print_Area_12" localSheetId="16">#REF!</definedName>
    <definedName name="Excel_BuiltIn_Print_Area_12" localSheetId="14">#REF!</definedName>
    <definedName name="Excel_BuiltIn_Print_Area_12" localSheetId="2">#REF!</definedName>
    <definedName name="Excel_BuiltIn_Print_Area_12" localSheetId="13">#REF!</definedName>
    <definedName name="Excel_BuiltIn_Print_Area_12" localSheetId="10">#REF!</definedName>
    <definedName name="Excel_BuiltIn_Print_Area_12" localSheetId="8">#REF!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12">#REF!</definedName>
    <definedName name="Excel_BuiltIn_Print_Area_13" localSheetId="11">#REF!</definedName>
    <definedName name="Excel_BuiltIn_Print_Area_13" localSheetId="15">#REF!</definedName>
    <definedName name="Excel_BuiltIn_Print_Area_13" localSheetId="5">#REF!</definedName>
    <definedName name="Excel_BuiltIn_Print_Area_13" localSheetId="7">#REF!</definedName>
    <definedName name="Excel_BuiltIn_Print_Area_13" localSheetId="6">#REF!</definedName>
    <definedName name="Excel_BuiltIn_Print_Area_13" localSheetId="9">#REF!</definedName>
    <definedName name="Excel_BuiltIn_Print_Area_13" localSheetId="16">#REF!</definedName>
    <definedName name="Excel_BuiltIn_Print_Area_13" localSheetId="14">#REF!</definedName>
    <definedName name="Excel_BuiltIn_Print_Area_13" localSheetId="2">#REF!</definedName>
    <definedName name="Excel_BuiltIn_Print_Area_13" localSheetId="13">#REF!</definedName>
    <definedName name="Excel_BuiltIn_Print_Area_13" localSheetId="10">#REF!</definedName>
    <definedName name="Excel_BuiltIn_Print_Area_13" localSheetId="8">#REF!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12">#REF!</definedName>
    <definedName name="Excel_BuiltIn_Print_Area_16" localSheetId="11">#REF!</definedName>
    <definedName name="Excel_BuiltIn_Print_Area_16" localSheetId="15">#REF!</definedName>
    <definedName name="Excel_BuiltIn_Print_Area_16" localSheetId="5">#REF!</definedName>
    <definedName name="Excel_BuiltIn_Print_Area_16" localSheetId="7">#REF!</definedName>
    <definedName name="Excel_BuiltIn_Print_Area_16" localSheetId="6">#REF!</definedName>
    <definedName name="Excel_BuiltIn_Print_Area_16" localSheetId="9">#REF!</definedName>
    <definedName name="Excel_BuiltIn_Print_Area_16" localSheetId="16">#REF!</definedName>
    <definedName name="Excel_BuiltIn_Print_Area_16" localSheetId="14">#REF!</definedName>
    <definedName name="Excel_BuiltIn_Print_Area_16" localSheetId="2">#REF!</definedName>
    <definedName name="Excel_BuiltIn_Print_Area_16" localSheetId="13">#REF!</definedName>
    <definedName name="Excel_BuiltIn_Print_Area_16" localSheetId="10">#REF!</definedName>
    <definedName name="Excel_BuiltIn_Print_Area_16" localSheetId="8">#REF!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12">#REF!</definedName>
    <definedName name="Excel_BuiltIn_Print_Area_19" localSheetId="11">#REF!</definedName>
    <definedName name="Excel_BuiltIn_Print_Area_19" localSheetId="15">#REF!</definedName>
    <definedName name="Excel_BuiltIn_Print_Area_19" localSheetId="5">#REF!</definedName>
    <definedName name="Excel_BuiltIn_Print_Area_19" localSheetId="7">#REF!</definedName>
    <definedName name="Excel_BuiltIn_Print_Area_19" localSheetId="6">#REF!</definedName>
    <definedName name="Excel_BuiltIn_Print_Area_19" localSheetId="9">#REF!</definedName>
    <definedName name="Excel_BuiltIn_Print_Area_19" localSheetId="16">#REF!</definedName>
    <definedName name="Excel_BuiltIn_Print_Area_19" localSheetId="14">#REF!</definedName>
    <definedName name="Excel_BuiltIn_Print_Area_19" localSheetId="2">#REF!</definedName>
    <definedName name="Excel_BuiltIn_Print_Area_19" localSheetId="13">#REF!</definedName>
    <definedName name="Excel_BuiltIn_Print_Area_19" localSheetId="10">#REF!</definedName>
    <definedName name="Excel_BuiltIn_Print_Area_19" localSheetId="8">#REF!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12">#REF!</definedName>
    <definedName name="Excel_BuiltIn_Print_Area_20" localSheetId="11">#REF!</definedName>
    <definedName name="Excel_BuiltIn_Print_Area_20" localSheetId="15">#REF!</definedName>
    <definedName name="Excel_BuiltIn_Print_Area_20" localSheetId="5">#REF!</definedName>
    <definedName name="Excel_BuiltIn_Print_Area_20" localSheetId="7">#REF!</definedName>
    <definedName name="Excel_BuiltIn_Print_Area_20" localSheetId="6">#REF!</definedName>
    <definedName name="Excel_BuiltIn_Print_Area_20" localSheetId="9">#REF!</definedName>
    <definedName name="Excel_BuiltIn_Print_Area_20" localSheetId="16">#REF!</definedName>
    <definedName name="Excel_BuiltIn_Print_Area_20" localSheetId="14">#REF!</definedName>
    <definedName name="Excel_BuiltIn_Print_Area_20" localSheetId="2">#REF!</definedName>
    <definedName name="Excel_BuiltIn_Print_Area_20" localSheetId="13">#REF!</definedName>
    <definedName name="Excel_BuiltIn_Print_Area_20" localSheetId="10">#REF!</definedName>
    <definedName name="Excel_BuiltIn_Print_Area_20" localSheetId="8">#REF!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12">#REF!</definedName>
    <definedName name="Excel_BuiltIn_Print_Area_21" localSheetId="11">#REF!</definedName>
    <definedName name="Excel_BuiltIn_Print_Area_21" localSheetId="15">#REF!</definedName>
    <definedName name="Excel_BuiltIn_Print_Area_21" localSheetId="5">#REF!</definedName>
    <definedName name="Excel_BuiltIn_Print_Area_21" localSheetId="7">#REF!</definedName>
    <definedName name="Excel_BuiltIn_Print_Area_21" localSheetId="6">#REF!</definedName>
    <definedName name="Excel_BuiltIn_Print_Area_21" localSheetId="9">#REF!</definedName>
    <definedName name="Excel_BuiltIn_Print_Area_21" localSheetId="16">#REF!</definedName>
    <definedName name="Excel_BuiltIn_Print_Area_21" localSheetId="14">#REF!</definedName>
    <definedName name="Excel_BuiltIn_Print_Area_21" localSheetId="2">#REF!</definedName>
    <definedName name="Excel_BuiltIn_Print_Area_21" localSheetId="13">#REF!</definedName>
    <definedName name="Excel_BuiltIn_Print_Area_21" localSheetId="10">#REF!</definedName>
    <definedName name="Excel_BuiltIn_Print_Area_21" localSheetId="8">#REF!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12">#REF!</definedName>
    <definedName name="Excel_BuiltIn_Print_Area_4" localSheetId="11">#REF!</definedName>
    <definedName name="Excel_BuiltIn_Print_Area_4" localSheetId="15">#REF!</definedName>
    <definedName name="Excel_BuiltIn_Print_Area_4" localSheetId="5">#REF!</definedName>
    <definedName name="Excel_BuiltIn_Print_Area_4" localSheetId="7">#REF!</definedName>
    <definedName name="Excel_BuiltIn_Print_Area_4" localSheetId="6">#REF!</definedName>
    <definedName name="Excel_BuiltIn_Print_Area_4" localSheetId="9">#REF!</definedName>
    <definedName name="Excel_BuiltIn_Print_Area_4" localSheetId="16">#REF!</definedName>
    <definedName name="Excel_BuiltIn_Print_Area_4" localSheetId="14">#REF!</definedName>
    <definedName name="Excel_BuiltIn_Print_Area_4" localSheetId="2">#REF!</definedName>
    <definedName name="Excel_BuiltIn_Print_Area_4" localSheetId="13">#REF!</definedName>
    <definedName name="Excel_BuiltIn_Print_Area_4" localSheetId="10">#REF!</definedName>
    <definedName name="Excel_BuiltIn_Print_Area_4" localSheetId="8">#REF!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12">#REF!</definedName>
    <definedName name="Excel_BuiltIn_Print_Area_5" localSheetId="11">#REF!</definedName>
    <definedName name="Excel_BuiltIn_Print_Area_5" localSheetId="15">#REF!</definedName>
    <definedName name="Excel_BuiltIn_Print_Area_5" localSheetId="5">#REF!</definedName>
    <definedName name="Excel_BuiltIn_Print_Area_5" localSheetId="7">#REF!</definedName>
    <definedName name="Excel_BuiltIn_Print_Area_5" localSheetId="6">#REF!</definedName>
    <definedName name="Excel_BuiltIn_Print_Area_5" localSheetId="9">#REF!</definedName>
    <definedName name="Excel_BuiltIn_Print_Area_5" localSheetId="16">#REF!</definedName>
    <definedName name="Excel_BuiltIn_Print_Area_5" localSheetId="14">#REF!</definedName>
    <definedName name="Excel_BuiltIn_Print_Area_5" localSheetId="2">#REF!</definedName>
    <definedName name="Excel_BuiltIn_Print_Area_5" localSheetId="13">#REF!</definedName>
    <definedName name="Excel_BuiltIn_Print_Area_5" localSheetId="10">#REF!</definedName>
    <definedName name="Excel_BuiltIn_Print_Area_5" localSheetId="8">#REF!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12">#REF!</definedName>
    <definedName name="Excel_BuiltIn_Print_Area_9" localSheetId="11">#REF!</definedName>
    <definedName name="Excel_BuiltIn_Print_Area_9" localSheetId="15">#REF!</definedName>
    <definedName name="Excel_BuiltIn_Print_Area_9" localSheetId="5">#REF!</definedName>
    <definedName name="Excel_BuiltIn_Print_Area_9" localSheetId="7">#REF!</definedName>
    <definedName name="Excel_BuiltIn_Print_Area_9" localSheetId="6">#REF!</definedName>
    <definedName name="Excel_BuiltIn_Print_Area_9" localSheetId="9">#REF!</definedName>
    <definedName name="Excel_BuiltIn_Print_Area_9" localSheetId="16">#REF!</definedName>
    <definedName name="Excel_BuiltIn_Print_Area_9" localSheetId="14">#REF!</definedName>
    <definedName name="Excel_BuiltIn_Print_Area_9" localSheetId="2">#REF!</definedName>
    <definedName name="Excel_BuiltIn_Print_Area_9" localSheetId="13">#REF!</definedName>
    <definedName name="Excel_BuiltIn_Print_Area_9" localSheetId="10">#REF!</definedName>
    <definedName name="Excel_BuiltIn_Print_Area_9" localSheetId="8">#REF!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12">'100m.Eng'!$A$1:$S$37</definedName>
    <definedName name="_xlnm.Print_Area" localSheetId="11">'2000m'!$A$1:$Q$43</definedName>
    <definedName name="_xlnm.Print_Area" localSheetId="15">'5X80m'!$A$1:$Q$27</definedName>
    <definedName name="_xlnm.Print_Area" localSheetId="5">'60m'!$A$1:$S$37</definedName>
    <definedName name="_xlnm.Print_Area" localSheetId="7">'800m'!$A$1:$Q$36</definedName>
    <definedName name="_xlnm.Print_Area" localSheetId="6">'80m'!$A$1:$S$36</definedName>
    <definedName name="_xlnm.Print_Area" localSheetId="9">Cirit!$A$1:$M$29</definedName>
    <definedName name="_xlnm.Print_Area" localSheetId="16">'Genel Puan Tablosu'!$A$1:$Y$19</definedName>
    <definedName name="_xlnm.Print_Area" localSheetId="14">Gülle!$A$1:$M$28</definedName>
    <definedName name="_xlnm.Print_Area" localSheetId="2">'KAYIT LİSTESİ'!$A$1:$M$503</definedName>
    <definedName name="_xlnm.Print_Area" localSheetId="3">'Start Listesi'!$A$1:$O$128</definedName>
    <definedName name="_xlnm.Print_Area" localSheetId="13">Uzun!$A$1:$M$29</definedName>
    <definedName name="_xlnm.Print_Area" localSheetId="10">Üçadım!$A$1:$P$24</definedName>
    <definedName name="_xlnm.Print_Area" localSheetId="1">'YARIŞMA PROGRAMI'!$A$1:$E$19</definedName>
    <definedName name="_xlnm.Print_Area" localSheetId="8">Yüksek!$A$1:$BQ$24</definedName>
    <definedName name="_xlnm.Print_Titles" localSheetId="16">'Genel Puan Tablosu'!$1:$2</definedName>
    <definedName name="_xlnm.Print_Titles" localSheetId="2">'KAYIT LİSTESİ'!$1:$3</definedName>
    <definedName name="_xlnm.Print_Titles" localSheetId="3">'Start Listesi'!$1:$3</definedName>
  </definedNames>
  <calcPr calcId="152511"/>
</workbook>
</file>

<file path=xl/calcChain.xml><?xml version="1.0" encoding="utf-8"?>
<calcChain xmlns="http://schemas.openxmlformats.org/spreadsheetml/2006/main">
  <c r="N8" i="307" l="1"/>
  <c r="K21" i="298" l="1"/>
  <c r="K13" i="298"/>
  <c r="K11" i="298"/>
  <c r="K20" i="298"/>
  <c r="K17" i="298"/>
  <c r="K18" i="298"/>
  <c r="K19" i="298"/>
  <c r="K10" i="298"/>
  <c r="K9" i="298"/>
  <c r="K16" i="298"/>
  <c r="K22" i="298"/>
  <c r="K14" i="288" l="1"/>
  <c r="K10" i="288"/>
  <c r="K18" i="288"/>
  <c r="K19" i="288"/>
  <c r="K13" i="288"/>
  <c r="K15" i="288"/>
  <c r="K16" i="288"/>
  <c r="K12" i="288"/>
  <c r="K11" i="288"/>
  <c r="K22" i="288"/>
  <c r="K17" i="288"/>
  <c r="K23" i="288"/>
  <c r="K20" i="288"/>
  <c r="K9" i="288"/>
  <c r="K13" i="340" l="1"/>
  <c r="K10" i="340"/>
  <c r="K12" i="340"/>
  <c r="K16" i="340"/>
  <c r="K17" i="340"/>
  <c r="K14" i="340"/>
  <c r="K15" i="340"/>
  <c r="K19" i="340"/>
  <c r="G333" i="262" l="1"/>
  <c r="F333" i="262"/>
  <c r="E333" i="262"/>
  <c r="D333" i="262"/>
  <c r="C333" i="262"/>
  <c r="G318" i="262"/>
  <c r="F318" i="262"/>
  <c r="E318" i="262"/>
  <c r="D318" i="262"/>
  <c r="C318" i="262"/>
  <c r="G303" i="262"/>
  <c r="F303" i="262"/>
  <c r="E303" i="262"/>
  <c r="D303" i="262"/>
  <c r="C303" i="262"/>
  <c r="G288" i="262"/>
  <c r="F288" i="262"/>
  <c r="E288" i="262"/>
  <c r="D288" i="262"/>
  <c r="C288" i="262"/>
  <c r="G273" i="262"/>
  <c r="F273" i="262"/>
  <c r="E273" i="262"/>
  <c r="D273" i="262"/>
  <c r="C273" i="262"/>
  <c r="G258" i="262"/>
  <c r="F258" i="262"/>
  <c r="E258" i="262"/>
  <c r="D258" i="262"/>
  <c r="C258" i="262"/>
  <c r="G243" i="262"/>
  <c r="F243" i="262"/>
  <c r="E243" i="262"/>
  <c r="D243" i="262"/>
  <c r="C243" i="262"/>
  <c r="G228" i="262"/>
  <c r="F228" i="262"/>
  <c r="E228" i="262"/>
  <c r="D228" i="262"/>
  <c r="C228" i="262"/>
  <c r="G213" i="262"/>
  <c r="F213" i="262"/>
  <c r="E213" i="262"/>
  <c r="D213" i="262"/>
  <c r="C213" i="262"/>
  <c r="G198" i="262"/>
  <c r="F198" i="262"/>
  <c r="E198" i="262"/>
  <c r="D198" i="262"/>
  <c r="C198" i="262"/>
  <c r="G183" i="262"/>
  <c r="F183" i="262"/>
  <c r="E183" i="262"/>
  <c r="D183" i="262"/>
  <c r="C183" i="262"/>
  <c r="G168" i="262"/>
  <c r="F168" i="262"/>
  <c r="E168" i="262"/>
  <c r="D168" i="262"/>
  <c r="C168" i="262"/>
  <c r="G153" i="262"/>
  <c r="F153" i="262"/>
  <c r="E153" i="262"/>
  <c r="D153" i="262"/>
  <c r="C153" i="262"/>
  <c r="G138" i="262"/>
  <c r="F138" i="262"/>
  <c r="E138" i="262"/>
  <c r="D138" i="262"/>
  <c r="C138" i="262"/>
  <c r="G123" i="262"/>
  <c r="F123" i="262"/>
  <c r="E123" i="262"/>
  <c r="D123" i="262"/>
  <c r="C123" i="262"/>
  <c r="G108" i="262"/>
  <c r="F108" i="262"/>
  <c r="E108" i="262"/>
  <c r="D108" i="262"/>
  <c r="C108" i="262"/>
  <c r="G93" i="262"/>
  <c r="F93" i="262"/>
  <c r="E93" i="262"/>
  <c r="D93" i="262"/>
  <c r="C93" i="262"/>
  <c r="G78" i="262"/>
  <c r="F78" i="262"/>
  <c r="E78" i="262"/>
  <c r="D78" i="262"/>
  <c r="C78" i="262"/>
  <c r="C63" i="262"/>
  <c r="G63" i="262"/>
  <c r="F63" i="262"/>
  <c r="E63" i="262"/>
  <c r="D63" i="262"/>
  <c r="G48" i="262"/>
  <c r="F48" i="262"/>
  <c r="E48" i="262"/>
  <c r="D48" i="262"/>
  <c r="C48" i="262"/>
  <c r="D33" i="262"/>
  <c r="G33" i="262"/>
  <c r="F33" i="262"/>
  <c r="E33" i="262"/>
  <c r="C33" i="262"/>
  <c r="D18" i="262"/>
  <c r="G18" i="262"/>
  <c r="F18" i="262"/>
  <c r="E18" i="262"/>
  <c r="C18" i="262"/>
  <c r="L8" i="298" l="1"/>
  <c r="L8" i="288"/>
  <c r="L14" i="288"/>
  <c r="L10" i="288"/>
  <c r="Q10" i="322"/>
  <c r="L8" i="340"/>
  <c r="L15" i="340"/>
  <c r="BP10" i="287"/>
  <c r="Q14" i="284"/>
  <c r="P8" i="307" l="1"/>
  <c r="V8" i="307"/>
  <c r="N17" i="307"/>
  <c r="P17" i="307"/>
  <c r="V17" i="307"/>
  <c r="N12" i="307"/>
  <c r="P12" i="307"/>
  <c r="V12" i="307"/>
  <c r="N11" i="307"/>
  <c r="P11" i="307"/>
  <c r="V11" i="307"/>
  <c r="N9" i="307"/>
  <c r="P9" i="307"/>
  <c r="V9" i="307"/>
  <c r="N18" i="307"/>
  <c r="P18" i="307"/>
  <c r="V18" i="307"/>
  <c r="N15" i="307"/>
  <c r="P15" i="307"/>
  <c r="V15" i="307"/>
  <c r="N10" i="307"/>
  <c r="P10" i="307"/>
  <c r="V10" i="307"/>
  <c r="N13" i="307"/>
  <c r="P13" i="307"/>
  <c r="V13" i="307"/>
  <c r="N14" i="307"/>
  <c r="P14" i="307"/>
  <c r="V14" i="307"/>
  <c r="N16" i="307"/>
  <c r="P16" i="307"/>
  <c r="V16" i="307"/>
  <c r="V19" i="307"/>
  <c r="P19" i="307"/>
  <c r="N19" i="307"/>
  <c r="Q8" i="284" l="1"/>
  <c r="Q11" i="284"/>
  <c r="Q13" i="284"/>
  <c r="Q12" i="284"/>
  <c r="Q23" i="284"/>
  <c r="L14" i="340"/>
  <c r="L19" i="340"/>
  <c r="K20" i="340"/>
  <c r="L20" i="340" s="1"/>
  <c r="K18" i="340"/>
  <c r="L18" i="340" s="1"/>
  <c r="K9" i="340"/>
  <c r="L9" i="340" s="1"/>
  <c r="K11" i="340"/>
  <c r="K23" i="340"/>
  <c r="L23" i="340" s="1"/>
  <c r="L11" i="298" l="1"/>
  <c r="L20" i="298"/>
  <c r="L10" i="298"/>
  <c r="L22" i="298"/>
  <c r="L16" i="298"/>
  <c r="K15" i="298"/>
  <c r="L15" i="298" s="1"/>
  <c r="K24" i="298"/>
  <c r="L24" i="298" s="1"/>
  <c r="K14" i="298"/>
  <c r="K12" i="298"/>
  <c r="K23" i="298"/>
  <c r="K25" i="298"/>
  <c r="L25" i="298"/>
  <c r="K26" i="298"/>
  <c r="L26" i="298" s="1"/>
  <c r="L16" i="340"/>
  <c r="L17" i="340"/>
  <c r="K24" i="340"/>
  <c r="L24" i="340" s="1"/>
  <c r="K25" i="340"/>
  <c r="L25" i="340"/>
  <c r="K26" i="340"/>
  <c r="L26" i="340" s="1"/>
  <c r="BP8" i="287"/>
  <c r="BP17" i="287"/>
  <c r="BP12" i="287"/>
  <c r="BP15" i="287"/>
  <c r="BP11" i="287"/>
  <c r="BP14" i="287"/>
  <c r="BP19" i="287"/>
  <c r="BP13" i="287"/>
  <c r="BP16" i="287"/>
  <c r="BP9" i="287"/>
  <c r="BP20" i="287"/>
  <c r="BP18" i="287"/>
  <c r="BP21" i="287"/>
  <c r="BP22" i="287"/>
  <c r="L19" i="298" l="1"/>
  <c r="L17" i="298"/>
  <c r="L9" i="298"/>
  <c r="L13" i="298"/>
  <c r="L21" i="298"/>
  <c r="L18" i="298"/>
  <c r="L10" i="340"/>
  <c r="L12" i="340"/>
  <c r="L13" i="340"/>
  <c r="K21" i="288"/>
  <c r="K28" i="288"/>
  <c r="L28" i="288" s="1"/>
  <c r="S13" i="309"/>
  <c r="S17" i="309"/>
  <c r="S20" i="309"/>
  <c r="S14" i="309"/>
  <c r="Q14" i="307" s="1"/>
  <c r="Q19" i="322"/>
  <c r="Q20" i="322"/>
  <c r="Q17" i="322"/>
  <c r="Q15" i="322"/>
  <c r="O16" i="307" s="1"/>
  <c r="Q21" i="322"/>
  <c r="O18" i="307" s="1"/>
  <c r="Q8" i="322"/>
  <c r="Q13" i="322"/>
  <c r="Q22" i="322"/>
  <c r="BP23" i="287"/>
  <c r="S25" i="321"/>
  <c r="S13" i="321"/>
  <c r="S15" i="321"/>
  <c r="S18" i="321"/>
  <c r="S19" i="321"/>
  <c r="S15" i="285"/>
  <c r="S19" i="285"/>
  <c r="S18" i="285"/>
  <c r="S8" i="285"/>
  <c r="S21" i="285"/>
  <c r="S22" i="285"/>
  <c r="S11" i="285"/>
  <c r="S9" i="285"/>
  <c r="S14" i="285"/>
  <c r="S23" i="285"/>
  <c r="S16" i="285"/>
  <c r="S26" i="285"/>
  <c r="S27" i="285"/>
  <c r="S28" i="285"/>
  <c r="S29" i="285"/>
  <c r="S30" i="285"/>
  <c r="S31" i="285"/>
  <c r="S32" i="285"/>
  <c r="S33" i="285"/>
  <c r="S34" i="285"/>
  <c r="S35" i="285"/>
  <c r="O17" i="307" l="1"/>
  <c r="O13" i="307"/>
  <c r="O12" i="307"/>
  <c r="O11" i="307"/>
  <c r="Q20" i="284"/>
  <c r="Q16" i="284"/>
  <c r="Q11" i="329" l="1"/>
  <c r="Q13" i="329"/>
  <c r="Q17" i="329"/>
  <c r="Q15" i="329"/>
  <c r="Q16" i="329"/>
  <c r="Q19" i="329"/>
  <c r="W18" i="307" s="1"/>
  <c r="Q8" i="329"/>
  <c r="Q9" i="329"/>
  <c r="Q10" i="329"/>
  <c r="Q18" i="329"/>
  <c r="Q14" i="329"/>
  <c r="W14" i="307" s="1"/>
  <c r="Q20" i="329"/>
  <c r="Q21" i="329"/>
  <c r="Q22" i="329"/>
  <c r="Q23" i="329"/>
  <c r="Q24" i="329"/>
  <c r="Q25" i="329"/>
  <c r="Q12" i="329"/>
  <c r="W19" i="307" s="1"/>
  <c r="Q11" i="322"/>
  <c r="O10" i="307" s="1"/>
  <c r="Q16" i="322"/>
  <c r="O14" i="307" s="1"/>
  <c r="Q24" i="322"/>
  <c r="Q25" i="322"/>
  <c r="Q26" i="322"/>
  <c r="Q27" i="322"/>
  <c r="Q28" i="322"/>
  <c r="Q38" i="322"/>
  <c r="Q39" i="322"/>
  <c r="Q40" i="322"/>
  <c r="Q41" i="322"/>
  <c r="Q42" i="322"/>
  <c r="Q18" i="322"/>
  <c r="Q15" i="284"/>
  <c r="Q19" i="284"/>
  <c r="Q21" i="284"/>
  <c r="Q17" i="284"/>
  <c r="Q34" i="284"/>
  <c r="Q18" i="284"/>
  <c r="S14" i="321"/>
  <c r="S17" i="321"/>
  <c r="S24" i="321"/>
  <c r="S23" i="321"/>
  <c r="S28" i="321"/>
  <c r="S29" i="321"/>
  <c r="S30" i="321"/>
  <c r="S31" i="321"/>
  <c r="S32" i="321"/>
  <c r="S33" i="321"/>
  <c r="S34" i="321"/>
  <c r="S35" i="321"/>
  <c r="S21" i="321"/>
  <c r="S17" i="285"/>
  <c r="S35" i="309"/>
  <c r="S11" i="309"/>
  <c r="Q10" i="307" s="1"/>
  <c r="S15" i="309"/>
  <c r="S18" i="309"/>
  <c r="S10" i="309"/>
  <c r="Q9" i="307" s="1"/>
  <c r="S12" i="309"/>
  <c r="S19" i="309"/>
  <c r="S16" i="309"/>
  <c r="Q11" i="307" s="1"/>
  <c r="S21" i="309"/>
  <c r="S22" i="309"/>
  <c r="S23" i="309"/>
  <c r="S24" i="309"/>
  <c r="S25" i="309"/>
  <c r="S26" i="309"/>
  <c r="S27" i="309"/>
  <c r="S28" i="309"/>
  <c r="S29" i="309"/>
  <c r="S30" i="309"/>
  <c r="S31" i="309"/>
  <c r="S32" i="309"/>
  <c r="S33" i="309"/>
  <c r="S34" i="309"/>
  <c r="W17" i="307" l="1"/>
  <c r="W13" i="307"/>
  <c r="W15" i="307"/>
  <c r="W9" i="307"/>
  <c r="W16" i="307"/>
  <c r="W8" i="307"/>
  <c r="W10" i="307"/>
  <c r="O19" i="307"/>
  <c r="O15" i="307"/>
  <c r="Q8" i="307"/>
  <c r="Q13" i="307"/>
  <c r="Q16" i="307"/>
  <c r="Q18" i="307"/>
  <c r="W11" i="307"/>
  <c r="W12" i="307"/>
  <c r="O8" i="307"/>
  <c r="O9" i="307"/>
  <c r="Q19" i="307"/>
  <c r="S9" i="309"/>
  <c r="Q17" i="307" s="1"/>
  <c r="G11" i="307"/>
  <c r="H11" i="307"/>
  <c r="G9" i="307"/>
  <c r="H9" i="307"/>
  <c r="G17" i="307"/>
  <c r="H17" i="307"/>
  <c r="G15" i="307"/>
  <c r="H15" i="307"/>
  <c r="G19" i="307"/>
  <c r="H19" i="307"/>
  <c r="G8" i="307"/>
  <c r="H8" i="307"/>
  <c r="G12" i="307"/>
  <c r="H12" i="307"/>
  <c r="G18" i="307"/>
  <c r="H18" i="307"/>
  <c r="G13" i="307"/>
  <c r="H13" i="307"/>
  <c r="G14" i="307"/>
  <c r="H14" i="307"/>
  <c r="G16" i="307"/>
  <c r="H16" i="307"/>
  <c r="H10" i="307"/>
  <c r="G10" i="307"/>
  <c r="Q15" i="307" l="1"/>
  <c r="Q12" i="307"/>
  <c r="B503" i="262"/>
  <c r="B502" i="262"/>
  <c r="B501" i="262"/>
  <c r="B500" i="262"/>
  <c r="B499" i="262"/>
  <c r="B498" i="262"/>
  <c r="B497" i="262"/>
  <c r="B496" i="262"/>
  <c r="B495" i="262"/>
  <c r="B494" i="262"/>
  <c r="B493" i="262"/>
  <c r="B492" i="262"/>
  <c r="B491" i="262"/>
  <c r="B490" i="262"/>
  <c r="B489" i="262"/>
  <c r="B488" i="262"/>
  <c r="B487" i="262"/>
  <c r="B486" i="262"/>
  <c r="B485" i="262"/>
  <c r="B484" i="262"/>
  <c r="B483" i="262"/>
  <c r="B482" i="262"/>
  <c r="B481" i="262"/>
  <c r="B480" i="262"/>
  <c r="B479" i="262"/>
  <c r="B478" i="262"/>
  <c r="B477" i="262"/>
  <c r="B476" i="262"/>
  <c r="B475" i="262"/>
  <c r="B474" i="262"/>
  <c r="B473" i="262"/>
  <c r="B472" i="262"/>
  <c r="B471" i="262"/>
  <c r="B470" i="262"/>
  <c r="B469" i="262"/>
  <c r="B468" i="262"/>
  <c r="B467" i="262"/>
  <c r="B466" i="262"/>
  <c r="B465" i="262"/>
  <c r="B464" i="262"/>
  <c r="B463" i="262"/>
  <c r="B462" i="262"/>
  <c r="B461" i="262"/>
  <c r="B460" i="262"/>
  <c r="B459" i="262"/>
  <c r="B458" i="262"/>
  <c r="B457" i="262"/>
  <c r="B456" i="262"/>
  <c r="B455" i="262"/>
  <c r="B454" i="262"/>
  <c r="B453" i="262"/>
  <c r="B452" i="262"/>
  <c r="B451" i="262"/>
  <c r="B450" i="262"/>
  <c r="B449" i="262"/>
  <c r="B448" i="262"/>
  <c r="B447" i="262"/>
  <c r="B446" i="262"/>
  <c r="B445" i="262"/>
  <c r="B444" i="262"/>
  <c r="B443" i="262"/>
  <c r="B442" i="262"/>
  <c r="B441" i="262"/>
  <c r="B440" i="262"/>
  <c r="B439" i="262"/>
  <c r="B438" i="262"/>
  <c r="B437" i="262"/>
  <c r="B436" i="262"/>
  <c r="B435" i="262"/>
  <c r="B434" i="262"/>
  <c r="B433" i="262"/>
  <c r="B432" i="262"/>
  <c r="B431" i="262"/>
  <c r="B430" i="262"/>
  <c r="B429" i="262"/>
  <c r="B428" i="262"/>
  <c r="B427" i="262"/>
  <c r="B426" i="262"/>
  <c r="B425" i="262"/>
  <c r="B424" i="262"/>
  <c r="B423" i="262"/>
  <c r="B422" i="262"/>
  <c r="B421" i="262"/>
  <c r="B420" i="262"/>
  <c r="B419" i="262"/>
  <c r="B418" i="262"/>
  <c r="B417" i="262"/>
  <c r="B416" i="262"/>
  <c r="B415" i="262"/>
  <c r="B414" i="262"/>
  <c r="B413" i="262"/>
  <c r="B412" i="262"/>
  <c r="B411" i="262"/>
  <c r="B410" i="262"/>
  <c r="B409" i="262"/>
  <c r="B408" i="262"/>
  <c r="B407" i="262"/>
  <c r="B406" i="262"/>
  <c r="B405" i="262"/>
  <c r="B404" i="262"/>
  <c r="B403" i="262"/>
  <c r="B402" i="262"/>
  <c r="B401" i="262"/>
  <c r="B400" i="262"/>
  <c r="B399" i="262"/>
  <c r="B398" i="262"/>
  <c r="B397" i="262"/>
  <c r="B396" i="262"/>
  <c r="B395" i="262"/>
  <c r="B394" i="262"/>
  <c r="B393" i="262"/>
  <c r="B392" i="262"/>
  <c r="B391" i="262"/>
  <c r="B390" i="262"/>
  <c r="B389" i="262"/>
  <c r="B388" i="262"/>
  <c r="B387" i="262"/>
  <c r="B386" i="262"/>
  <c r="B385" i="262"/>
  <c r="B384" i="262"/>
  <c r="B383" i="262"/>
  <c r="B382" i="262"/>
  <c r="B381" i="262"/>
  <c r="B380" i="262"/>
  <c r="B379" i="262"/>
  <c r="B378" i="262"/>
  <c r="B377" i="262"/>
  <c r="B376" i="262"/>
  <c r="B375" i="262"/>
  <c r="B374" i="262"/>
  <c r="B373" i="262"/>
  <c r="B372" i="262"/>
  <c r="B371" i="262"/>
  <c r="B370" i="262"/>
  <c r="B369" i="262"/>
  <c r="B368" i="262"/>
  <c r="B367" i="262"/>
  <c r="B366" i="262"/>
  <c r="B365" i="262"/>
  <c r="B364" i="262"/>
  <c r="B363" i="262"/>
  <c r="B362" i="262"/>
  <c r="B361" i="262"/>
  <c r="B360" i="262"/>
  <c r="B359" i="262"/>
  <c r="B358" i="262"/>
  <c r="B357" i="262"/>
  <c r="B356" i="262"/>
  <c r="B355" i="262"/>
  <c r="B354" i="262"/>
  <c r="B353" i="262"/>
  <c r="B352" i="262"/>
  <c r="B351" i="262"/>
  <c r="B350" i="262"/>
  <c r="B349" i="262"/>
  <c r="B348" i="262"/>
  <c r="B347" i="262"/>
  <c r="B346" i="262"/>
  <c r="B345" i="262"/>
  <c r="B344" i="262"/>
  <c r="B343" i="262"/>
  <c r="B342" i="262"/>
  <c r="B341" i="262"/>
  <c r="B340" i="262"/>
  <c r="B339" i="262"/>
  <c r="B338" i="262"/>
  <c r="B337" i="262"/>
  <c r="B336" i="262"/>
  <c r="B335" i="262"/>
  <c r="C11" i="307" l="1"/>
  <c r="D11" i="307"/>
  <c r="E11" i="307"/>
  <c r="F11" i="307"/>
  <c r="C9" i="307"/>
  <c r="D9" i="307"/>
  <c r="E9" i="307"/>
  <c r="F9" i="307"/>
  <c r="C17" i="307"/>
  <c r="D17" i="307"/>
  <c r="E17" i="307"/>
  <c r="F17" i="307"/>
  <c r="C15" i="307"/>
  <c r="D15" i="307"/>
  <c r="E15" i="307"/>
  <c r="F15" i="307"/>
  <c r="C19" i="307"/>
  <c r="D19" i="307"/>
  <c r="E19" i="307"/>
  <c r="F19" i="307"/>
  <c r="C8" i="307"/>
  <c r="D8" i="307"/>
  <c r="E8" i="307"/>
  <c r="F8" i="307"/>
  <c r="C12" i="307"/>
  <c r="D12" i="307"/>
  <c r="E12" i="307"/>
  <c r="F12" i="307"/>
  <c r="C18" i="307"/>
  <c r="D18" i="307"/>
  <c r="E18" i="307"/>
  <c r="F18" i="307"/>
  <c r="C13" i="307"/>
  <c r="D13" i="307"/>
  <c r="E13" i="307"/>
  <c r="F13" i="307"/>
  <c r="C14" i="307"/>
  <c r="D14" i="307"/>
  <c r="E14" i="307"/>
  <c r="F14" i="307"/>
  <c r="C16" i="307"/>
  <c r="D16" i="307"/>
  <c r="E16" i="307"/>
  <c r="F16" i="307"/>
  <c r="F10" i="307"/>
  <c r="E10" i="307"/>
  <c r="D10" i="307"/>
  <c r="C10" i="307"/>
  <c r="D3" i="329"/>
  <c r="H3" i="329"/>
  <c r="N3" i="329"/>
  <c r="N4" i="329"/>
  <c r="K3" i="298"/>
  <c r="K3" i="288"/>
  <c r="N3" i="284"/>
  <c r="BC3" i="287"/>
  <c r="M3" i="325"/>
  <c r="D3" i="340"/>
  <c r="G3" i="340"/>
  <c r="K3" i="340"/>
  <c r="K4" i="340"/>
  <c r="P4" i="285"/>
  <c r="P3" i="285"/>
  <c r="B334" i="262"/>
  <c r="B333" i="262"/>
  <c r="B327" i="262"/>
  <c r="B326" i="262"/>
  <c r="B325" i="262"/>
  <c r="B324" i="262"/>
  <c r="B323" i="262"/>
  <c r="B322" i="262"/>
  <c r="B321" i="262"/>
  <c r="B320" i="262"/>
  <c r="B319" i="262"/>
  <c r="B318" i="262"/>
  <c r="B312" i="262"/>
  <c r="B311" i="262"/>
  <c r="B310" i="262"/>
  <c r="B309" i="262"/>
  <c r="B308" i="262"/>
  <c r="B307" i="262"/>
  <c r="B306" i="262"/>
  <c r="B305" i="262"/>
  <c r="B304" i="262"/>
  <c r="B303" i="262"/>
  <c r="B297" i="262"/>
  <c r="B296" i="262"/>
  <c r="B295" i="262"/>
  <c r="B294" i="262"/>
  <c r="B293" i="262"/>
  <c r="B292" i="262"/>
  <c r="B291" i="262"/>
  <c r="B290" i="262"/>
  <c r="B289" i="262"/>
  <c r="B288" i="262"/>
  <c r="B282" i="262"/>
  <c r="B281" i="262"/>
  <c r="B280" i="262"/>
  <c r="B279" i="262"/>
  <c r="B278" i="262"/>
  <c r="B277" i="262"/>
  <c r="B276" i="262"/>
  <c r="B275" i="262"/>
  <c r="B274" i="262"/>
  <c r="B273" i="262"/>
  <c r="B267" i="262"/>
  <c r="B266" i="262"/>
  <c r="B265" i="262"/>
  <c r="B264" i="262"/>
  <c r="B263" i="262"/>
  <c r="B262" i="262"/>
  <c r="B261" i="262"/>
  <c r="B260" i="262"/>
  <c r="B259" i="262"/>
  <c r="B258" i="262"/>
  <c r="B252" i="262"/>
  <c r="B251" i="262"/>
  <c r="B250" i="262"/>
  <c r="B249" i="262"/>
  <c r="B248" i="262"/>
  <c r="B247" i="262"/>
  <c r="B246" i="262"/>
  <c r="B245" i="262"/>
  <c r="B244" i="262"/>
  <c r="B243" i="262"/>
  <c r="B237" i="262"/>
  <c r="B236" i="262"/>
  <c r="B235" i="262"/>
  <c r="B234" i="262"/>
  <c r="B233" i="262"/>
  <c r="B232" i="262"/>
  <c r="B231" i="262"/>
  <c r="B230" i="262"/>
  <c r="B229" i="262"/>
  <c r="B228" i="262"/>
  <c r="B222" i="262"/>
  <c r="B221" i="262"/>
  <c r="B220" i="262"/>
  <c r="B219" i="262"/>
  <c r="B218" i="262"/>
  <c r="B217" i="262"/>
  <c r="B216" i="262"/>
  <c r="B215" i="262"/>
  <c r="B214" i="262"/>
  <c r="B213" i="262"/>
  <c r="B207" i="262"/>
  <c r="B206" i="262"/>
  <c r="B205" i="262"/>
  <c r="B204" i="262"/>
  <c r="B203" i="262"/>
  <c r="B202" i="262"/>
  <c r="B201" i="262"/>
  <c r="B200" i="262"/>
  <c r="B199" i="262"/>
  <c r="B198" i="262"/>
  <c r="B192" i="262"/>
  <c r="B191" i="262"/>
  <c r="B190" i="262"/>
  <c r="B189" i="262"/>
  <c r="B188" i="262"/>
  <c r="B187" i="262"/>
  <c r="B186" i="262"/>
  <c r="B185" i="262"/>
  <c r="B184" i="262"/>
  <c r="B183" i="262"/>
  <c r="B177" i="262"/>
  <c r="B176" i="262"/>
  <c r="B175" i="262"/>
  <c r="B174" i="262"/>
  <c r="B173" i="262"/>
  <c r="B172" i="262"/>
  <c r="B171" i="262"/>
  <c r="B170" i="262"/>
  <c r="B169" i="262"/>
  <c r="B168" i="262"/>
  <c r="B162" i="262"/>
  <c r="B161" i="262"/>
  <c r="B160" i="262"/>
  <c r="B159" i="262"/>
  <c r="B158" i="262"/>
  <c r="B157" i="262"/>
  <c r="B156" i="262"/>
  <c r="B155" i="262"/>
  <c r="B154" i="262"/>
  <c r="B153" i="262"/>
  <c r="B147" i="262"/>
  <c r="B146" i="262"/>
  <c r="B145" i="262"/>
  <c r="B144" i="262"/>
  <c r="B143" i="262"/>
  <c r="B142" i="262"/>
  <c r="B141" i="262"/>
  <c r="B140" i="262"/>
  <c r="B139" i="262"/>
  <c r="B138" i="262"/>
  <c r="B132" i="262"/>
  <c r="B131" i="262"/>
  <c r="B130" i="262"/>
  <c r="B129" i="262"/>
  <c r="B128" i="262"/>
  <c r="B127" i="262"/>
  <c r="B126" i="262"/>
  <c r="B125" i="262"/>
  <c r="B124" i="262"/>
  <c r="B123" i="262"/>
  <c r="B117" i="262"/>
  <c r="B116" i="262"/>
  <c r="B115" i="262"/>
  <c r="B114" i="262"/>
  <c r="B113" i="262"/>
  <c r="B112" i="262"/>
  <c r="B111" i="262"/>
  <c r="B110" i="262"/>
  <c r="B109" i="262"/>
  <c r="B108" i="262"/>
  <c r="B102" i="262"/>
  <c r="B101" i="262"/>
  <c r="B100" i="262"/>
  <c r="B99" i="262"/>
  <c r="B98" i="262"/>
  <c r="B97" i="262"/>
  <c r="B96" i="262"/>
  <c r="B95" i="262"/>
  <c r="B94" i="262"/>
  <c r="B93" i="262"/>
  <c r="B87" i="262"/>
  <c r="B86" i="262"/>
  <c r="B85" i="262"/>
  <c r="B84" i="262"/>
  <c r="B83" i="262"/>
  <c r="B82" i="262"/>
  <c r="B81" i="262"/>
  <c r="B80" i="262"/>
  <c r="B79" i="262"/>
  <c r="B78" i="262"/>
  <c r="B72" i="262"/>
  <c r="B71" i="262"/>
  <c r="B70" i="262"/>
  <c r="B69" i="262"/>
  <c r="B68" i="262"/>
  <c r="B67" i="262"/>
  <c r="B66" i="262"/>
  <c r="B65" i="262"/>
  <c r="B64" i="262"/>
  <c r="B63" i="262"/>
  <c r="B57" i="262"/>
  <c r="B56" i="262"/>
  <c r="B55" i="262"/>
  <c r="B54" i="262"/>
  <c r="B53" i="262"/>
  <c r="B52" i="262"/>
  <c r="B51" i="262"/>
  <c r="B50" i="262"/>
  <c r="B49" i="262"/>
  <c r="B48" i="262"/>
  <c r="B42" i="262"/>
  <c r="B41" i="262"/>
  <c r="B40" i="262"/>
  <c r="B39" i="262"/>
  <c r="B38" i="262"/>
  <c r="B37" i="262"/>
  <c r="B36" i="262"/>
  <c r="B35" i="262"/>
  <c r="B34" i="262"/>
  <c r="B33" i="262"/>
  <c r="B27" i="262"/>
  <c r="B26" i="262"/>
  <c r="B25" i="262"/>
  <c r="B24" i="262"/>
  <c r="B23" i="262"/>
  <c r="B22" i="262"/>
  <c r="B21" i="262"/>
  <c r="B20" i="262"/>
  <c r="B19" i="262"/>
  <c r="B10" i="262"/>
  <c r="B11" i="262"/>
  <c r="B12" i="262"/>
  <c r="B9" i="262"/>
  <c r="W5" i="307" l="1"/>
  <c r="K27" i="340"/>
  <c r="L27" i="340" s="1"/>
  <c r="K5" i="340"/>
  <c r="D4" i="340"/>
  <c r="A1" i="340"/>
  <c r="R5" i="285"/>
  <c r="P3" i="309" l="1"/>
  <c r="N3" i="322"/>
  <c r="N8" i="325" l="1"/>
  <c r="N9" i="325"/>
  <c r="N10" i="325"/>
  <c r="N11" i="325"/>
  <c r="N12" i="325"/>
  <c r="N13" i="325"/>
  <c r="N14" i="325"/>
  <c r="N15" i="325"/>
  <c r="N16" i="325"/>
  <c r="N17" i="325"/>
  <c r="N18" i="325"/>
  <c r="N19" i="325"/>
  <c r="N20" i="325"/>
  <c r="N21" i="325"/>
  <c r="N22" i="325"/>
  <c r="I2" i="304" l="1"/>
  <c r="N23" i="325" l="1"/>
  <c r="K27" i="298"/>
  <c r="L27" i="298" s="1"/>
  <c r="L19" i="288" l="1"/>
  <c r="B18" i="262" l="1"/>
  <c r="G3" i="325" l="1"/>
  <c r="H3" i="309"/>
  <c r="H3" i="284"/>
  <c r="H3" i="321"/>
  <c r="Y3" i="287"/>
  <c r="G3" i="288"/>
  <c r="G3" i="298"/>
  <c r="H3" i="322"/>
  <c r="H3" i="285"/>
  <c r="A3" i="304"/>
  <c r="B5" i="262"/>
  <c r="B6" i="262"/>
  <c r="B7" i="262"/>
  <c r="B8" i="262"/>
  <c r="B4" i="262"/>
  <c r="L12" i="288"/>
  <c r="L22" i="288"/>
  <c r="M4" i="325"/>
  <c r="D3" i="325"/>
  <c r="N4" i="322"/>
  <c r="D3" i="322"/>
  <c r="O3" i="321"/>
  <c r="O4" i="321"/>
  <c r="D3" i="321"/>
  <c r="Q5" i="329"/>
  <c r="D4" i="329"/>
  <c r="A2" i="329"/>
  <c r="A1" i="329"/>
  <c r="N5" i="325"/>
  <c r="D4" i="325"/>
  <c r="A1" i="325"/>
  <c r="P5" i="322"/>
  <c r="D4" i="322"/>
  <c r="A2" i="322"/>
  <c r="A1" i="322"/>
  <c r="Q5" i="321"/>
  <c r="D4" i="321"/>
  <c r="A2" i="321"/>
  <c r="A1" i="321"/>
  <c r="L108" i="268"/>
  <c r="F359" i="268"/>
  <c r="F355" i="268"/>
  <c r="F353" i="268"/>
  <c r="F371" i="268"/>
  <c r="F370" i="268"/>
  <c r="F241" i="268"/>
  <c r="F243" i="268"/>
  <c r="F250" i="268"/>
  <c r="F245" i="268"/>
  <c r="F251"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F234" i="268"/>
  <c r="G234" i="268"/>
  <c r="G235" i="268"/>
  <c r="F236"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L198" i="268"/>
  <c r="L235" i="268"/>
  <c r="L133" i="268"/>
  <c r="L218" i="268"/>
  <c r="L10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A1" i="288"/>
  <c r="A1" i="29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91" i="268" s="1"/>
  <c r="E3" i="287"/>
  <c r="L315" i="268"/>
  <c r="L179" i="268"/>
  <c r="L267" i="268"/>
  <c r="L257" i="268"/>
  <c r="G353" i="268"/>
  <c r="G354" i="268"/>
  <c r="G355" i="268"/>
  <c r="G356" i="268"/>
  <c r="G357" i="268"/>
  <c r="G358" i="268"/>
  <c r="G359" i="268"/>
  <c r="G360" i="268"/>
  <c r="G361" i="268"/>
  <c r="G352" i="268"/>
  <c r="G363" i="268"/>
  <c r="G364" i="268"/>
  <c r="G365" i="268"/>
  <c r="G366" i="268"/>
  <c r="G367" i="268"/>
  <c r="G368" i="268"/>
  <c r="G369" i="268"/>
  <c r="G370" i="268"/>
  <c r="G371" i="268"/>
  <c r="G362" i="268"/>
  <c r="G161" i="268"/>
  <c r="G162" i="268"/>
  <c r="G163" i="268"/>
  <c r="G164"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G170" i="268"/>
  <c r="G171" i="268"/>
  <c r="G172" i="268"/>
  <c r="G173" i="268"/>
  <c r="G174"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56" i="268"/>
  <c r="L370" i="268"/>
  <c r="P4" i="309"/>
  <c r="L53" i="268" s="1"/>
  <c r="D3" i="309"/>
  <c r="R5" i="309"/>
  <c r="D4" i="309"/>
  <c r="A2" i="309"/>
  <c r="A1" i="309"/>
  <c r="L82"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G4" i="268"/>
  <c r="G5" i="268"/>
  <c r="G6" i="268"/>
  <c r="G7" i="268"/>
  <c r="G8" i="268"/>
  <c r="G9" i="268"/>
  <c r="G10" i="268"/>
  <c r="C11" i="268"/>
  <c r="D11" i="268"/>
  <c r="E11" i="268"/>
  <c r="F11" i="268"/>
  <c r="G11" i="268"/>
  <c r="C12" i="268"/>
  <c r="D12" i="268"/>
  <c r="E12" i="268"/>
  <c r="F12" i="268"/>
  <c r="G12" i="268"/>
  <c r="G13" i="268"/>
  <c r="G14" i="268"/>
  <c r="G15" i="268"/>
  <c r="G16" i="268"/>
  <c r="G17" i="268"/>
  <c r="G18" i="268"/>
  <c r="G19" i="268"/>
  <c r="G20" i="268"/>
  <c r="C21" i="268"/>
  <c r="D21" i="268"/>
  <c r="E21" i="268"/>
  <c r="F21" i="268"/>
  <c r="G21" i="268"/>
  <c r="C22" i="268"/>
  <c r="D22" i="268"/>
  <c r="E22" i="268"/>
  <c r="F22" i="268"/>
  <c r="G22" i="268"/>
  <c r="G23" i="268"/>
  <c r="G24" i="268"/>
  <c r="G25" i="268"/>
  <c r="G26" i="268"/>
  <c r="G27" i="268"/>
  <c r="G28" i="268"/>
  <c r="G29" i="268"/>
  <c r="G30" i="268"/>
  <c r="G3" i="268"/>
  <c r="A4" i="307"/>
  <c r="A2" i="307"/>
  <c r="A1" i="307"/>
  <c r="A2" i="304"/>
  <c r="A1" i="304"/>
  <c r="K5" i="298"/>
  <c r="L333" i="268"/>
  <c r="N4" i="284"/>
  <c r="L341" i="268" s="1"/>
  <c r="D3" i="284"/>
  <c r="K5" i="288"/>
  <c r="K4" i="298"/>
  <c r="L251" i="268" s="1"/>
  <c r="D3" i="298"/>
  <c r="L29" i="268"/>
  <c r="D3" i="285"/>
  <c r="K4" i="288"/>
  <c r="L376" i="268" s="1"/>
  <c r="D3" i="288"/>
  <c r="D4" i="29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P5" i="284"/>
  <c r="I2" i="262"/>
  <c r="K1" i="268"/>
  <c r="A1" i="268"/>
  <c r="K383" i="268" s="1"/>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D4" i="288"/>
  <c r="E4" i="287"/>
  <c r="A2" i="287"/>
  <c r="A1" i="287"/>
  <c r="D4" i="285"/>
  <c r="A2" i="285"/>
  <c r="A1" i="285"/>
  <c r="D4" i="284"/>
  <c r="A2" i="284"/>
  <c r="A1" i="284"/>
  <c r="B5" i="150"/>
  <c r="A2" i="262"/>
  <c r="A1" i="262"/>
  <c r="B2" i="150"/>
  <c r="A14" i="68"/>
  <c r="A2" i="340" s="1"/>
  <c r="L240" i="268"/>
  <c r="F363" i="268"/>
  <c r="F367" i="268"/>
  <c r="F364" i="268"/>
  <c r="F368" i="268"/>
  <c r="F365" i="268"/>
  <c r="F369" i="268"/>
  <c r="F362" i="268"/>
  <c r="F366" i="268"/>
  <c r="F233" i="268"/>
  <c r="F239" i="268"/>
  <c r="F237" i="268"/>
  <c r="F235" i="268"/>
  <c r="L230" i="268"/>
  <c r="L221" i="268"/>
  <c r="L227" i="268"/>
  <c r="L212" i="268"/>
  <c r="L226" i="268"/>
  <c r="L206" i="268"/>
  <c r="L209" i="268"/>
  <c r="L234" i="268"/>
  <c r="L213" i="268"/>
  <c r="L207" i="268"/>
  <c r="L216" i="268"/>
  <c r="L220" i="268"/>
  <c r="L224" i="268"/>
  <c r="D370" i="268"/>
  <c r="D261" i="268"/>
  <c r="E370" i="268"/>
  <c r="C232" i="268"/>
  <c r="D362" i="268"/>
  <c r="E240" i="268"/>
  <c r="D232" i="268"/>
  <c r="C362" i="268"/>
  <c r="C370" i="268"/>
  <c r="C255" i="268"/>
  <c r="C253" i="268"/>
  <c r="D367" i="268"/>
  <c r="E238" i="268"/>
  <c r="D259" i="268"/>
  <c r="E237" i="268"/>
  <c r="E363" i="268"/>
  <c r="E253" i="268"/>
  <c r="D258" i="268"/>
  <c r="E236" i="268"/>
  <c r="C256" i="268"/>
  <c r="E367" i="268"/>
  <c r="D368" i="268"/>
  <c r="E255" i="268"/>
  <c r="E257" i="268"/>
  <c r="D253" i="268"/>
  <c r="D257" i="268"/>
  <c r="C238" i="268"/>
  <c r="C236" i="268"/>
  <c r="D234" i="268"/>
  <c r="D366" i="268"/>
  <c r="E239" i="268"/>
  <c r="E260" i="268"/>
  <c r="C252" i="268"/>
  <c r="E235" i="268"/>
  <c r="D363" i="268"/>
  <c r="E365" i="268"/>
  <c r="D236" i="268"/>
  <c r="D237" i="268"/>
  <c r="C369" i="268"/>
  <c r="C363" i="268"/>
  <c r="C240" i="268"/>
  <c r="E371" i="268"/>
  <c r="D240" i="268"/>
  <c r="E241" i="268"/>
  <c r="C371" i="268"/>
  <c r="E368" i="268"/>
  <c r="D371" i="268"/>
  <c r="C261" i="268"/>
  <c r="C260" i="268"/>
  <c r="E261" i="268"/>
  <c r="D241" i="268"/>
  <c r="D260" i="268"/>
  <c r="C241" i="268"/>
  <c r="D255" i="268"/>
  <c r="C368" i="268"/>
  <c r="C234" i="268"/>
  <c r="C258" i="268"/>
  <c r="D235" i="268"/>
  <c r="D365" i="268"/>
  <c r="C367" i="268"/>
  <c r="C257" i="268"/>
  <c r="C259" i="268"/>
  <c r="C366" i="268"/>
  <c r="E234" i="268"/>
  <c r="D256" i="268"/>
  <c r="C233" i="268"/>
  <c r="C235" i="268"/>
  <c r="E259" i="268"/>
  <c r="C237" i="268"/>
  <c r="C364" i="268"/>
  <c r="D364" i="268"/>
  <c r="E258" i="268"/>
  <c r="C254" i="268"/>
  <c r="D233" i="268"/>
  <c r="D254" i="268"/>
  <c r="E369" i="268"/>
  <c r="D252" i="268"/>
  <c r="E256" i="268"/>
  <c r="C239" i="268"/>
  <c r="E366" i="268"/>
  <c r="D238" i="268"/>
  <c r="D239" i="268"/>
  <c r="D369" i="268"/>
  <c r="C365" i="268"/>
  <c r="L275" i="268"/>
  <c r="L274" i="268"/>
  <c r="L296" i="268"/>
  <c r="L291" i="268"/>
  <c r="L304" i="268"/>
  <c r="L294" i="268"/>
  <c r="L308" i="268"/>
  <c r="L302" i="268"/>
  <c r="L305" i="268"/>
  <c r="L310" i="268"/>
  <c r="L321" i="268"/>
  <c r="L284" i="268"/>
  <c r="L281" i="268"/>
  <c r="L256" i="268"/>
  <c r="L270" i="268"/>
  <c r="L278" i="268"/>
  <c r="L317" i="268"/>
  <c r="L219" i="268"/>
  <c r="L277" i="268"/>
  <c r="L87" i="268"/>
  <c r="L366" i="268"/>
  <c r="L325" i="268"/>
  <c r="L63" i="268"/>
  <c r="L72" i="268"/>
  <c r="L70" i="268"/>
  <c r="L320" i="268"/>
  <c r="L367" i="268"/>
  <c r="L283" i="268"/>
  <c r="L190" i="268"/>
  <c r="L59" i="268"/>
  <c r="L217" i="268"/>
  <c r="L78" i="268"/>
  <c r="L225" i="268"/>
  <c r="L90" i="268"/>
  <c r="L271" i="268"/>
  <c r="L285" i="268"/>
  <c r="L228" i="268"/>
  <c r="L229" i="268"/>
  <c r="L211" i="268"/>
  <c r="L210" i="268"/>
  <c r="L293" i="268"/>
  <c r="L292" i="268"/>
  <c r="L312" i="268"/>
  <c r="L266" i="268"/>
  <c r="L146" i="268"/>
  <c r="L362" i="268"/>
  <c r="L154" i="268"/>
  <c r="L261" i="268"/>
  <c r="L151" i="268"/>
  <c r="L252" i="268"/>
  <c r="L223" i="268"/>
  <c r="L208" i="268"/>
  <c r="L215" i="268"/>
  <c r="L231" i="268"/>
  <c r="L264" i="268"/>
  <c r="L222" i="268"/>
  <c r="L214" i="268"/>
  <c r="L259" i="268"/>
  <c r="L313" i="268"/>
  <c r="L303" i="268"/>
  <c r="L311" i="268"/>
  <c r="L289" i="268"/>
  <c r="L363" i="268"/>
  <c r="L316" i="268"/>
  <c r="L153" i="268"/>
  <c r="L204" i="268"/>
  <c r="L159" i="268"/>
  <c r="L112" i="268"/>
  <c r="L254" i="268"/>
  <c r="L148" i="268"/>
  <c r="L135" i="268"/>
  <c r="L118" i="268"/>
  <c r="L360" i="268"/>
  <c r="L167" i="268"/>
  <c r="L255" i="268"/>
  <c r="L258" i="268"/>
  <c r="L156" i="268"/>
  <c r="L158" i="268"/>
  <c r="L200" i="268"/>
  <c r="L138" i="268"/>
  <c r="L260" i="268"/>
  <c r="L253" i="268"/>
  <c r="L191" i="268"/>
  <c r="L143" i="268"/>
  <c r="L149" i="268"/>
  <c r="L152" i="268"/>
  <c r="L142" i="268"/>
  <c r="L329" i="268"/>
  <c r="L335" i="268"/>
  <c r="L328" i="268"/>
  <c r="L365" i="268"/>
  <c r="L265" i="268"/>
  <c r="L288" i="268"/>
  <c r="L263" i="268"/>
  <c r="L301" i="268"/>
  <c r="L314" i="268"/>
  <c r="L299" i="268"/>
  <c r="L290" i="268"/>
  <c r="L300" i="268"/>
  <c r="L298" i="268"/>
  <c r="L272" i="268"/>
  <c r="L286" i="268"/>
  <c r="L280" i="268"/>
  <c r="L324" i="268"/>
  <c r="L323" i="268"/>
  <c r="L330" i="268"/>
  <c r="L318" i="268"/>
  <c r="L364" i="268"/>
  <c r="L331" i="268"/>
  <c r="L276" i="268"/>
  <c r="L268" i="268"/>
  <c r="L334" i="268"/>
  <c r="L371" i="268"/>
  <c r="L282" i="268"/>
  <c r="L279" i="268"/>
  <c r="L262" i="268"/>
  <c r="L287" i="268"/>
  <c r="L369" i="268"/>
  <c r="L306" i="268"/>
  <c r="L307" i="268"/>
  <c r="L309" i="268"/>
  <c r="L297" i="268"/>
  <c r="L295" i="268"/>
  <c r="L273" i="268"/>
  <c r="L269" i="268"/>
  <c r="L327" i="268"/>
  <c r="L319" i="268"/>
  <c r="L332" i="268"/>
  <c r="L322" i="268"/>
  <c r="L368" i="268"/>
  <c r="L326" i="268"/>
  <c r="L88" i="268"/>
  <c r="L61" i="268"/>
  <c r="L130" i="268"/>
  <c r="L65" i="268"/>
  <c r="L69" i="268"/>
  <c r="L188" i="268"/>
  <c r="L85" i="268"/>
  <c r="L109" i="268"/>
  <c r="L111" i="268"/>
  <c r="L239" i="268"/>
  <c r="L131" i="268"/>
  <c r="L136" i="268"/>
  <c r="L77" i="268"/>
  <c r="L86" i="268"/>
  <c r="L193" i="268"/>
  <c r="L205" i="268"/>
  <c r="L155" i="268"/>
  <c r="L147" i="268"/>
  <c r="L145" i="268"/>
  <c r="L237" i="268"/>
  <c r="L189" i="268"/>
  <c r="L192" i="268"/>
  <c r="L140" i="268"/>
  <c r="L134" i="268"/>
  <c r="L199" i="268"/>
  <c r="L144" i="268"/>
  <c r="L71" i="268"/>
  <c r="L236" i="268"/>
  <c r="L194" i="268"/>
  <c r="L79" i="268"/>
  <c r="L80" i="268"/>
  <c r="L75" i="268"/>
  <c r="L66" i="268"/>
  <c r="L73" i="268"/>
  <c r="L67" i="268"/>
  <c r="L233" i="268"/>
  <c r="L123" i="268"/>
  <c r="L64" i="268"/>
  <c r="L201" i="268"/>
  <c r="L232" i="268"/>
  <c r="L197" i="268"/>
  <c r="L241" i="268"/>
  <c r="L91" i="268"/>
  <c r="L68" i="268"/>
  <c r="L121" i="268"/>
  <c r="L89" i="268"/>
  <c r="L74" i="268"/>
  <c r="L81" i="268"/>
  <c r="L83" i="268"/>
  <c r="L62" i="268"/>
  <c r="L60" i="268"/>
  <c r="L238" i="268"/>
  <c r="L92" i="268"/>
  <c r="L84" i="268"/>
  <c r="L195" i="268"/>
  <c r="L137" i="268"/>
  <c r="L157" i="268"/>
  <c r="L139" i="268"/>
  <c r="L203" i="268"/>
  <c r="L196" i="268"/>
  <c r="L150" i="268"/>
  <c r="L141" i="268"/>
  <c r="L202" i="268"/>
  <c r="L76" i="268"/>
  <c r="E362" i="268"/>
  <c r="E232" i="268"/>
  <c r="E252" i="268"/>
  <c r="E364" i="268"/>
  <c r="E233" i="268"/>
  <c r="E254" i="268"/>
  <c r="L359" i="268"/>
  <c r="L354" i="268"/>
  <c r="L358" i="268"/>
  <c r="L170" i="268"/>
  <c r="L172" i="268"/>
  <c r="K218" i="268"/>
  <c r="K157" i="268"/>
  <c r="K195" i="268"/>
  <c r="K171" i="268"/>
  <c r="L355" i="268"/>
  <c r="D361" i="268"/>
  <c r="D355" i="268"/>
  <c r="D358" i="268"/>
  <c r="C356" i="268"/>
  <c r="D352" i="268"/>
  <c r="L361" i="268"/>
  <c r="L353" i="268"/>
  <c r="L352" i="268"/>
  <c r="L357" i="268"/>
  <c r="L248" i="268"/>
  <c r="C354" i="268"/>
  <c r="D360" i="268"/>
  <c r="F357" i="268"/>
  <c r="D353" i="268"/>
  <c r="C360" i="268"/>
  <c r="K205" i="268"/>
  <c r="K90" i="268"/>
  <c r="K366" i="268"/>
  <c r="K214" i="268"/>
  <c r="K330" i="268"/>
  <c r="K48" i="268"/>
  <c r="K11" i="268"/>
  <c r="K391" i="268"/>
  <c r="K172" i="268"/>
  <c r="K51" i="268"/>
  <c r="K222" i="268"/>
  <c r="K221" i="268"/>
  <c r="K289" i="268"/>
  <c r="A2" i="325"/>
  <c r="K230" i="268"/>
  <c r="K47" i="268"/>
  <c r="K181" i="268"/>
  <c r="K65" i="268"/>
  <c r="A2" i="288"/>
  <c r="C359" i="268"/>
  <c r="E357" i="268"/>
  <c r="E353" i="268"/>
  <c r="E360" i="268"/>
  <c r="E352" i="268"/>
  <c r="E358" i="268"/>
  <c r="E354" i="268"/>
  <c r="C357" i="268"/>
  <c r="C352" i="268"/>
  <c r="F246" i="268"/>
  <c r="C361" i="268"/>
  <c r="D356" i="268"/>
  <c r="E356" i="268"/>
  <c r="E355" i="268"/>
  <c r="D354" i="268"/>
  <c r="D357" i="268"/>
  <c r="F361" i="268"/>
  <c r="F352" i="268"/>
  <c r="E359" i="268"/>
  <c r="E361" i="268"/>
  <c r="D359" i="268"/>
  <c r="F354" i="268"/>
  <c r="C355" i="268"/>
  <c r="C353" i="268"/>
  <c r="C358" i="268"/>
  <c r="F360" i="268"/>
  <c r="F358" i="268"/>
  <c r="F356" i="268"/>
  <c r="K239" i="268" l="1"/>
  <c r="K232" i="268"/>
  <c r="K213" i="268"/>
  <c r="K100" i="268"/>
  <c r="K256" i="268"/>
  <c r="K303" i="268"/>
  <c r="K121" i="268"/>
  <c r="K280" i="268"/>
  <c r="K108" i="268"/>
  <c r="K82" i="268"/>
  <c r="K182" i="268"/>
  <c r="K320" i="268"/>
  <c r="K311" i="268"/>
  <c r="K307" i="268"/>
  <c r="K386" i="268"/>
  <c r="K263" i="268"/>
  <c r="K319" i="268"/>
  <c r="K9" i="268"/>
  <c r="K275" i="268"/>
  <c r="K384" i="268"/>
  <c r="K284" i="268"/>
  <c r="K242" i="268"/>
  <c r="C37" i="304"/>
  <c r="E37" i="304"/>
  <c r="K49" i="304"/>
  <c r="M49" i="304"/>
  <c r="K38" i="304"/>
  <c r="K40" i="304"/>
  <c r="K42" i="304"/>
  <c r="K44" i="304"/>
  <c r="K46" i="304"/>
  <c r="K48" i="304"/>
  <c r="M48" i="304"/>
  <c r="D37" i="304"/>
  <c r="F37" i="304"/>
  <c r="L49" i="304"/>
  <c r="N49" i="304"/>
  <c r="K39" i="304"/>
  <c r="K41" i="304"/>
  <c r="K43" i="304"/>
  <c r="K45" i="304"/>
  <c r="K47" i="304"/>
  <c r="L48" i="304"/>
  <c r="N48" i="304"/>
  <c r="K294" i="268"/>
  <c r="K114" i="268"/>
  <c r="K281" i="268"/>
  <c r="K286" i="268"/>
  <c r="K94" i="268"/>
  <c r="K336" i="268"/>
  <c r="K316" i="268"/>
  <c r="K95" i="268"/>
  <c r="K206" i="268"/>
  <c r="K304" i="268"/>
  <c r="K167" i="268"/>
  <c r="K135" i="268"/>
  <c r="K194" i="268"/>
  <c r="K111" i="268"/>
  <c r="K93" i="268"/>
  <c r="K168" i="268"/>
  <c r="K273" i="268"/>
  <c r="K120" i="268"/>
  <c r="K84" i="268"/>
  <c r="K278" i="268"/>
  <c r="K210" i="268"/>
  <c r="K34" i="268"/>
  <c r="K149" i="268"/>
  <c r="K185" i="268"/>
  <c r="K375" i="268"/>
  <c r="K342" i="268"/>
  <c r="K139" i="268"/>
  <c r="K16" i="268"/>
  <c r="K141" i="268"/>
  <c r="K80" i="268"/>
  <c r="K372" i="268"/>
  <c r="K299" i="268"/>
  <c r="K250" i="268"/>
  <c r="K229" i="268"/>
  <c r="K70" i="268"/>
  <c r="K390" i="268"/>
  <c r="K179" i="268"/>
  <c r="K321" i="268"/>
  <c r="K142" i="268"/>
  <c r="K314" i="268"/>
  <c r="K85" i="268"/>
  <c r="K160" i="268"/>
  <c r="K174" i="268"/>
  <c r="K380" i="268"/>
  <c r="K13" i="268"/>
  <c r="K156" i="268"/>
  <c r="C23" i="288"/>
  <c r="E23" i="288"/>
  <c r="C20" i="288"/>
  <c r="E20" i="288"/>
  <c r="C9" i="288"/>
  <c r="E9" i="288"/>
  <c r="C25" i="288"/>
  <c r="E25" i="288"/>
  <c r="C26" i="288"/>
  <c r="E26" i="288"/>
  <c r="C21" i="288"/>
  <c r="E21" i="288"/>
  <c r="C27" i="288"/>
  <c r="E27" i="288"/>
  <c r="C28" i="288"/>
  <c r="E28" i="288"/>
  <c r="D23" i="288"/>
  <c r="F23" i="288"/>
  <c r="D20" i="288"/>
  <c r="F20" i="288"/>
  <c r="D9" i="288"/>
  <c r="F9" i="288"/>
  <c r="D25" i="288"/>
  <c r="F25" i="288"/>
  <c r="D26" i="288"/>
  <c r="F26" i="288"/>
  <c r="D21" i="288"/>
  <c r="F21" i="288"/>
  <c r="D27" i="288"/>
  <c r="F27" i="288"/>
  <c r="D28" i="288"/>
  <c r="F28" i="288"/>
  <c r="F19" i="284"/>
  <c r="D19" i="284"/>
  <c r="C19" i="284"/>
  <c r="E19" i="284"/>
  <c r="F21" i="284"/>
  <c r="E21" i="284"/>
  <c r="F33" i="322"/>
  <c r="F32" i="322"/>
  <c r="F31" i="322"/>
  <c r="F30" i="322"/>
  <c r="F29" i="322"/>
  <c r="F28" i="322"/>
  <c r="F27" i="322"/>
  <c r="F24" i="284"/>
  <c r="F23" i="284"/>
  <c r="F22" i="284"/>
  <c r="F20" i="284"/>
  <c r="F18" i="284"/>
  <c r="F17" i="284"/>
  <c r="E33" i="322"/>
  <c r="E32" i="322"/>
  <c r="E31" i="322"/>
  <c r="E30" i="322"/>
  <c r="E29" i="322"/>
  <c r="E28" i="322"/>
  <c r="E27" i="322"/>
  <c r="E24" i="284"/>
  <c r="E23" i="284"/>
  <c r="E22" i="284"/>
  <c r="E20" i="284"/>
  <c r="E18" i="284"/>
  <c r="E17" i="284"/>
  <c r="D21" i="284"/>
  <c r="C21" i="284"/>
  <c r="D33" i="322"/>
  <c r="D32" i="322"/>
  <c r="D31" i="322"/>
  <c r="D30" i="322"/>
  <c r="D29" i="322"/>
  <c r="D28" i="322"/>
  <c r="D27" i="322"/>
  <c r="D24" i="284"/>
  <c r="D23" i="284"/>
  <c r="D22" i="284"/>
  <c r="D20" i="284"/>
  <c r="D18" i="284"/>
  <c r="D17" i="284"/>
  <c r="C33" i="322"/>
  <c r="C32" i="322"/>
  <c r="C31" i="322"/>
  <c r="C30" i="322"/>
  <c r="C29" i="322"/>
  <c r="C28" i="322"/>
  <c r="C27" i="322"/>
  <c r="C24" i="284"/>
  <c r="C23" i="284"/>
  <c r="C22" i="284"/>
  <c r="C20" i="284"/>
  <c r="C18" i="284"/>
  <c r="C17" i="284"/>
  <c r="K131" i="268"/>
  <c r="K30" i="268"/>
  <c r="K66" i="268"/>
  <c r="K358" i="268"/>
  <c r="K32" i="268"/>
  <c r="K387" i="268"/>
  <c r="K301" i="268"/>
  <c r="K354" i="268"/>
  <c r="K353" i="268"/>
  <c r="K373" i="268"/>
  <c r="K237" i="268"/>
  <c r="K77" i="268"/>
  <c r="K197" i="268"/>
  <c r="K282" i="268"/>
  <c r="K83" i="268"/>
  <c r="K42" i="268"/>
  <c r="K97" i="268"/>
  <c r="K18" i="268"/>
  <c r="K17" i="268"/>
  <c r="K204" i="268"/>
  <c r="K58" i="268"/>
  <c r="K22" i="268"/>
  <c r="K199" i="268"/>
  <c r="K144" i="268"/>
  <c r="K102" i="268"/>
  <c r="K79" i="268"/>
  <c r="K41" i="268"/>
  <c r="K106" i="268"/>
  <c r="K163" i="268"/>
  <c r="K74" i="268"/>
  <c r="K389" i="268"/>
  <c r="K44" i="268"/>
  <c r="K361" i="268"/>
  <c r="K98" i="268"/>
  <c r="K338" i="268"/>
  <c r="K268" i="268"/>
  <c r="K50" i="268"/>
  <c r="K337" i="268"/>
  <c r="K231" i="268"/>
  <c r="K243" i="268"/>
  <c r="K313" i="268"/>
  <c r="K158" i="268"/>
  <c r="K252" i="268"/>
  <c r="K127" i="268"/>
  <c r="K165" i="268"/>
  <c r="K33" i="268"/>
  <c r="K64" i="268"/>
  <c r="K359" i="268"/>
  <c r="K37" i="268"/>
  <c r="K364" i="268"/>
  <c r="K312" i="268"/>
  <c r="K15" i="268"/>
  <c r="K150" i="268"/>
  <c r="K261" i="268"/>
  <c r="K369" i="268"/>
  <c r="K89" i="268"/>
  <c r="K226" i="268"/>
  <c r="K309" i="268"/>
  <c r="K192" i="268"/>
  <c r="K201" i="268"/>
  <c r="K223" i="268"/>
  <c r="K332" i="268"/>
  <c r="K86" i="268"/>
  <c r="K212" i="268"/>
  <c r="K331" i="268"/>
  <c r="K125" i="268"/>
  <c r="K21" i="268"/>
  <c r="K73" i="268"/>
  <c r="K145" i="268"/>
  <c r="K388" i="268"/>
  <c r="K153" i="268"/>
  <c r="K14" i="268"/>
  <c r="K24" i="268"/>
  <c r="K339" i="268"/>
  <c r="K155" i="268"/>
  <c r="K137" i="268"/>
  <c r="C13" i="298"/>
  <c r="C9" i="298"/>
  <c r="C20" i="298"/>
  <c r="C8" i="288"/>
  <c r="C18" i="288"/>
  <c r="C11" i="287"/>
  <c r="C10" i="287"/>
  <c r="C19" i="287"/>
  <c r="C22" i="340"/>
  <c r="C12" i="340"/>
  <c r="D22" i="340"/>
  <c r="E12" i="340"/>
  <c r="F13" i="340"/>
  <c r="D13" i="298"/>
  <c r="D9" i="298"/>
  <c r="D20" i="298"/>
  <c r="D8" i="288"/>
  <c r="D18" i="288"/>
  <c r="D11" i="287"/>
  <c r="D10" i="287"/>
  <c r="D19" i="287"/>
  <c r="D12" i="340"/>
  <c r="E13" i="298"/>
  <c r="E9" i="298"/>
  <c r="E20" i="298"/>
  <c r="E8" i="288"/>
  <c r="E18" i="288"/>
  <c r="E11" i="287"/>
  <c r="E10" i="287"/>
  <c r="E19" i="287"/>
  <c r="E22" i="340"/>
  <c r="F13" i="298"/>
  <c r="F9" i="298"/>
  <c r="F20" i="298"/>
  <c r="F8" i="288"/>
  <c r="F18" i="288"/>
  <c r="F11" i="287"/>
  <c r="F10" i="287"/>
  <c r="F19" i="287"/>
  <c r="F22" i="340"/>
  <c r="F12" i="340"/>
  <c r="F11" i="298"/>
  <c r="F24" i="288"/>
  <c r="F16" i="340"/>
  <c r="C11" i="298"/>
  <c r="C17" i="298"/>
  <c r="C15" i="288"/>
  <c r="C12" i="288"/>
  <c r="C24" i="288"/>
  <c r="C17" i="287"/>
  <c r="C15" i="287"/>
  <c r="C21" i="340"/>
  <c r="C16" i="340"/>
  <c r="C13" i="340"/>
  <c r="F12" i="288"/>
  <c r="F21" i="340"/>
  <c r="D11" i="298"/>
  <c r="D17" i="298"/>
  <c r="D15" i="288"/>
  <c r="D12" i="288"/>
  <c r="D24" i="288"/>
  <c r="D17" i="287"/>
  <c r="D15" i="287"/>
  <c r="D21" i="340"/>
  <c r="D16" i="340"/>
  <c r="D13" i="340"/>
  <c r="F15" i="288"/>
  <c r="F15" i="287"/>
  <c r="E11" i="298"/>
  <c r="E17" i="298"/>
  <c r="E15" i="288"/>
  <c r="E12" i="288"/>
  <c r="E24" i="288"/>
  <c r="E17" i="287"/>
  <c r="E15" i="287"/>
  <c r="E21" i="340"/>
  <c r="E16" i="340"/>
  <c r="E13" i="340"/>
  <c r="F17" i="298"/>
  <c r="F17" i="287"/>
  <c r="C21" i="298"/>
  <c r="C16" i="288"/>
  <c r="C17" i="340"/>
  <c r="E27" i="340"/>
  <c r="D12" i="298"/>
  <c r="D22" i="287"/>
  <c r="D26" i="340"/>
  <c r="E16" i="298"/>
  <c r="E14" i="287"/>
  <c r="E19" i="340"/>
  <c r="F27" i="298"/>
  <c r="C13" i="287"/>
  <c r="C10" i="340"/>
  <c r="C8" i="298"/>
  <c r="C10" i="288"/>
  <c r="C20" i="340"/>
  <c r="F12" i="287"/>
  <c r="D14" i="298"/>
  <c r="D16" i="287"/>
  <c r="D23" i="340"/>
  <c r="F27" i="340"/>
  <c r="D18" i="298"/>
  <c r="F23" i="298"/>
  <c r="F25" i="298"/>
  <c r="F18" i="298"/>
  <c r="D9" i="340"/>
  <c r="C10" i="298"/>
  <c r="C17" i="288"/>
  <c r="C14" i="340"/>
  <c r="F14" i="298"/>
  <c r="D25" i="298"/>
  <c r="E13" i="287"/>
  <c r="E10" i="340"/>
  <c r="E24" i="298"/>
  <c r="E8" i="287"/>
  <c r="E18" i="340"/>
  <c r="F16" i="287"/>
  <c r="F14" i="288"/>
  <c r="F17" i="340"/>
  <c r="E23" i="340"/>
  <c r="C19" i="298"/>
  <c r="C13" i="288"/>
  <c r="C12" i="287"/>
  <c r="C9" i="340"/>
  <c r="F23" i="287"/>
  <c r="D23" i="298"/>
  <c r="E19" i="288"/>
  <c r="D20" i="287"/>
  <c r="D25" i="340"/>
  <c r="E8" i="298"/>
  <c r="E10" i="288"/>
  <c r="F13" i="288"/>
  <c r="E13" i="288"/>
  <c r="E14" i="298"/>
  <c r="F13" i="287"/>
  <c r="D18" i="287"/>
  <c r="E17" i="288"/>
  <c r="F22" i="287"/>
  <c r="C15" i="340"/>
  <c r="F20" i="340"/>
  <c r="C16" i="298"/>
  <c r="C14" i="287"/>
  <c r="C19" i="340"/>
  <c r="D19" i="288"/>
  <c r="D27" i="298"/>
  <c r="D17" i="340"/>
  <c r="E15" i="340"/>
  <c r="E12" i="298"/>
  <c r="E9" i="287"/>
  <c r="E11" i="340"/>
  <c r="F21" i="298"/>
  <c r="F16" i="288"/>
  <c r="F14" i="340"/>
  <c r="F22" i="298"/>
  <c r="C22" i="298"/>
  <c r="C22" i="288"/>
  <c r="C16" i="287"/>
  <c r="C23" i="340"/>
  <c r="F15" i="340"/>
  <c r="D26" i="298"/>
  <c r="D21" i="287"/>
  <c r="D27" i="340"/>
  <c r="E19" i="298"/>
  <c r="E12" i="287"/>
  <c r="E21" i="287"/>
  <c r="C14" i="288"/>
  <c r="D12" i="287"/>
  <c r="C24" i="298"/>
  <c r="C8" i="287"/>
  <c r="C18" i="340"/>
  <c r="F8" i="340"/>
  <c r="D14" i="288"/>
  <c r="D14" i="340"/>
  <c r="E25" i="340"/>
  <c r="E25" i="298"/>
  <c r="E18" i="287"/>
  <c r="E24" i="340"/>
  <c r="F10" i="298"/>
  <c r="F17" i="288"/>
  <c r="F14" i="287"/>
  <c r="F19" i="340"/>
  <c r="F26" i="298"/>
  <c r="C15" i="298"/>
  <c r="C11" i="288"/>
  <c r="C20" i="287"/>
  <c r="C25" i="340"/>
  <c r="F23" i="340"/>
  <c r="E18" i="298"/>
  <c r="D23" i="287"/>
  <c r="E9" i="340"/>
  <c r="E22" i="298"/>
  <c r="E22" i="288"/>
  <c r="E16" i="287"/>
  <c r="F25" i="340"/>
  <c r="D13" i="288"/>
  <c r="D15" i="340"/>
  <c r="D24" i="340"/>
  <c r="E14" i="340"/>
  <c r="F26" i="340"/>
  <c r="E26" i="298"/>
  <c r="C12" i="298"/>
  <c r="C9" i="287"/>
  <c r="C11" i="340"/>
  <c r="D21" i="298"/>
  <c r="D16" i="288"/>
  <c r="D14" i="287"/>
  <c r="D19" i="340"/>
  <c r="F15" i="298"/>
  <c r="E27" i="298"/>
  <c r="E22" i="287"/>
  <c r="E26" i="340"/>
  <c r="F16" i="298"/>
  <c r="F8" i="287"/>
  <c r="F18" i="340"/>
  <c r="F11" i="288"/>
  <c r="C14" i="298"/>
  <c r="C21" i="287"/>
  <c r="C27" i="340"/>
  <c r="D8" i="298"/>
  <c r="D10" i="288"/>
  <c r="D8" i="340"/>
  <c r="F19" i="298"/>
  <c r="E15" i="298"/>
  <c r="E11" i="288"/>
  <c r="E20" i="287"/>
  <c r="D24" i="298"/>
  <c r="F10" i="288"/>
  <c r="C25" i="298"/>
  <c r="C18" i="287"/>
  <c r="C24" i="340"/>
  <c r="D10" i="298"/>
  <c r="D17" i="288"/>
  <c r="D8" i="287"/>
  <c r="D18" i="340"/>
  <c r="F20" i="287"/>
  <c r="E14" i="288"/>
  <c r="D13" i="287"/>
  <c r="D10" i="340"/>
  <c r="F24" i="298"/>
  <c r="F9" i="287"/>
  <c r="F11" i="340"/>
  <c r="C23" i="298"/>
  <c r="F19" i="288"/>
  <c r="C23" i="287"/>
  <c r="F8" i="298"/>
  <c r="D19" i="298"/>
  <c r="F22" i="288"/>
  <c r="F10" i="340"/>
  <c r="E10" i="298"/>
  <c r="F9" i="340"/>
  <c r="D11" i="288"/>
  <c r="E8" i="340"/>
  <c r="C27" i="298"/>
  <c r="C22" i="287"/>
  <c r="C26" i="340"/>
  <c r="D16" i="298"/>
  <c r="D9" i="287"/>
  <c r="D11" i="340"/>
  <c r="E21" i="298"/>
  <c r="E16" i="288"/>
  <c r="E17" i="340"/>
  <c r="E20" i="340"/>
  <c r="F12" i="298"/>
  <c r="F18" i="287"/>
  <c r="F24" i="340"/>
  <c r="F21" i="287"/>
  <c r="C26" i="298"/>
  <c r="C8" i="340"/>
  <c r="C18" i="298"/>
  <c r="D22" i="298"/>
  <c r="D22" i="288"/>
  <c r="D20" i="340"/>
  <c r="E23" i="298"/>
  <c r="C19" i="288"/>
  <c r="E23" i="287"/>
  <c r="D15" i="298"/>
  <c r="L17" i="288"/>
  <c r="L11" i="288"/>
  <c r="L16" i="288"/>
  <c r="L24" i="288"/>
  <c r="L15" i="288"/>
  <c r="L13" i="288"/>
  <c r="L18" i="288"/>
  <c r="F377" i="268"/>
  <c r="F79" i="304"/>
  <c r="E81" i="304"/>
  <c r="E79" i="304"/>
  <c r="D44" i="304"/>
  <c r="F80" i="304"/>
  <c r="C82" i="304"/>
  <c r="F81" i="304"/>
  <c r="D81" i="304"/>
  <c r="D79" i="304"/>
  <c r="E44" i="304"/>
  <c r="F82" i="304"/>
  <c r="E43" i="304"/>
  <c r="C81" i="304"/>
  <c r="C79" i="304"/>
  <c r="F44" i="304"/>
  <c r="C43" i="304"/>
  <c r="D80" i="304"/>
  <c r="F43" i="304"/>
  <c r="E82" i="304"/>
  <c r="E80" i="304"/>
  <c r="D43" i="304"/>
  <c r="D82" i="304"/>
  <c r="C80" i="304"/>
  <c r="C44" i="304"/>
  <c r="D77" i="304"/>
  <c r="F77" i="304"/>
  <c r="F83" i="304"/>
  <c r="F84" i="304"/>
  <c r="E84" i="304"/>
  <c r="D84" i="304"/>
  <c r="C84" i="304"/>
  <c r="F78" i="304"/>
  <c r="E78" i="304"/>
  <c r="D78" i="304"/>
  <c r="C78" i="304"/>
  <c r="C77" i="304"/>
  <c r="C83" i="304"/>
  <c r="E83" i="304"/>
  <c r="D83" i="304"/>
  <c r="E77" i="304"/>
  <c r="K259" i="268"/>
  <c r="L246" i="268"/>
  <c r="N36" i="304"/>
  <c r="M36" i="304"/>
  <c r="E108" i="304"/>
  <c r="L36" i="304"/>
  <c r="E104" i="304"/>
  <c r="K36" i="304"/>
  <c r="N29" i="304"/>
  <c r="C70" i="304"/>
  <c r="C102" i="304"/>
  <c r="M113" i="304"/>
  <c r="N105" i="304"/>
  <c r="N136" i="304"/>
  <c r="F62" i="304"/>
  <c r="N40" i="304"/>
  <c r="K13" i="304"/>
  <c r="F105" i="304"/>
  <c r="M103" i="304"/>
  <c r="M132" i="304"/>
  <c r="E58" i="304"/>
  <c r="L30" i="304"/>
  <c r="L114" i="304"/>
  <c r="E101" i="304"/>
  <c r="L104" i="304"/>
  <c r="L134" i="304"/>
  <c r="D60" i="304"/>
  <c r="L38" i="304"/>
  <c r="M112" i="304"/>
  <c r="D103" i="304"/>
  <c r="N63" i="304"/>
  <c r="K101" i="304"/>
  <c r="K126" i="304"/>
  <c r="N19" i="304"/>
  <c r="N118" i="304"/>
  <c r="F104" i="304"/>
  <c r="F73" i="304"/>
  <c r="N135" i="304"/>
  <c r="F61" i="304"/>
  <c r="N39" i="304"/>
  <c r="E69" i="304"/>
  <c r="M127" i="304"/>
  <c r="L31" i="304"/>
  <c r="D69" i="304"/>
  <c r="L127" i="304"/>
  <c r="M31" i="304"/>
  <c r="N62" i="304"/>
  <c r="C68" i="304"/>
  <c r="K125" i="304"/>
  <c r="M111" i="304"/>
  <c r="D106" i="304"/>
  <c r="K11" i="304"/>
  <c r="D62" i="304"/>
  <c r="N41" i="304"/>
  <c r="D71" i="304"/>
  <c r="D70" i="304"/>
  <c r="E106" i="304"/>
  <c r="N22" i="304"/>
  <c r="N104" i="304"/>
  <c r="N134" i="304"/>
  <c r="F60" i="304"/>
  <c r="N38" i="304"/>
  <c r="K112" i="304"/>
  <c r="F103" i="304"/>
  <c r="M102" i="304"/>
  <c r="M128" i="304"/>
  <c r="L32" i="304"/>
  <c r="L116" i="304"/>
  <c r="C103" i="304"/>
  <c r="L103" i="304"/>
  <c r="L132" i="304"/>
  <c r="D58" i="304"/>
  <c r="M30" i="304"/>
  <c r="M114" i="304"/>
  <c r="D101" i="304"/>
  <c r="K100" i="304"/>
  <c r="K124" i="304"/>
  <c r="N21" i="304"/>
  <c r="C111" i="304"/>
  <c r="F72" i="304"/>
  <c r="N133" i="304"/>
  <c r="F59" i="304"/>
  <c r="N37" i="304"/>
  <c r="L62" i="304"/>
  <c r="E68" i="304"/>
  <c r="M125" i="304"/>
  <c r="M47" i="304"/>
  <c r="L33" i="304"/>
  <c r="M62" i="304"/>
  <c r="D68" i="304"/>
  <c r="L125" i="304"/>
  <c r="L47" i="304"/>
  <c r="M33" i="304"/>
  <c r="N64" i="304"/>
  <c r="C67" i="304"/>
  <c r="K123" i="304"/>
  <c r="N31" i="304"/>
  <c r="C112" i="304"/>
  <c r="L40" i="304"/>
  <c r="K12" i="304"/>
  <c r="M131" i="304"/>
  <c r="M29" i="304"/>
  <c r="E70" i="304"/>
  <c r="D112" i="304"/>
  <c r="N117" i="304"/>
  <c r="N103" i="304"/>
  <c r="N132" i="304"/>
  <c r="F58" i="304"/>
  <c r="K30" i="304"/>
  <c r="K114" i="304"/>
  <c r="F101" i="304"/>
  <c r="L63" i="304"/>
  <c r="M101" i="304"/>
  <c r="M126" i="304"/>
  <c r="L19" i="304"/>
  <c r="L118" i="304"/>
  <c r="K33" i="304"/>
  <c r="L102" i="304"/>
  <c r="L128" i="304"/>
  <c r="M32" i="304"/>
  <c r="M116" i="304"/>
  <c r="K29" i="304"/>
  <c r="K107" i="304"/>
  <c r="K122" i="304"/>
  <c r="N23" i="304"/>
  <c r="C109" i="304"/>
  <c r="F71" i="304"/>
  <c r="N131" i="304"/>
  <c r="F57" i="304"/>
  <c r="K113" i="304"/>
  <c r="L64" i="304"/>
  <c r="E67" i="304"/>
  <c r="M123" i="304"/>
  <c r="M45" i="304"/>
  <c r="L20" i="304"/>
  <c r="M64" i="304"/>
  <c r="D67" i="304"/>
  <c r="L123" i="304"/>
  <c r="L45" i="304"/>
  <c r="M20" i="304"/>
  <c r="N61" i="304"/>
  <c r="K121" i="304"/>
  <c r="N115" i="304"/>
  <c r="L115" i="304"/>
  <c r="N33" i="304"/>
  <c r="N138" i="304"/>
  <c r="M104" i="304"/>
  <c r="L112" i="304"/>
  <c r="M13" i="304"/>
  <c r="N32" i="304"/>
  <c r="L131" i="304"/>
  <c r="L117" i="304"/>
  <c r="F70" i="304"/>
  <c r="N113" i="304"/>
  <c r="L113" i="304"/>
  <c r="N102" i="304"/>
  <c r="N128" i="304"/>
  <c r="K32" i="304"/>
  <c r="K116" i="304"/>
  <c r="K31" i="304"/>
  <c r="M100" i="304"/>
  <c r="M124" i="304"/>
  <c r="M46" i="304"/>
  <c r="L21" i="304"/>
  <c r="E111" i="304"/>
  <c r="K111" i="304"/>
  <c r="M63" i="304"/>
  <c r="L101" i="304"/>
  <c r="L126" i="304"/>
  <c r="M19" i="304"/>
  <c r="M118" i="304"/>
  <c r="K22" i="304"/>
  <c r="K106" i="304"/>
  <c r="K138" i="304"/>
  <c r="C64" i="304"/>
  <c r="N11" i="304"/>
  <c r="C107" i="304"/>
  <c r="F69" i="304"/>
  <c r="N127" i="304"/>
  <c r="K117" i="304"/>
  <c r="L61" i="304"/>
  <c r="M121" i="304"/>
  <c r="M43" i="304"/>
  <c r="L22" i="304"/>
  <c r="M61" i="304"/>
  <c r="L121" i="304"/>
  <c r="L43" i="304"/>
  <c r="M22" i="304"/>
  <c r="C74" i="304"/>
  <c r="K137" i="304"/>
  <c r="C63" i="304"/>
  <c r="C106" i="304"/>
  <c r="M12" i="304"/>
  <c r="N106" i="304"/>
  <c r="M134" i="304"/>
  <c r="E103" i="304"/>
  <c r="D105" i="304"/>
  <c r="N116" i="304"/>
  <c r="E71" i="304"/>
  <c r="D57" i="304"/>
  <c r="L111" i="304"/>
  <c r="E102" i="304"/>
  <c r="N10" i="304"/>
  <c r="N20" i="304"/>
  <c r="K63" i="304"/>
  <c r="N101" i="304"/>
  <c r="N126" i="304"/>
  <c r="K19" i="304"/>
  <c r="K118" i="304"/>
  <c r="K10" i="304"/>
  <c r="M107" i="304"/>
  <c r="M122" i="304"/>
  <c r="M44" i="304"/>
  <c r="L23" i="304"/>
  <c r="E109" i="304"/>
  <c r="K115" i="304"/>
  <c r="L100" i="304"/>
  <c r="L124" i="304"/>
  <c r="L46" i="304"/>
  <c r="M21" i="304"/>
  <c r="D111" i="304"/>
  <c r="K105" i="304"/>
  <c r="K136" i="304"/>
  <c r="C62" i="304"/>
  <c r="N13" i="304"/>
  <c r="C105" i="304"/>
  <c r="K62" i="304"/>
  <c r="F68" i="304"/>
  <c r="N125" i="304"/>
  <c r="N47" i="304"/>
  <c r="F110" i="304"/>
  <c r="E74" i="304"/>
  <c r="M137" i="304"/>
  <c r="E63" i="304"/>
  <c r="M41" i="304"/>
  <c r="L10" i="304"/>
  <c r="D74" i="304"/>
  <c r="L137" i="304"/>
  <c r="D63" i="304"/>
  <c r="L41" i="304"/>
  <c r="M10" i="304"/>
  <c r="C73" i="304"/>
  <c r="K135" i="304"/>
  <c r="C61" i="304"/>
  <c r="N111" i="304"/>
  <c r="E110" i="304"/>
  <c r="F107" i="304"/>
  <c r="L136" i="304"/>
  <c r="K128" i="304"/>
  <c r="F63" i="304"/>
  <c r="K127" i="304"/>
  <c r="C104" i="304"/>
  <c r="D102" i="304"/>
  <c r="K37" i="304"/>
  <c r="N100" i="304"/>
  <c r="N124" i="304"/>
  <c r="N46" i="304"/>
  <c r="K21" i="304"/>
  <c r="F111" i="304"/>
  <c r="F102" i="304"/>
  <c r="M106" i="304"/>
  <c r="M138" i="304"/>
  <c r="E64" i="304"/>
  <c r="M42" i="304"/>
  <c r="L11" i="304"/>
  <c r="E107" i="304"/>
  <c r="F112" i="304"/>
  <c r="L107" i="304"/>
  <c r="L122" i="304"/>
  <c r="L44" i="304"/>
  <c r="M23" i="304"/>
  <c r="D109" i="304"/>
  <c r="K104" i="304"/>
  <c r="K134" i="304"/>
  <c r="C60" i="304"/>
  <c r="N112" i="304"/>
  <c r="C101" i="304"/>
  <c r="K64" i="304"/>
  <c r="F67" i="304"/>
  <c r="N123" i="304"/>
  <c r="N45" i="304"/>
  <c r="F106" i="304"/>
  <c r="E73" i="304"/>
  <c r="M135" i="304"/>
  <c r="E61" i="304"/>
  <c r="M39" i="304"/>
  <c r="L12" i="304"/>
  <c r="D73" i="304"/>
  <c r="L135" i="304"/>
  <c r="D61" i="304"/>
  <c r="L39" i="304"/>
  <c r="C72" i="304"/>
  <c r="K133" i="304"/>
  <c r="C59" i="304"/>
  <c r="D104" i="304"/>
  <c r="M115" i="304"/>
  <c r="E112" i="304"/>
  <c r="N42" i="304"/>
  <c r="M38" i="304"/>
  <c r="F74" i="304"/>
  <c r="E57" i="304"/>
  <c r="D108" i="304"/>
  <c r="C108" i="304"/>
  <c r="M117" i="304"/>
  <c r="N107" i="304"/>
  <c r="N122" i="304"/>
  <c r="N44" i="304"/>
  <c r="K23" i="304"/>
  <c r="F109" i="304"/>
  <c r="M105" i="304"/>
  <c r="M136" i="304"/>
  <c r="E62" i="304"/>
  <c r="M40" i="304"/>
  <c r="L13" i="304"/>
  <c r="E105" i="304"/>
  <c r="F108" i="304"/>
  <c r="L106" i="304"/>
  <c r="L138" i="304"/>
  <c r="D64" i="304"/>
  <c r="L42" i="304"/>
  <c r="M11" i="304"/>
  <c r="D107" i="304"/>
  <c r="K103" i="304"/>
  <c r="K132" i="304"/>
  <c r="C58" i="304"/>
  <c r="N30" i="304"/>
  <c r="N114" i="304"/>
  <c r="K20" i="304"/>
  <c r="K61" i="304"/>
  <c r="N121" i="304"/>
  <c r="N43" i="304"/>
  <c r="E72" i="304"/>
  <c r="M133" i="304"/>
  <c r="E59" i="304"/>
  <c r="M37" i="304"/>
  <c r="D72" i="304"/>
  <c r="L133" i="304"/>
  <c r="D59" i="304"/>
  <c r="L37" i="304"/>
  <c r="C71" i="304"/>
  <c r="K131" i="304"/>
  <c r="C57" i="304"/>
  <c r="C110" i="304"/>
  <c r="N12" i="304"/>
  <c r="D110" i="304"/>
  <c r="F64" i="304"/>
  <c r="E60" i="304"/>
  <c r="L105" i="304"/>
  <c r="K102" i="304"/>
  <c r="N137" i="304"/>
  <c r="L29" i="304"/>
  <c r="C69" i="304"/>
  <c r="E31" i="321"/>
  <c r="E33" i="321"/>
  <c r="E35" i="321"/>
  <c r="E23" i="321"/>
  <c r="E25" i="321"/>
  <c r="E13" i="321"/>
  <c r="E15" i="321"/>
  <c r="D15" i="321"/>
  <c r="F31" i="321"/>
  <c r="F33" i="321"/>
  <c r="F35" i="321"/>
  <c r="F23" i="321"/>
  <c r="F25" i="321"/>
  <c r="F13" i="321"/>
  <c r="F15" i="321"/>
  <c r="C32" i="321"/>
  <c r="C34" i="321"/>
  <c r="C22" i="321"/>
  <c r="C24" i="321"/>
  <c r="C12" i="321"/>
  <c r="C14" i="321"/>
  <c r="D32" i="321"/>
  <c r="D34" i="321"/>
  <c r="D22" i="321"/>
  <c r="D24" i="321"/>
  <c r="D12" i="321"/>
  <c r="D14" i="321"/>
  <c r="E32" i="321"/>
  <c r="E34" i="321"/>
  <c r="E22" i="321"/>
  <c r="E24" i="321"/>
  <c r="E12" i="321"/>
  <c r="E14" i="321"/>
  <c r="C15" i="321"/>
  <c r="F32" i="321"/>
  <c r="F34" i="321"/>
  <c r="F22" i="321"/>
  <c r="F24" i="321"/>
  <c r="F12" i="321"/>
  <c r="F14" i="321"/>
  <c r="C13" i="321"/>
  <c r="C31" i="321"/>
  <c r="C33" i="321"/>
  <c r="C35" i="321"/>
  <c r="C23" i="321"/>
  <c r="C25" i="321"/>
  <c r="D31" i="321"/>
  <c r="D33" i="321"/>
  <c r="D35" i="321"/>
  <c r="D23" i="321"/>
  <c r="D25" i="321"/>
  <c r="D13" i="321"/>
  <c r="L384" i="268"/>
  <c r="K382" i="268"/>
  <c r="K3" i="268"/>
  <c r="K61" i="268"/>
  <c r="K20" i="268"/>
  <c r="K266" i="268"/>
  <c r="K87" i="268"/>
  <c r="K318" i="268"/>
  <c r="K56" i="268"/>
  <c r="K328" i="268"/>
  <c r="K323" i="268"/>
  <c r="K298" i="268"/>
  <c r="K25" i="268"/>
  <c r="K173" i="268"/>
  <c r="K279" i="268"/>
  <c r="K325" i="268"/>
  <c r="K217" i="268"/>
  <c r="K124" i="268"/>
  <c r="K8" i="268"/>
  <c r="K238" i="268"/>
  <c r="K292" i="268"/>
  <c r="K357" i="268"/>
  <c r="K288" i="268"/>
  <c r="K19" i="268"/>
  <c r="K72" i="268"/>
  <c r="K340" i="268"/>
  <c r="K363" i="268"/>
  <c r="K69" i="268"/>
  <c r="K133" i="268"/>
  <c r="K92" i="268"/>
  <c r="K81" i="268"/>
  <c r="L20" i="268"/>
  <c r="L4" i="268"/>
  <c r="C8" i="325"/>
  <c r="F9" i="325"/>
  <c r="E10" i="325"/>
  <c r="C11" i="325"/>
  <c r="F12" i="325"/>
  <c r="D13" i="325"/>
  <c r="C14" i="325"/>
  <c r="E15" i="325"/>
  <c r="D16" i="325"/>
  <c r="F17" i="325"/>
  <c r="E18" i="325"/>
  <c r="C19" i="325"/>
  <c r="F20" i="325"/>
  <c r="D21" i="325"/>
  <c r="C22" i="325"/>
  <c r="D8" i="325"/>
  <c r="C9" i="325"/>
  <c r="F10" i="325"/>
  <c r="D11" i="325"/>
  <c r="C12" i="325"/>
  <c r="E13" i="325"/>
  <c r="D14" i="325"/>
  <c r="F15" i="325"/>
  <c r="E16" i="325"/>
  <c r="C17" i="325"/>
  <c r="F18" i="325"/>
  <c r="D19" i="325"/>
  <c r="C20" i="325"/>
  <c r="E21" i="325"/>
  <c r="D22" i="325"/>
  <c r="E8" i="325"/>
  <c r="D9" i="325"/>
  <c r="C10" i="325"/>
  <c r="E11" i="325"/>
  <c r="D12" i="325"/>
  <c r="F13" i="325"/>
  <c r="E14" i="325"/>
  <c r="C15" i="325"/>
  <c r="F16" i="325"/>
  <c r="D17" i="325"/>
  <c r="C18" i="325"/>
  <c r="E19" i="325"/>
  <c r="D20" i="325"/>
  <c r="F21" i="325"/>
  <c r="E22" i="325"/>
  <c r="F8" i="325"/>
  <c r="E9" i="325"/>
  <c r="D10" i="325"/>
  <c r="F11" i="325"/>
  <c r="E12" i="325"/>
  <c r="C13" i="325"/>
  <c r="F14" i="325"/>
  <c r="D15" i="325"/>
  <c r="C16" i="325"/>
  <c r="E17" i="325"/>
  <c r="D18" i="325"/>
  <c r="F19" i="325"/>
  <c r="E20" i="325"/>
  <c r="C21" i="325"/>
  <c r="F22" i="325"/>
  <c r="A2" i="298"/>
  <c r="L177" i="268"/>
  <c r="L171" i="268"/>
  <c r="L175" i="268"/>
  <c r="L183" i="268"/>
  <c r="K109" i="268"/>
  <c r="K264" i="268"/>
  <c r="K166" i="268"/>
  <c r="K385" i="268"/>
  <c r="K184" i="268"/>
  <c r="K54" i="268"/>
  <c r="F381" i="268"/>
  <c r="F380" i="268"/>
  <c r="F378" i="268"/>
  <c r="D23" i="325"/>
  <c r="F10" i="284"/>
  <c r="F11" i="284"/>
  <c r="F12" i="284"/>
  <c r="F13" i="284"/>
  <c r="F14" i="284"/>
  <c r="E23" i="325"/>
  <c r="C10" i="284"/>
  <c r="C11" i="284"/>
  <c r="C12" i="284"/>
  <c r="C13" i="284"/>
  <c r="C14" i="284"/>
  <c r="F23" i="325"/>
  <c r="D10" i="284"/>
  <c r="D11" i="284"/>
  <c r="D12" i="284"/>
  <c r="D13" i="284"/>
  <c r="D14" i="284"/>
  <c r="C23" i="325"/>
  <c r="E10" i="284"/>
  <c r="E11" i="284"/>
  <c r="E12" i="284"/>
  <c r="E13" i="284"/>
  <c r="E14" i="284"/>
  <c r="F247" i="268"/>
  <c r="F372" i="268"/>
  <c r="F244" i="268"/>
  <c r="F248" i="268"/>
  <c r="F249" i="268"/>
  <c r="F242" i="268"/>
  <c r="F373" i="268"/>
  <c r="F374" i="268"/>
  <c r="F376" i="268"/>
  <c r="F375" i="268"/>
  <c r="F379" i="268"/>
  <c r="C47" i="304"/>
  <c r="C48" i="304"/>
  <c r="C49" i="304"/>
  <c r="C50" i="304"/>
  <c r="C51" i="304"/>
  <c r="C52" i="304"/>
  <c r="C53" i="304"/>
  <c r="C54" i="304"/>
  <c r="K97" i="304"/>
  <c r="K89" i="304"/>
  <c r="K90" i="304"/>
  <c r="K91" i="304"/>
  <c r="K92" i="304"/>
  <c r="K93" i="304"/>
  <c r="K94" i="304"/>
  <c r="K95" i="304"/>
  <c r="K96" i="304"/>
  <c r="K57" i="304"/>
  <c r="K58" i="304"/>
  <c r="K59" i="304"/>
  <c r="K60" i="304"/>
  <c r="D47" i="304"/>
  <c r="D48" i="304"/>
  <c r="D49" i="304"/>
  <c r="D50" i="304"/>
  <c r="D51" i="304"/>
  <c r="D52" i="304"/>
  <c r="D53" i="304"/>
  <c r="D54" i="304"/>
  <c r="L97" i="304"/>
  <c r="L89" i="304"/>
  <c r="L90" i="304"/>
  <c r="L91" i="304"/>
  <c r="L92" i="304"/>
  <c r="L93" i="304"/>
  <c r="L94" i="304"/>
  <c r="L95" i="304"/>
  <c r="L96" i="304"/>
  <c r="L57" i="304"/>
  <c r="L58" i="304"/>
  <c r="L59" i="304"/>
  <c r="L60" i="304"/>
  <c r="E47" i="304"/>
  <c r="E48" i="304"/>
  <c r="E49" i="304"/>
  <c r="E50" i="304"/>
  <c r="E51" i="304"/>
  <c r="E52" i="304"/>
  <c r="E53" i="304"/>
  <c r="E54" i="304"/>
  <c r="M97" i="304"/>
  <c r="M89" i="304"/>
  <c r="M90" i="304"/>
  <c r="M91" i="304"/>
  <c r="M92" i="304"/>
  <c r="M93" i="304"/>
  <c r="M94" i="304"/>
  <c r="M95" i="304"/>
  <c r="M96" i="304"/>
  <c r="M57" i="304"/>
  <c r="M58" i="304"/>
  <c r="M59" i="304"/>
  <c r="M60" i="304"/>
  <c r="F47" i="304"/>
  <c r="F48" i="304"/>
  <c r="F49" i="304"/>
  <c r="F50" i="304"/>
  <c r="F51" i="304"/>
  <c r="F52" i="304"/>
  <c r="F53" i="304"/>
  <c r="F54" i="304"/>
  <c r="N97" i="304"/>
  <c r="N89" i="304"/>
  <c r="N90" i="304"/>
  <c r="N91" i="304"/>
  <c r="N92" i="304"/>
  <c r="N93" i="304"/>
  <c r="N94" i="304"/>
  <c r="N95" i="304"/>
  <c r="N96" i="304"/>
  <c r="N57" i="304"/>
  <c r="N58" i="304"/>
  <c r="N59" i="304"/>
  <c r="N60" i="304"/>
  <c r="C95" i="304"/>
  <c r="C96" i="304"/>
  <c r="C97" i="304"/>
  <c r="C98" i="304"/>
  <c r="D95" i="304"/>
  <c r="D96" i="304"/>
  <c r="D97" i="304"/>
  <c r="D98" i="304"/>
  <c r="E95" i="304"/>
  <c r="E96" i="304"/>
  <c r="E97" i="304"/>
  <c r="E98" i="304"/>
  <c r="F95" i="304"/>
  <c r="F96" i="304"/>
  <c r="F97" i="304"/>
  <c r="F98" i="304"/>
  <c r="F35" i="309"/>
  <c r="F34" i="309"/>
  <c r="F33" i="309"/>
  <c r="F32" i="309"/>
  <c r="F31" i="309"/>
  <c r="F30" i="309"/>
  <c r="F29" i="309"/>
  <c r="F28" i="309"/>
  <c r="F25" i="309"/>
  <c r="F24" i="309"/>
  <c r="F23" i="309"/>
  <c r="F22" i="309"/>
  <c r="F21" i="309"/>
  <c r="F20" i="309"/>
  <c r="F19" i="309"/>
  <c r="F18" i="309"/>
  <c r="E35" i="309"/>
  <c r="E34" i="309"/>
  <c r="E33" i="309"/>
  <c r="E32" i="309"/>
  <c r="E31" i="309"/>
  <c r="E30" i="309"/>
  <c r="E29" i="309"/>
  <c r="E28" i="309"/>
  <c r="E25" i="309"/>
  <c r="E24" i="309"/>
  <c r="E23" i="309"/>
  <c r="E22" i="309"/>
  <c r="E21" i="309"/>
  <c r="E20" i="309"/>
  <c r="E19" i="309"/>
  <c r="E18" i="309"/>
  <c r="D35" i="309"/>
  <c r="D34" i="309"/>
  <c r="D33" i="309"/>
  <c r="D32" i="309"/>
  <c r="D31" i="309"/>
  <c r="D30" i="309"/>
  <c r="D29" i="309"/>
  <c r="D28" i="309"/>
  <c r="D25" i="309"/>
  <c r="D24" i="309"/>
  <c r="D23" i="309"/>
  <c r="D22" i="309"/>
  <c r="D21" i="309"/>
  <c r="D20" i="309"/>
  <c r="D19" i="309"/>
  <c r="D18" i="309"/>
  <c r="C35" i="309"/>
  <c r="C34" i="309"/>
  <c r="C33" i="309"/>
  <c r="C32" i="309"/>
  <c r="C31" i="309"/>
  <c r="C30" i="309"/>
  <c r="C29" i="309"/>
  <c r="C28" i="309"/>
  <c r="C25" i="309"/>
  <c r="C24" i="309"/>
  <c r="C23" i="309"/>
  <c r="C22" i="309"/>
  <c r="C21" i="309"/>
  <c r="C20" i="309"/>
  <c r="C19" i="309"/>
  <c r="C18" i="309"/>
  <c r="L337" i="268"/>
  <c r="L351" i="268"/>
  <c r="F175" i="268"/>
  <c r="F174" i="268"/>
  <c r="F173" i="268"/>
  <c r="F172" i="268"/>
  <c r="F171" i="268"/>
  <c r="F170" i="268"/>
  <c r="F165" i="268"/>
  <c r="F164" i="268"/>
  <c r="F163" i="268"/>
  <c r="F162" i="268"/>
  <c r="F161" i="268"/>
  <c r="F160" i="268"/>
  <c r="F37" i="322"/>
  <c r="F36" i="322"/>
  <c r="F35" i="322"/>
  <c r="F23" i="322"/>
  <c r="F22" i="322"/>
  <c r="F21" i="322"/>
  <c r="F20" i="322"/>
  <c r="F19" i="322"/>
  <c r="F18" i="322"/>
  <c r="F17" i="322"/>
  <c r="E175" i="268"/>
  <c r="E174" i="268"/>
  <c r="E173" i="268"/>
  <c r="E172" i="268"/>
  <c r="E171" i="268"/>
  <c r="E170" i="268"/>
  <c r="E165" i="268"/>
  <c r="E164" i="268"/>
  <c r="E163" i="268"/>
  <c r="E162" i="268"/>
  <c r="E161" i="268"/>
  <c r="E37" i="322"/>
  <c r="E36" i="322"/>
  <c r="E35" i="322"/>
  <c r="E23" i="322"/>
  <c r="E22" i="322"/>
  <c r="E21" i="322"/>
  <c r="E20" i="322"/>
  <c r="E19" i="322"/>
  <c r="E18" i="322"/>
  <c r="E17" i="322"/>
  <c r="D175" i="268"/>
  <c r="D174" i="268"/>
  <c r="D173" i="268"/>
  <c r="D172" i="268"/>
  <c r="D171" i="268"/>
  <c r="D170" i="268"/>
  <c r="D165" i="268"/>
  <c r="D164" i="268"/>
  <c r="D163" i="268"/>
  <c r="D162" i="268"/>
  <c r="D161" i="268"/>
  <c r="D160" i="268"/>
  <c r="D37" i="322"/>
  <c r="D36" i="322"/>
  <c r="D35" i="322"/>
  <c r="D23" i="322"/>
  <c r="D22" i="322"/>
  <c r="D21" i="322"/>
  <c r="D20" i="322"/>
  <c r="D19" i="322"/>
  <c r="D18" i="322"/>
  <c r="D17" i="322"/>
  <c r="C175" i="268"/>
  <c r="C174" i="268"/>
  <c r="C173" i="268"/>
  <c r="C172" i="268"/>
  <c r="C171" i="268"/>
  <c r="C170" i="268"/>
  <c r="C165" i="268"/>
  <c r="C164" i="268"/>
  <c r="C163" i="268"/>
  <c r="C162" i="268"/>
  <c r="C161" i="268"/>
  <c r="C160" i="268"/>
  <c r="C37" i="322"/>
  <c r="C36" i="322"/>
  <c r="C35" i="322"/>
  <c r="C23" i="322"/>
  <c r="C22" i="322"/>
  <c r="C21" i="322"/>
  <c r="C20" i="322"/>
  <c r="C19" i="322"/>
  <c r="C18" i="322"/>
  <c r="C17" i="322"/>
  <c r="F30" i="268"/>
  <c r="F29" i="268"/>
  <c r="F28" i="268"/>
  <c r="F27" i="268"/>
  <c r="F26" i="268"/>
  <c r="F25" i="268"/>
  <c r="F24" i="268"/>
  <c r="F23" i="268"/>
  <c r="F20" i="268"/>
  <c r="F19" i="268"/>
  <c r="F18" i="268"/>
  <c r="F17" i="268"/>
  <c r="F16" i="268"/>
  <c r="F15" i="268"/>
  <c r="F14" i="268"/>
  <c r="F13" i="268"/>
  <c r="F10" i="268"/>
  <c r="F9" i="268"/>
  <c r="F8" i="268"/>
  <c r="F7" i="268"/>
  <c r="F6" i="268"/>
  <c r="F5" i="268"/>
  <c r="F4" i="268"/>
  <c r="F3" i="268"/>
  <c r="E30" i="268"/>
  <c r="E29" i="268"/>
  <c r="E28" i="268"/>
  <c r="E27" i="268"/>
  <c r="E26" i="268"/>
  <c r="E25" i="268"/>
  <c r="E24" i="268"/>
  <c r="E23" i="268"/>
  <c r="E20" i="268"/>
  <c r="E19" i="268"/>
  <c r="E18" i="268"/>
  <c r="E17" i="268"/>
  <c r="E16" i="268"/>
  <c r="E15" i="268"/>
  <c r="E14" i="268"/>
  <c r="E13" i="268"/>
  <c r="E10" i="268"/>
  <c r="E9" i="268"/>
  <c r="E8" i="268"/>
  <c r="E7" i="268"/>
  <c r="E6" i="268"/>
  <c r="E5" i="268"/>
  <c r="E4" i="268"/>
  <c r="D30" i="268"/>
  <c r="D29" i="268"/>
  <c r="D28" i="268"/>
  <c r="D27" i="268"/>
  <c r="D26" i="268"/>
  <c r="D25" i="268"/>
  <c r="D24" i="268"/>
  <c r="D23" i="268"/>
  <c r="D20" i="268"/>
  <c r="D19" i="268"/>
  <c r="D18" i="268"/>
  <c r="D17" i="268"/>
  <c r="D16" i="268"/>
  <c r="D15" i="268"/>
  <c r="D14" i="268"/>
  <c r="D13" i="268"/>
  <c r="D10" i="268"/>
  <c r="D9" i="268"/>
  <c r="D8" i="268"/>
  <c r="D7" i="268"/>
  <c r="D6" i="268"/>
  <c r="D5" i="268"/>
  <c r="D4" i="268"/>
  <c r="D3" i="268"/>
  <c r="C30" i="268"/>
  <c r="C29" i="268"/>
  <c r="C28" i="268"/>
  <c r="C27" i="268"/>
  <c r="C26" i="268"/>
  <c r="C25" i="268"/>
  <c r="C24" i="268"/>
  <c r="C23" i="268"/>
  <c r="C20" i="268"/>
  <c r="C19" i="268"/>
  <c r="C18" i="268"/>
  <c r="C17" i="268"/>
  <c r="C16" i="268"/>
  <c r="C15" i="268"/>
  <c r="C14" i="268"/>
  <c r="C13" i="268"/>
  <c r="C10" i="268"/>
  <c r="C9" i="268"/>
  <c r="C8" i="268"/>
  <c r="C7" i="268"/>
  <c r="C6" i="268"/>
  <c r="C5" i="268"/>
  <c r="C4" i="268"/>
  <c r="C3" i="268"/>
  <c r="L336" i="268"/>
  <c r="L348" i="268"/>
  <c r="L346" i="268"/>
  <c r="N28" i="304"/>
  <c r="N27" i="304"/>
  <c r="N26" i="304"/>
  <c r="L28" i="304"/>
  <c r="L27" i="304"/>
  <c r="L26" i="304"/>
  <c r="L18" i="304"/>
  <c r="L17" i="304"/>
  <c r="L16" i="304"/>
  <c r="D33" i="304"/>
  <c r="D32" i="304"/>
  <c r="D31" i="304"/>
  <c r="D30" i="304"/>
  <c r="D29" i="304"/>
  <c r="D28" i="304"/>
  <c r="D27" i="304"/>
  <c r="D26" i="304"/>
  <c r="D23" i="304"/>
  <c r="D22" i="304"/>
  <c r="D21" i="304"/>
  <c r="D20" i="304"/>
  <c r="D19" i="304"/>
  <c r="D18" i="304"/>
  <c r="K28" i="304"/>
  <c r="K27" i="304"/>
  <c r="K26" i="304"/>
  <c r="M27" i="304"/>
  <c r="K18" i="304"/>
  <c r="N16" i="304"/>
  <c r="E33" i="304"/>
  <c r="C32" i="304"/>
  <c r="F30" i="304"/>
  <c r="E29" i="304"/>
  <c r="C28" i="304"/>
  <c r="F26" i="304"/>
  <c r="E23" i="304"/>
  <c r="C22" i="304"/>
  <c r="F20" i="304"/>
  <c r="E19" i="304"/>
  <c r="C18" i="304"/>
  <c r="C17" i="304"/>
  <c r="C16" i="304"/>
  <c r="M26" i="304"/>
  <c r="N17" i="304"/>
  <c r="M16" i="304"/>
  <c r="C33" i="304"/>
  <c r="F31" i="304"/>
  <c r="E30" i="304"/>
  <c r="C29" i="304"/>
  <c r="F27" i="304"/>
  <c r="E26" i="304"/>
  <c r="C23" i="304"/>
  <c r="N18" i="304"/>
  <c r="M17" i="304"/>
  <c r="K16" i="304"/>
  <c r="F32" i="304"/>
  <c r="E31" i="304"/>
  <c r="C30" i="304"/>
  <c r="F28" i="304"/>
  <c r="E27" i="304"/>
  <c r="C26" i="304"/>
  <c r="F22" i="304"/>
  <c r="E21" i="304"/>
  <c r="C20" i="304"/>
  <c r="F18" i="304"/>
  <c r="E17" i="304"/>
  <c r="E16" i="304"/>
  <c r="M28" i="304"/>
  <c r="M18" i="304"/>
  <c r="K17" i="304"/>
  <c r="E32" i="304"/>
  <c r="C27" i="304"/>
  <c r="C21" i="304"/>
  <c r="E18" i="304"/>
  <c r="D16" i="304"/>
  <c r="C31" i="304"/>
  <c r="F23" i="304"/>
  <c r="F17" i="304"/>
  <c r="F29" i="304"/>
  <c r="E22" i="304"/>
  <c r="F19" i="304"/>
  <c r="D17" i="304"/>
  <c r="F33" i="304"/>
  <c r="E28" i="304"/>
  <c r="F21" i="304"/>
  <c r="C19" i="304"/>
  <c r="F16" i="304"/>
  <c r="E20" i="304"/>
  <c r="L37" i="268"/>
  <c r="L383" i="268"/>
  <c r="L389" i="268"/>
  <c r="L36" i="268"/>
  <c r="L21" i="268"/>
  <c r="L387" i="268"/>
  <c r="L390" i="268"/>
  <c r="L338" i="268"/>
  <c r="L32" i="268"/>
  <c r="L55" i="268"/>
  <c r="L50" i="268"/>
  <c r="L45" i="268"/>
  <c r="L38" i="268"/>
  <c r="L41" i="268"/>
  <c r="L56" i="268"/>
  <c r="L386" i="268"/>
  <c r="L35" i="268"/>
  <c r="L52" i="268"/>
  <c r="L40" i="268"/>
  <c r="L382" i="268"/>
  <c r="L42" i="268"/>
  <c r="L388" i="268"/>
  <c r="L385" i="268"/>
  <c r="L115" i="268"/>
  <c r="L132" i="268"/>
  <c r="L126" i="268"/>
  <c r="L122" i="268"/>
  <c r="L101" i="268"/>
  <c r="L116" i="268"/>
  <c r="L107" i="268"/>
  <c r="L99" i="268"/>
  <c r="L104" i="268"/>
  <c r="L119" i="268"/>
  <c r="L93" i="268"/>
  <c r="L114" i="268"/>
  <c r="L129" i="268"/>
  <c r="L120" i="268"/>
  <c r="L94" i="268"/>
  <c r="L124" i="268"/>
  <c r="L125" i="268"/>
  <c r="L103" i="268"/>
  <c r="L97" i="268"/>
  <c r="L128" i="268"/>
  <c r="L98" i="268"/>
  <c r="L106" i="268"/>
  <c r="L105" i="268"/>
  <c r="L102" i="268"/>
  <c r="L117" i="268"/>
  <c r="L110" i="268"/>
  <c r="L95" i="268"/>
  <c r="L127" i="268"/>
  <c r="L113" i="268"/>
  <c r="L96" i="268"/>
  <c r="L244" i="268"/>
  <c r="L243" i="268"/>
  <c r="L54" i="268"/>
  <c r="L47" i="268"/>
  <c r="L34" i="268"/>
  <c r="L39" i="268"/>
  <c r="L43" i="268"/>
  <c r="L49" i="268"/>
  <c r="L44" i="268"/>
  <c r="L57" i="268"/>
  <c r="L48" i="268"/>
  <c r="L51" i="268"/>
  <c r="L58" i="268"/>
  <c r="L46" i="268"/>
  <c r="L33" i="268"/>
  <c r="L31" i="268"/>
  <c r="L379" i="268"/>
  <c r="L176" i="268"/>
  <c r="L180" i="268"/>
  <c r="L187" i="268"/>
  <c r="L165" i="268"/>
  <c r="L160" i="268"/>
  <c r="L173" i="268"/>
  <c r="L166" i="268"/>
  <c r="L168" i="268"/>
  <c r="L185" i="268"/>
  <c r="L181" i="268"/>
  <c r="L184" i="268"/>
  <c r="L182" i="268"/>
  <c r="L174" i="268"/>
  <c r="L163" i="268"/>
  <c r="L164" i="268"/>
  <c r="L178" i="268"/>
  <c r="L162" i="268"/>
  <c r="L186" i="268"/>
  <c r="L169" i="268"/>
  <c r="L161" i="268"/>
  <c r="L372" i="268"/>
  <c r="L381" i="268"/>
  <c r="L378" i="268"/>
  <c r="L373" i="268"/>
  <c r="L377" i="268"/>
  <c r="L375" i="268"/>
  <c r="L380" i="268"/>
  <c r="L374" i="268"/>
  <c r="L7" i="268"/>
  <c r="L15" i="268"/>
  <c r="L16" i="268"/>
  <c r="L10" i="268"/>
  <c r="L12" i="268"/>
  <c r="L5" i="268"/>
  <c r="L11" i="268"/>
  <c r="L28" i="268"/>
  <c r="L23" i="268"/>
  <c r="L19" i="268"/>
  <c r="L14" i="268"/>
  <c r="L22" i="268"/>
  <c r="L26" i="268"/>
  <c r="L17" i="268"/>
  <c r="F31" i="284"/>
  <c r="D10" i="322"/>
  <c r="D8" i="321"/>
  <c r="D30" i="321"/>
  <c r="F23" i="285"/>
  <c r="E33" i="285"/>
  <c r="C24" i="285"/>
  <c r="C14" i="285"/>
  <c r="F39" i="304"/>
  <c r="C18" i="321"/>
  <c r="N9" i="304"/>
  <c r="F19" i="329"/>
  <c r="D15" i="329"/>
  <c r="D13" i="304"/>
  <c r="D30" i="284"/>
  <c r="E10" i="322"/>
  <c r="C88" i="304"/>
  <c r="E11" i="322"/>
  <c r="F24" i="329"/>
  <c r="C11" i="322"/>
  <c r="E32" i="284"/>
  <c r="E6" i="304"/>
  <c r="L86" i="304"/>
  <c r="F22" i="285"/>
  <c r="N54" i="304"/>
  <c r="C35" i="285"/>
  <c r="E41" i="304"/>
  <c r="C22" i="329"/>
  <c r="C15" i="285"/>
  <c r="D18" i="329"/>
  <c r="E18" i="321"/>
  <c r="D12" i="329"/>
  <c r="C13" i="329"/>
  <c r="F8" i="321"/>
  <c r="D19" i="321"/>
  <c r="D28" i="285"/>
  <c r="E9" i="329"/>
  <c r="F8" i="322"/>
  <c r="E9" i="322"/>
  <c r="E34" i="284"/>
  <c r="D12" i="285"/>
  <c r="E12" i="322"/>
  <c r="D29" i="285"/>
  <c r="D30" i="285"/>
  <c r="F9" i="304"/>
  <c r="F24" i="285"/>
  <c r="D31" i="285"/>
  <c r="C22" i="285"/>
  <c r="E33" i="284"/>
  <c r="E8" i="321"/>
  <c r="C32" i="285"/>
  <c r="E11" i="321"/>
  <c r="C14" i="322"/>
  <c r="C11" i="304"/>
  <c r="M6" i="304"/>
  <c r="C94" i="304"/>
  <c r="E18" i="285"/>
  <c r="E29" i="285"/>
  <c r="C25" i="329"/>
  <c r="F28" i="321"/>
  <c r="E11" i="304"/>
  <c r="F15" i="329"/>
  <c r="E15" i="285"/>
  <c r="C8" i="322"/>
  <c r="E28" i="284"/>
  <c r="E34" i="285"/>
  <c r="E22" i="329"/>
  <c r="D9" i="329"/>
  <c r="D18" i="321"/>
  <c r="E20" i="329"/>
  <c r="D11" i="304"/>
  <c r="C8" i="321"/>
  <c r="E10" i="309"/>
  <c r="E11" i="309"/>
  <c r="C10" i="304"/>
  <c r="N55" i="304"/>
  <c r="F92" i="304"/>
  <c r="E15" i="329"/>
  <c r="D10" i="329"/>
  <c r="E13" i="285"/>
  <c r="D8" i="304"/>
  <c r="C9" i="285"/>
  <c r="E92" i="304"/>
  <c r="M7" i="304"/>
  <c r="E38" i="304"/>
  <c r="F87" i="304"/>
  <c r="D25" i="285"/>
  <c r="D8" i="309"/>
  <c r="C9" i="304"/>
  <c r="K6" i="304"/>
  <c r="L83" i="304"/>
  <c r="D9" i="285"/>
  <c r="F25" i="285"/>
  <c r="L85" i="304"/>
  <c r="F89" i="304"/>
  <c r="F10" i="329"/>
  <c r="F13" i="309"/>
  <c r="E89" i="304"/>
  <c r="K56" i="304"/>
  <c r="M84" i="304"/>
  <c r="D20" i="285"/>
  <c r="D40" i="304"/>
  <c r="D15" i="309"/>
  <c r="E8" i="284"/>
  <c r="D390" i="268"/>
  <c r="N86" i="304"/>
  <c r="E30" i="285"/>
  <c r="C40" i="304"/>
  <c r="F29" i="285"/>
  <c r="C9" i="329"/>
  <c r="F8" i="329"/>
  <c r="K83" i="304"/>
  <c r="E87" i="304"/>
  <c r="E39" i="304"/>
  <c r="C15" i="329"/>
  <c r="E18" i="329"/>
  <c r="D92" i="304"/>
  <c r="E90" i="304"/>
  <c r="C29" i="285"/>
  <c r="C11" i="329"/>
  <c r="F18" i="329"/>
  <c r="F9" i="322"/>
  <c r="D20" i="329"/>
  <c r="E13" i="304"/>
  <c r="N7" i="304"/>
  <c r="D10" i="304"/>
  <c r="C391" i="268"/>
  <c r="N88" i="304"/>
  <c r="C12" i="322"/>
  <c r="F23" i="329"/>
  <c r="C10" i="329"/>
  <c r="N84" i="304"/>
  <c r="D9" i="304"/>
  <c r="C14" i="329"/>
  <c r="F13" i="329"/>
  <c r="E14" i="329"/>
  <c r="E19" i="285"/>
  <c r="E24" i="285"/>
  <c r="M86" i="304"/>
  <c r="C8" i="329"/>
  <c r="D8" i="284"/>
  <c r="D33" i="285"/>
  <c r="K84" i="304"/>
  <c r="E11" i="285"/>
  <c r="N85" i="304"/>
  <c r="K8" i="304"/>
  <c r="D13" i="329"/>
  <c r="E25" i="329"/>
  <c r="F11" i="329"/>
  <c r="E10" i="321"/>
  <c r="C18" i="329"/>
  <c r="F29" i="321"/>
  <c r="D9" i="309"/>
  <c r="D11" i="322"/>
  <c r="L55" i="304"/>
  <c r="D13" i="322"/>
  <c r="E23" i="329"/>
  <c r="E12" i="285"/>
  <c r="D9" i="284"/>
  <c r="E19" i="329"/>
  <c r="D31" i="284"/>
  <c r="K88" i="304"/>
  <c r="D34" i="285"/>
  <c r="C21" i="329"/>
  <c r="F7" i="304"/>
  <c r="D24" i="285"/>
  <c r="F12" i="322"/>
  <c r="C19" i="321"/>
  <c r="D35" i="285"/>
  <c r="D29" i="321"/>
  <c r="F21" i="321"/>
  <c r="D15" i="285"/>
  <c r="D8" i="285"/>
  <c r="F38" i="304"/>
  <c r="C10" i="285"/>
  <c r="E12" i="309"/>
  <c r="F9" i="329"/>
  <c r="C13" i="285"/>
  <c r="F13" i="304"/>
  <c r="C11" i="285"/>
  <c r="N8" i="304"/>
  <c r="D25" i="329"/>
  <c r="C12" i="329"/>
  <c r="F28" i="285"/>
  <c r="F10" i="285"/>
  <c r="D8" i="329"/>
  <c r="D11" i="329"/>
  <c r="D10" i="309"/>
  <c r="E88" i="304"/>
  <c r="K54" i="304"/>
  <c r="C21" i="321"/>
  <c r="F13" i="322"/>
  <c r="D23" i="329"/>
  <c r="C18" i="285"/>
  <c r="F9" i="321"/>
  <c r="D93" i="304"/>
  <c r="F11" i="321"/>
  <c r="D9" i="322"/>
  <c r="F12" i="309"/>
  <c r="E30" i="321"/>
  <c r="E8" i="322"/>
  <c r="C28" i="321"/>
  <c r="C13" i="322"/>
  <c r="E94" i="304"/>
  <c r="K7" i="304"/>
  <c r="D24" i="329"/>
  <c r="C9" i="322"/>
  <c r="F18" i="321"/>
  <c r="C23" i="329"/>
  <c r="C34" i="285"/>
  <c r="E12" i="329"/>
  <c r="E31" i="285"/>
  <c r="E8" i="304"/>
  <c r="E15" i="309"/>
  <c r="F9" i="285"/>
  <c r="F35" i="285"/>
  <c r="C10" i="322"/>
  <c r="D11" i="321"/>
  <c r="F12" i="329"/>
  <c r="E21" i="285"/>
  <c r="F10" i="304"/>
  <c r="C10" i="321"/>
  <c r="C23" i="285"/>
  <c r="F21" i="329"/>
  <c r="F25" i="329"/>
  <c r="C87" i="304"/>
  <c r="E13" i="329"/>
  <c r="D21" i="329"/>
  <c r="N53" i="304"/>
  <c r="E8" i="285"/>
  <c r="F19" i="321"/>
  <c r="C11" i="321"/>
  <c r="D14" i="329"/>
  <c r="E27" i="284"/>
  <c r="D13" i="309"/>
  <c r="F14" i="285"/>
  <c r="C31" i="285"/>
  <c r="F21" i="285"/>
  <c r="D23" i="285"/>
  <c r="F33" i="285"/>
  <c r="E35" i="285"/>
  <c r="E32" i="285"/>
  <c r="D39" i="304"/>
  <c r="F33" i="284"/>
  <c r="E14" i="322"/>
  <c r="E23" i="285"/>
  <c r="F88" i="304"/>
  <c r="C93" i="304"/>
  <c r="D11" i="309"/>
  <c r="C29" i="284"/>
  <c r="C13" i="304"/>
  <c r="C29" i="321"/>
  <c r="E28" i="321"/>
  <c r="C8" i="284"/>
  <c r="D88" i="304"/>
  <c r="F22" i="329"/>
  <c r="D28" i="321"/>
  <c r="F91" i="304"/>
  <c r="C30" i="321"/>
  <c r="E42" i="304"/>
  <c r="E13" i="322"/>
  <c r="E21" i="321"/>
  <c r="E9" i="321"/>
  <c r="D8" i="322"/>
  <c r="E21" i="329"/>
  <c r="F14" i="322"/>
  <c r="D89" i="304"/>
  <c r="C12" i="304"/>
  <c r="C9" i="309"/>
  <c r="F14" i="329"/>
  <c r="D33" i="284"/>
  <c r="E40" i="304"/>
  <c r="F8" i="285"/>
  <c r="D19" i="329"/>
  <c r="C9" i="321"/>
  <c r="D12" i="322"/>
  <c r="C14" i="309"/>
  <c r="N87" i="304"/>
  <c r="C7" i="304"/>
  <c r="E8" i="329"/>
  <c r="C28" i="284"/>
  <c r="D14" i="322"/>
  <c r="D22" i="329"/>
  <c r="L6" i="304"/>
  <c r="D36" i="304"/>
  <c r="F30" i="284"/>
  <c r="F30" i="285"/>
  <c r="E11" i="329"/>
  <c r="D9" i="321"/>
  <c r="D32" i="285"/>
  <c r="C12" i="285"/>
  <c r="E10" i="285"/>
  <c r="E19" i="321"/>
  <c r="F31" i="285"/>
  <c r="E36" i="304"/>
  <c r="D91" i="304"/>
  <c r="D10" i="321"/>
  <c r="F19" i="285"/>
  <c r="F94" i="304"/>
  <c r="D21" i="321"/>
  <c r="F10" i="322"/>
  <c r="C20" i="329"/>
  <c r="E10" i="329"/>
  <c r="F30" i="321"/>
  <c r="F36" i="304"/>
  <c r="C92" i="304"/>
  <c r="K53" i="304"/>
  <c r="C8" i="304"/>
  <c r="D22" i="285"/>
  <c r="D10" i="285"/>
  <c r="E24" i="329"/>
  <c r="C38" i="304"/>
  <c r="E29" i="321"/>
  <c r="F10" i="321"/>
  <c r="C24" i="329"/>
  <c r="D13" i="285"/>
  <c r="K85" i="304"/>
  <c r="F34" i="284"/>
  <c r="D12" i="304"/>
  <c r="D32" i="284"/>
  <c r="F8" i="284"/>
  <c r="D12" i="309"/>
  <c r="D7" i="304"/>
  <c r="E7" i="304"/>
  <c r="F11" i="309"/>
  <c r="D87" i="304"/>
  <c r="C6" i="304"/>
  <c r="N83" i="304"/>
  <c r="C32" i="284"/>
  <c r="E9" i="309"/>
  <c r="C9" i="284"/>
  <c r="C28" i="285"/>
  <c r="C10" i="309"/>
  <c r="E20" i="285"/>
  <c r="D94" i="304"/>
  <c r="F28" i="284"/>
  <c r="F29" i="284"/>
  <c r="M83" i="304"/>
  <c r="E10" i="304"/>
  <c r="E22" i="285"/>
  <c r="C89" i="304"/>
  <c r="D391" i="268"/>
  <c r="L9" i="304"/>
  <c r="F34" i="285"/>
  <c r="D41" i="304"/>
  <c r="D27" i="284"/>
  <c r="F27" i="284"/>
  <c r="D14" i="285"/>
  <c r="F42" i="304"/>
  <c r="L53" i="304"/>
  <c r="E390" i="268"/>
  <c r="F20" i="321"/>
  <c r="L8" i="304"/>
  <c r="M53" i="304"/>
  <c r="D28" i="284"/>
  <c r="F11" i="304"/>
  <c r="F12" i="285"/>
  <c r="D14" i="309"/>
  <c r="M9" i="304"/>
  <c r="M55" i="304"/>
  <c r="F10" i="309"/>
  <c r="C27" i="284"/>
  <c r="F32" i="284"/>
  <c r="E30" i="284"/>
  <c r="E391" i="268"/>
  <c r="C20" i="321"/>
  <c r="M87" i="304"/>
  <c r="C33" i="284"/>
  <c r="D21" i="285"/>
  <c r="F32" i="285"/>
  <c r="C20" i="285"/>
  <c r="F14" i="309"/>
  <c r="F90" i="304"/>
  <c r="E9" i="285"/>
  <c r="E28" i="285"/>
  <c r="C8" i="309"/>
  <c r="F93" i="304"/>
  <c r="C91" i="304"/>
  <c r="K86" i="304"/>
  <c r="D20" i="321"/>
  <c r="E14" i="309"/>
  <c r="C13" i="309"/>
  <c r="E91" i="304"/>
  <c r="E8" i="309"/>
  <c r="E13" i="309"/>
  <c r="E31" i="284"/>
  <c r="F6" i="304"/>
  <c r="D90" i="304"/>
  <c r="F11" i="285"/>
  <c r="D42" i="304"/>
  <c r="C36" i="304"/>
  <c r="F13" i="285"/>
  <c r="C390" i="268"/>
  <c r="D38" i="304"/>
  <c r="L7" i="304"/>
  <c r="D18" i="285"/>
  <c r="C34" i="284"/>
  <c r="F40" i="304"/>
  <c r="C30" i="285"/>
  <c r="F41" i="304"/>
  <c r="C8" i="285"/>
  <c r="C11" i="309"/>
  <c r="N6" i="304"/>
  <c r="L88" i="304"/>
  <c r="C15" i="309"/>
  <c r="K87" i="304"/>
  <c r="C19" i="285"/>
  <c r="E20" i="321"/>
  <c r="F9" i="284"/>
  <c r="F9" i="309"/>
  <c r="L84" i="304"/>
  <c r="F8" i="309"/>
  <c r="D34" i="284"/>
  <c r="D6" i="304"/>
  <c r="M85" i="304"/>
  <c r="M56" i="304"/>
  <c r="D19" i="285"/>
  <c r="C12" i="309"/>
  <c r="E9" i="304"/>
  <c r="K9" i="304"/>
  <c r="F20" i="285"/>
  <c r="K55" i="304"/>
  <c r="M8" i="304"/>
  <c r="C19" i="329"/>
  <c r="E93" i="304"/>
  <c r="E29" i="284"/>
  <c r="D29" i="284"/>
  <c r="D11" i="285"/>
  <c r="F18" i="285"/>
  <c r="F15" i="285"/>
  <c r="E9" i="284"/>
  <c r="C30" i="284"/>
  <c r="C31" i="284"/>
  <c r="E12" i="304"/>
  <c r="F8" i="304"/>
  <c r="C39" i="304"/>
  <c r="C25" i="285"/>
  <c r="L54" i="304"/>
  <c r="F20" i="329"/>
  <c r="E25" i="285"/>
  <c r="F15" i="309"/>
  <c r="F12" i="304"/>
  <c r="L87" i="304"/>
  <c r="M88" i="304"/>
  <c r="E14" i="285"/>
  <c r="L56" i="304"/>
  <c r="M54" i="304"/>
  <c r="N56" i="304"/>
  <c r="C90" i="304"/>
  <c r="F11" i="322"/>
  <c r="C41" i="304"/>
  <c r="C21" i="285"/>
  <c r="C42" i="304"/>
  <c r="C33" i="285"/>
  <c r="L250" i="268"/>
  <c r="L245" i="268"/>
  <c r="L247" i="268"/>
  <c r="L249" i="268"/>
  <c r="L242" i="268"/>
  <c r="K367" i="268"/>
  <c r="K7" i="268"/>
  <c r="K315" i="268"/>
  <c r="K40" i="268"/>
  <c r="K377" i="268"/>
  <c r="K107" i="268"/>
  <c r="K203" i="268"/>
  <c r="K29" i="268"/>
  <c r="K154" i="268"/>
  <c r="K189" i="268"/>
  <c r="K63" i="268"/>
  <c r="K351" i="268"/>
  <c r="K365" i="268"/>
  <c r="K132" i="268"/>
  <c r="K134" i="268"/>
  <c r="K200" i="268"/>
  <c r="K5" i="268"/>
  <c r="K10" i="268"/>
  <c r="K283" i="268"/>
  <c r="K140" i="268"/>
  <c r="K180" i="268"/>
  <c r="K186" i="268"/>
  <c r="K146" i="268"/>
  <c r="K123" i="268"/>
  <c r="K219" i="268"/>
  <c r="K270" i="268"/>
  <c r="K220" i="268"/>
  <c r="K26" i="268"/>
  <c r="K344" i="268"/>
  <c r="K215" i="268"/>
  <c r="K334" i="268"/>
  <c r="K246" i="268"/>
  <c r="K129" i="268"/>
  <c r="K169" i="268"/>
  <c r="K376" i="268"/>
  <c r="K143" i="268"/>
  <c r="K136" i="268"/>
  <c r="K188" i="268"/>
  <c r="K276" i="268"/>
  <c r="K227" i="268"/>
  <c r="K347" i="268"/>
  <c r="K60" i="268"/>
  <c r="K67" i="268"/>
  <c r="K329" i="268"/>
  <c r="K178" i="268"/>
  <c r="K260" i="268"/>
  <c r="K39" i="268"/>
  <c r="K110" i="268"/>
  <c r="K257" i="268"/>
  <c r="K251" i="268"/>
  <c r="K183" i="268"/>
  <c r="K253" i="268"/>
  <c r="K4" i="268"/>
  <c r="K248" i="268"/>
  <c r="K378" i="268"/>
  <c r="K249" i="268"/>
  <c r="K76" i="268"/>
  <c r="K78" i="268"/>
  <c r="K271" i="268"/>
  <c r="K370" i="268"/>
  <c r="K277" i="268"/>
  <c r="K88" i="268"/>
  <c r="K341" i="268"/>
  <c r="K6" i="268"/>
  <c r="K306" i="268"/>
  <c r="K374" i="268"/>
  <c r="K350" i="268"/>
  <c r="K27" i="268"/>
  <c r="K46" i="268"/>
  <c r="K161" i="268"/>
  <c r="K190" i="268"/>
  <c r="K240" i="268"/>
  <c r="K335" i="268"/>
  <c r="K91" i="268"/>
  <c r="K152" i="268"/>
  <c r="K317" i="268"/>
  <c r="K122" i="268"/>
  <c r="K52" i="268"/>
  <c r="K175" i="268"/>
  <c r="K327" i="268"/>
  <c r="K308" i="268"/>
  <c r="K302" i="268"/>
  <c r="K196" i="268"/>
  <c r="K57" i="268"/>
  <c r="K71" i="268"/>
  <c r="K360" i="268"/>
  <c r="K62" i="268"/>
  <c r="K290" i="268"/>
  <c r="K159" i="268"/>
  <c r="K269" i="268"/>
  <c r="K23" i="268"/>
  <c r="K103" i="268"/>
  <c r="K55" i="268"/>
  <c r="K245" i="268"/>
  <c r="K247" i="268"/>
  <c r="K322" i="268"/>
  <c r="K379" i="268"/>
  <c r="K36" i="268"/>
  <c r="K43" i="268"/>
  <c r="K202" i="268"/>
  <c r="K211" i="268"/>
  <c r="K297" i="268"/>
  <c r="K53" i="268"/>
  <c r="K254" i="268"/>
  <c r="K255" i="268"/>
  <c r="K99" i="268"/>
  <c r="K333" i="268"/>
  <c r="K176" i="268"/>
  <c r="K38" i="268"/>
  <c r="K119" i="268"/>
  <c r="K345" i="268"/>
  <c r="K118" i="268"/>
  <c r="K274" i="268"/>
  <c r="K187" i="268"/>
  <c r="K287" i="268"/>
  <c r="K170" i="268"/>
  <c r="K326" i="268"/>
  <c r="L25" i="268"/>
  <c r="L13" i="268"/>
  <c r="L18" i="268"/>
  <c r="L3" i="268"/>
  <c r="L6" i="268"/>
  <c r="L30" i="268"/>
  <c r="K68" i="268"/>
  <c r="K362" i="268"/>
  <c r="K105" i="268"/>
  <c r="K117" i="268"/>
  <c r="K228" i="268"/>
  <c r="K104" i="268"/>
  <c r="K45" i="268"/>
  <c r="K293" i="268"/>
  <c r="K305" i="268"/>
  <c r="K198" i="268"/>
  <c r="K151" i="268"/>
  <c r="K164" i="268"/>
  <c r="K296" i="268"/>
  <c r="K371" i="268"/>
  <c r="K265" i="268"/>
  <c r="K324" i="268"/>
  <c r="K216" i="268"/>
  <c r="K241" i="268"/>
  <c r="K235" i="268"/>
  <c r="K258" i="268"/>
  <c r="K381" i="268"/>
  <c r="K207" i="268"/>
  <c r="K130" i="268"/>
  <c r="K352" i="268"/>
  <c r="K234" i="268"/>
  <c r="K113" i="268"/>
  <c r="K115" i="268"/>
  <c r="K224" i="268"/>
  <c r="K285" i="268"/>
  <c r="L9" i="268"/>
  <c r="L24" i="268"/>
  <c r="L27" i="268"/>
  <c r="K343" i="268"/>
  <c r="K236" i="268"/>
  <c r="K112" i="268"/>
  <c r="K148" i="268"/>
  <c r="K31" i="268"/>
  <c r="K191" i="268"/>
  <c r="K225" i="268"/>
  <c r="K101" i="268"/>
  <c r="K162" i="268"/>
  <c r="K177" i="268"/>
  <c r="K128" i="268"/>
  <c r="K208" i="268"/>
  <c r="K368" i="268"/>
  <c r="K138" i="268"/>
  <c r="K126" i="268"/>
  <c r="K59" i="268"/>
  <c r="K75" i="268"/>
  <c r="K348" i="268"/>
  <c r="K310" i="268"/>
  <c r="K356" i="268"/>
  <c r="K233" i="268"/>
  <c r="K28" i="268"/>
  <c r="K267" i="268"/>
  <c r="K295" i="268"/>
  <c r="K244" i="268"/>
  <c r="K193" i="268"/>
  <c r="K300" i="268"/>
  <c r="L8" i="268"/>
  <c r="K96" i="268"/>
  <c r="K49" i="268"/>
  <c r="K35" i="268"/>
  <c r="K116" i="268"/>
  <c r="K291" i="268"/>
  <c r="K209" i="268"/>
  <c r="K147" i="268"/>
  <c r="K346" i="268"/>
  <c r="K349" i="268"/>
  <c r="K262" i="268"/>
  <c r="K272" i="268"/>
  <c r="K12" i="268"/>
  <c r="K355" i="268"/>
  <c r="L344" i="268"/>
  <c r="L340" i="268"/>
  <c r="L339" i="268"/>
  <c r="L350" i="268"/>
  <c r="L345" i="268"/>
  <c r="L342" i="268"/>
  <c r="L343" i="268"/>
  <c r="L349" i="268"/>
  <c r="L347" i="268"/>
  <c r="D383" i="268" l="1"/>
  <c r="U11" i="307"/>
  <c r="U17" i="307"/>
  <c r="U19" i="307"/>
  <c r="T19" i="307"/>
  <c r="T11" i="307"/>
  <c r="T8" i="307"/>
  <c r="T17" i="307"/>
  <c r="T9" i="307"/>
  <c r="S13" i="307"/>
  <c r="R10" i="307"/>
  <c r="R15" i="307"/>
  <c r="S17" i="307"/>
  <c r="R13" i="307"/>
  <c r="R8" i="307"/>
  <c r="S18" i="307"/>
  <c r="S16" i="307"/>
  <c r="S10" i="307"/>
  <c r="R12" i="307"/>
  <c r="S8" i="307"/>
  <c r="S14" i="307"/>
  <c r="R16" i="307"/>
  <c r="R17" i="307"/>
  <c r="S15" i="307"/>
  <c r="R9" i="307"/>
  <c r="S12" i="307"/>
  <c r="S19" i="307"/>
  <c r="S9" i="307"/>
  <c r="R18" i="307"/>
  <c r="S11" i="307"/>
  <c r="R11" i="307"/>
  <c r="R19" i="307"/>
  <c r="R14" i="307"/>
  <c r="U10" i="307"/>
  <c r="T13" i="307"/>
  <c r="T16" i="307"/>
  <c r="T10" i="307"/>
  <c r="U13" i="307"/>
  <c r="T14" i="307"/>
  <c r="U16" i="307"/>
  <c r="U14" i="307"/>
  <c r="T12" i="307"/>
  <c r="T18" i="307"/>
  <c r="U12" i="307"/>
  <c r="X12" i="307" s="1"/>
  <c r="T15" i="307"/>
  <c r="I10" i="307"/>
  <c r="I12" i="307"/>
  <c r="J8" i="307"/>
  <c r="I14" i="307"/>
  <c r="I13" i="307"/>
  <c r="J17" i="307"/>
  <c r="J11" i="307"/>
  <c r="I16" i="307"/>
  <c r="J10" i="307"/>
  <c r="J14" i="307"/>
  <c r="I9" i="307"/>
  <c r="I18" i="307"/>
  <c r="J13" i="307"/>
  <c r="J9" i="307"/>
  <c r="J15" i="307"/>
  <c r="J18" i="307"/>
  <c r="I15" i="307"/>
  <c r="J19" i="307"/>
  <c r="J12" i="307"/>
  <c r="I19" i="307"/>
  <c r="I8" i="307"/>
  <c r="J16" i="307"/>
  <c r="I17" i="307"/>
  <c r="I11" i="307"/>
  <c r="U15" i="307"/>
  <c r="U8" i="307"/>
  <c r="U18" i="307"/>
  <c r="U9" i="307"/>
  <c r="C248" i="268"/>
  <c r="D247" i="268"/>
  <c r="E243" i="268"/>
  <c r="D382" i="268"/>
  <c r="E377" i="268"/>
  <c r="D377" i="268"/>
  <c r="L18" i="307"/>
  <c r="L14" i="307"/>
  <c r="K18" i="307"/>
  <c r="K14" i="307"/>
  <c r="K9" i="307"/>
  <c r="K15" i="307"/>
  <c r="K8" i="307"/>
  <c r="L9" i="307"/>
  <c r="L15" i="307"/>
  <c r="L8" i="307"/>
  <c r="K17" i="307"/>
  <c r="K16" i="307"/>
  <c r="L17" i="307"/>
  <c r="L12" i="307"/>
  <c r="L16" i="307"/>
  <c r="K19" i="307"/>
  <c r="L19" i="307"/>
  <c r="K12" i="307"/>
  <c r="K11" i="307"/>
  <c r="K13" i="307"/>
  <c r="L11" i="307"/>
  <c r="L13" i="307"/>
  <c r="E379" i="268"/>
  <c r="E383" i="268"/>
  <c r="C383" i="268"/>
  <c r="D374" i="268"/>
  <c r="C382" i="268"/>
  <c r="E248" i="268"/>
  <c r="D246" i="268"/>
  <c r="D388" i="268"/>
  <c r="C244" i="268"/>
  <c r="D251" i="268"/>
  <c r="E247" i="268"/>
  <c r="C246" i="268"/>
  <c r="C247" i="268"/>
  <c r="E249" i="268"/>
  <c r="D243" i="268"/>
  <c r="C242" i="268"/>
  <c r="D244" i="268"/>
  <c r="C250" i="268"/>
  <c r="E245" i="268"/>
  <c r="D248" i="268"/>
  <c r="C251" i="268"/>
  <c r="D245" i="268"/>
  <c r="C243" i="268"/>
  <c r="D249" i="268"/>
  <c r="E250" i="268"/>
  <c r="C245" i="268"/>
  <c r="E246" i="268"/>
  <c r="D242" i="268"/>
  <c r="D250" i="268"/>
  <c r="C249" i="268"/>
  <c r="E244" i="268"/>
  <c r="E251" i="268"/>
  <c r="C380" i="268"/>
  <c r="D385" i="268"/>
  <c r="C388" i="268"/>
  <c r="D380" i="268"/>
  <c r="C384" i="268"/>
  <c r="E388" i="268"/>
  <c r="E387" i="268"/>
  <c r="C387" i="268"/>
  <c r="C386" i="268"/>
  <c r="E385" i="268"/>
  <c r="D386" i="268"/>
  <c r="E386" i="268"/>
  <c r="E384" i="268"/>
  <c r="C385" i="268"/>
  <c r="D384" i="268"/>
  <c r="C389" i="268"/>
  <c r="D387" i="268"/>
  <c r="D389" i="268"/>
  <c r="E389" i="268"/>
  <c r="C381" i="268"/>
  <c r="E374" i="268"/>
  <c r="C378" i="268"/>
  <c r="D373" i="268"/>
  <c r="D378" i="268"/>
  <c r="C372" i="268"/>
  <c r="D372" i="268"/>
  <c r="E373" i="268"/>
  <c r="E380" i="268"/>
  <c r="C373" i="268"/>
  <c r="E378" i="268"/>
  <c r="C375" i="268"/>
  <c r="E376" i="268"/>
  <c r="D375" i="268"/>
  <c r="D376" i="268"/>
  <c r="E375" i="268"/>
  <c r="C377" i="268"/>
  <c r="E381" i="268"/>
  <c r="C376" i="268"/>
  <c r="C379" i="268"/>
  <c r="C374" i="268"/>
  <c r="D379" i="268"/>
  <c r="D381" i="268"/>
  <c r="E160" i="268"/>
  <c r="E3" i="268"/>
  <c r="E372" i="268"/>
  <c r="E382" i="268"/>
  <c r="K10" i="307"/>
  <c r="L10" i="307"/>
  <c r="E242" i="268"/>
  <c r="X9" i="307" l="1"/>
  <c r="X17" i="307"/>
  <c r="X11" i="307"/>
  <c r="X19" i="307"/>
  <c r="X18" i="307"/>
  <c r="X8" i="307"/>
  <c r="X15" i="307"/>
  <c r="X14" i="307"/>
  <c r="X10" i="307"/>
  <c r="X16" i="307"/>
  <c r="X13" i="307"/>
  <c r="M16" i="307"/>
  <c r="M8" i="307"/>
  <c r="M13" i="307"/>
  <c r="M12" i="307"/>
  <c r="Y12" i="307" s="1"/>
  <c r="M14" i="307"/>
  <c r="M15" i="307"/>
  <c r="M9" i="307"/>
  <c r="M19" i="307"/>
  <c r="M17" i="307"/>
  <c r="M11" i="307"/>
  <c r="M18" i="307"/>
  <c r="M10" i="307"/>
  <c r="Y19" i="307" l="1"/>
  <c r="Y15" i="307"/>
  <c r="Y9" i="307"/>
  <c r="Y18" i="307"/>
  <c r="Y17" i="307"/>
  <c r="Y11" i="307"/>
  <c r="Y14" i="307"/>
  <c r="Y10" i="307"/>
  <c r="Y8" i="307"/>
  <c r="Y13" i="307"/>
  <c r="Y16" i="307"/>
</calcChain>
</file>

<file path=xl/sharedStrings.xml><?xml version="1.0" encoding="utf-8"?>
<sst xmlns="http://schemas.openxmlformats.org/spreadsheetml/2006/main" count="4233" uniqueCount="699">
  <si>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</si>
  <si>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</si>
  <si>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</si>
  <si>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</si>
  <si>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</si>
  <si>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</si>
  <si>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</si>
  <si>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</si>
  <si>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</si>
  <si>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</si>
  <si>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</si>
  <si>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</si>
  <si>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</si>
  <si>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</si>
  <si>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</si>
  <si>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</si>
  <si>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</si>
  <si>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</si>
  <si>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</si>
  <si>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</si>
  <si>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</si>
  <si>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</si>
  <si>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</si>
  <si>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</si>
  <si>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</si>
  <si>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</si>
  <si>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</si>
  <si>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</si>
  <si>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</si>
  <si>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</si>
  <si>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</si>
  <si>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</si>
  <si>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</si>
  <si>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</si>
  <si>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</si>
  <si>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</si>
  <si>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</si>
  <si>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</si>
  <si>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</si>
  <si>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</si>
  <si>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</si>
  <si>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</si>
  <si>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</si>
  <si>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BARAJ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</si>
  <si>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</si>
  <si>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</si>
  <si>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</si>
  <si>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</si>
  <si>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</si>
  <si>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</si>
  <si>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</si>
  <si>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</si>
  <si>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</si>
  <si>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</si>
  <si>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</si>
  <si>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</si>
  <si>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</si>
  <si>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</si>
  <si>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</si>
  <si>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</si>
  <si>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</si>
  <si>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</si>
  <si>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</si>
  <si>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</si>
  <si>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</si>
  <si>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</si>
  <si>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</si>
  <si>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</si>
  <si>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</si>
  <si>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</si>
  <si>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</si>
  <si>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</si>
  <si>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</si>
  <si>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</si>
  <si>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</si>
  <si>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</si>
  <si>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</si>
  <si>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</si>
  <si>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</si>
  <si>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</si>
  <si>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</si>
  <si>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</si>
  <si>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</si>
  <si>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</si>
  <si>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</si>
  <si>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</si>
  <si>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</si>
  <si>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</si>
  <si>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</si>
  <si>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</si>
  <si>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</si>
  <si>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</si>
  <si>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</si>
  <si>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</si>
  <si>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</si>
  <si>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</si>
  <si>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</si>
  <si>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</si>
  <si>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</si>
  <si>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</si>
  <si>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</si>
  <si>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</si>
  <si>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</si>
  <si>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</si>
  <si>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</si>
  <si>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</si>
  <si>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</si>
  <si>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</si>
  <si>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</si>
  <si>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</si>
  <si>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</si>
  <si>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</si>
  <si>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100 Metre</t>
  </si>
  <si>
    <t>800 Metre</t>
  </si>
  <si>
    <t>UZUN-1</t>
  </si>
  <si>
    <t>UZUN-2</t>
  </si>
  <si>
    <t>UZUN-3</t>
  </si>
  <si>
    <t>UZUN-4</t>
  </si>
  <si>
    <t>UZUN-5</t>
  </si>
  <si>
    <t>UZUN-6</t>
  </si>
  <si>
    <t>UZUN-7</t>
  </si>
  <si>
    <t>UZUN-8</t>
  </si>
  <si>
    <t>UZUN-9</t>
  </si>
  <si>
    <t>UZUN-10</t>
  </si>
  <si>
    <t>UZUN-11</t>
  </si>
  <si>
    <t>UZUN-12</t>
  </si>
  <si>
    <t>UZUN-13</t>
  </si>
  <si>
    <t>800M-1-7</t>
  </si>
  <si>
    <t>800M-1-8</t>
  </si>
  <si>
    <t>800M-2-7</t>
  </si>
  <si>
    <t>800M-2-8</t>
  </si>
  <si>
    <t>800M-3-7</t>
  </si>
  <si>
    <t>800M-3-8</t>
  </si>
  <si>
    <t>Start Kontrol</t>
  </si>
  <si>
    <t>YÜKSEK ATLAMA</t>
  </si>
  <si>
    <t>800 METRE</t>
  </si>
  <si>
    <t>UZUN ATLAMA</t>
  </si>
  <si>
    <t>SIRA</t>
  </si>
  <si>
    <t>Puan</t>
  </si>
  <si>
    <t>100 metre</t>
  </si>
  <si>
    <t>100M.ENG</t>
  </si>
  <si>
    <t>1500M</t>
  </si>
  <si>
    <t>GÜLLE</t>
  </si>
  <si>
    <t>DİSK</t>
  </si>
  <si>
    <t>CİRİT</t>
  </si>
  <si>
    <t>Ağırlık</t>
  </si>
  <si>
    <t>100 METRE ENGELLİ</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</si>
  <si>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</si>
  <si>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</si>
  <si>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</si>
  <si>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</si>
  <si>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</si>
  <si>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</si>
  <si>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</si>
  <si>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</si>
  <si>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</si>
  <si>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</si>
  <si>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</si>
  <si>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</si>
  <si>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</si>
  <si>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</si>
  <si>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</si>
  <si>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</si>
  <si>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</si>
  <si>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</si>
  <si>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</si>
  <si>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</si>
  <si>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</si>
  <si>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</si>
  <si>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CİRİT ATMA</t>
  </si>
  <si>
    <t>200M</t>
  </si>
  <si>
    <t>400M</t>
  </si>
  <si>
    <t>SIRIK</t>
  </si>
  <si>
    <t>400 METRE</t>
  </si>
  <si>
    <t>Yüksek Atlama</t>
  </si>
  <si>
    <t>200 METRE</t>
  </si>
  <si>
    <t>PİST</t>
  </si>
  <si>
    <t>A  T  M  A  L  A  R</t>
  </si>
  <si>
    <t>Rekor:</t>
  </si>
  <si>
    <t>400M.ENG</t>
  </si>
  <si>
    <t>3000M</t>
  </si>
  <si>
    <t>5000M</t>
  </si>
  <si>
    <t>3000M.ENG</t>
  </si>
  <si>
    <t>ÇEKİÇ</t>
  </si>
  <si>
    <t>4X100 METRE</t>
  </si>
  <si>
    <t>4X400 METRE</t>
  </si>
  <si>
    <t>400 METRE ENGELLİ</t>
  </si>
  <si>
    <t>3000 METRE</t>
  </si>
  <si>
    <t>5000 METRE</t>
  </si>
  <si>
    <t>3000 METRE ENGELLİ</t>
  </si>
  <si>
    <t>İli-Takımı</t>
  </si>
  <si>
    <t>İLİ-TAKIMI</t>
  </si>
  <si>
    <t xml:space="preserve"> </t>
  </si>
  <si>
    <t>Katılan Takım Sayısı :</t>
  </si>
  <si>
    <t>Kulvar No</t>
  </si>
  <si>
    <t>-</t>
  </si>
  <si>
    <t>GENEL PUAN TABLOSU</t>
  </si>
  <si>
    <t>START LİSTESİ</t>
  </si>
  <si>
    <t>SONUÇ LİSTESİ</t>
  </si>
  <si>
    <t>PRINT TIME:</t>
  </si>
  <si>
    <t>110 METRE ENGEL</t>
  </si>
  <si>
    <t>YÜKSEK-2</t>
  </si>
  <si>
    <t>YÜKSEK-3</t>
  </si>
  <si>
    <t>YÜKSEK-4</t>
  </si>
  <si>
    <t>YÜKSEK-5</t>
  </si>
  <si>
    <t>1.GÜN YARIŞMA SONUÇLARI</t>
  </si>
  <si>
    <t>2.GÜN YARIŞMA SONUÇLARI</t>
  </si>
  <si>
    <t>2.GÜN PUANI</t>
  </si>
  <si>
    <t>1.GÜN PUANI</t>
  </si>
  <si>
    <t>TOPLAM PUAN</t>
  </si>
  <si>
    <t>PB</t>
  </si>
  <si>
    <t>SB</t>
  </si>
  <si>
    <t>START LİSTELERİ</t>
  </si>
  <si>
    <t>Baraj Derecesi:</t>
  </si>
  <si>
    <t>1.SERİ</t>
  </si>
  <si>
    <t>Yıldız Erkekler</t>
  </si>
  <si>
    <t>2.SERİ</t>
  </si>
  <si>
    <t>3.SERİ</t>
  </si>
  <si>
    <t>Yüksek-9</t>
  </si>
  <si>
    <t>Yüksek-10</t>
  </si>
  <si>
    <t>Yüksek-11</t>
  </si>
  <si>
    <t>UZUN-14</t>
  </si>
  <si>
    <t>UZUN-15</t>
  </si>
  <si>
    <t>UZUN-16</t>
  </si>
  <si>
    <t>UZUN-17</t>
  </si>
  <si>
    <t>UZUN-18</t>
  </si>
  <si>
    <t>YÜKSEK-6</t>
  </si>
  <si>
    <t>YÜKSEK-7</t>
  </si>
  <si>
    <t>YÜKSEK-8</t>
  </si>
  <si>
    <t>YÜKSEK-9</t>
  </si>
  <si>
    <t>YÜKSEK-10</t>
  </si>
  <si>
    <t>YÜKSEK-11</t>
  </si>
  <si>
    <t>800 METRE 1.SERİ</t>
  </si>
  <si>
    <t>800 METRE 2.SERİ</t>
  </si>
  <si>
    <t>GTR : Gençler Türkiye Rekoru</t>
  </si>
  <si>
    <t>YTR : Yıldızlar Türkiye Rekoru</t>
  </si>
  <si>
    <t>Reaksiyon Zamanı</t>
  </si>
  <si>
    <r>
      <t xml:space="preserve">Doğum Tarihi
</t>
    </r>
    <r>
      <rPr>
        <sz val="11"/>
        <color indexed="56"/>
        <rFont val="Cambria"/>
        <family val="1"/>
        <charset val="162"/>
      </rPr>
      <t>Gün/Ay/Yıl</t>
    </r>
  </si>
  <si>
    <t>4 kg.</t>
  </si>
  <si>
    <t>2000M-1-1</t>
  </si>
  <si>
    <t>2000M-1-2</t>
  </si>
  <si>
    <t>2000M-1-3</t>
  </si>
  <si>
    <t>2000M-1-4</t>
  </si>
  <si>
    <t>2000M-1-5</t>
  </si>
  <si>
    <t>2000M-1-6</t>
  </si>
  <si>
    <t>2000M-1-7</t>
  </si>
  <si>
    <t>2000M-1-8</t>
  </si>
  <si>
    <t>2000M-1-9</t>
  </si>
  <si>
    <t>2000M-1-10</t>
  </si>
  <si>
    <t>2000M-1-11</t>
  </si>
  <si>
    <t>2000M-1-12</t>
  </si>
  <si>
    <t>2000M-2-1</t>
  </si>
  <si>
    <t>2000M-2-2</t>
  </si>
  <si>
    <t>2000M-2-3</t>
  </si>
  <si>
    <t>2000M-2-4</t>
  </si>
  <si>
    <t>2000M-2-5</t>
  </si>
  <si>
    <t>2000M-2-6</t>
  </si>
  <si>
    <t>2000M-2-7</t>
  </si>
  <si>
    <t>2000M-2-8</t>
  </si>
  <si>
    <t>2000M-2-9</t>
  </si>
  <si>
    <t>2000M-2-10</t>
  </si>
  <si>
    <t>2000M-2-11</t>
  </si>
  <si>
    <t>2000M-2-12</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</si>
  <si>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</si>
  <si>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</si>
  <si>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</si>
  <si>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</si>
  <si>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</si>
  <si>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</si>
  <si>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</si>
  <si>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</si>
  <si>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</si>
  <si>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</si>
  <si>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</si>
  <si>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</si>
  <si>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</si>
  <si>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</si>
  <si>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</si>
  <si>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</si>
  <si>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</si>
  <si>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</si>
  <si>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</si>
  <si>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</si>
  <si>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2000 METRE</t>
  </si>
  <si>
    <t>2000 Metre</t>
  </si>
  <si>
    <t>Cirit Atma</t>
  </si>
  <si>
    <t>1. Gün</t>
  </si>
  <si>
    <t>2. Gün</t>
  </si>
  <si>
    <t>100 Metre Engelli</t>
  </si>
  <si>
    <t>Uzun Atlama</t>
  </si>
  <si>
    <t>Gülle Atma</t>
  </si>
  <si>
    <t>2000M</t>
  </si>
  <si>
    <t>Yüksek-12</t>
  </si>
  <si>
    <t>Yüksek-13</t>
  </si>
  <si>
    <t>Yüksek-14</t>
  </si>
  <si>
    <t>Yüksek-15</t>
  </si>
  <si>
    <t>Yüksek-16</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</si>
  <si>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</si>
  <si>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</si>
  <si>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</si>
  <si>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</si>
  <si>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</si>
  <si>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</si>
  <si>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</si>
  <si>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</si>
  <si>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</si>
  <si>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</si>
  <si>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</si>
  <si>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</si>
  <si>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</si>
  <si>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</si>
  <si>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</si>
  <si>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</si>
  <si>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t>
  </si>
  <si>
    <t>100M.ENG-1-1</t>
  </si>
  <si>
    <t>100M.ENG-1-2</t>
  </si>
  <si>
    <t>100M.ENG-1-3</t>
  </si>
  <si>
    <t>100M.ENG-1-4</t>
  </si>
  <si>
    <t>100M.ENG-1-5</t>
  </si>
  <si>
    <t>100M.ENG-1-6</t>
  </si>
  <si>
    <t>100M.ENG-1-7</t>
  </si>
  <si>
    <t>100M.ENG-1-8</t>
  </si>
  <si>
    <t>100M.ENG-2-1</t>
  </si>
  <si>
    <t>100M.ENG-2-2</t>
  </si>
  <si>
    <t>100M.ENG-2-3</t>
  </si>
  <si>
    <t>100M.ENG-2-4</t>
  </si>
  <si>
    <t>100M.ENG-2-5</t>
  </si>
  <si>
    <t>100M.ENG-2-6</t>
  </si>
  <si>
    <t>100M.ENG-2-7</t>
  </si>
  <si>
    <t>100M.ENG-2-8</t>
  </si>
  <si>
    <t>100M.ENG-3-1</t>
  </si>
  <si>
    <t>100M.ENG-3-2</t>
  </si>
  <si>
    <t>100M.ENG-3-3</t>
  </si>
  <si>
    <t>100M.ENG-3-4</t>
  </si>
  <si>
    <t>100M.ENG-3-5</t>
  </si>
  <si>
    <t>100M.ENG-3-6</t>
  </si>
  <si>
    <t>100M.ENG-3-7</t>
  </si>
  <si>
    <t>100M.ENG-3-8</t>
  </si>
  <si>
    <t>2000 METRE 1.SERİ</t>
  </si>
  <si>
    <t>2000 METRE 2.SERİ</t>
  </si>
  <si>
    <t>800 METRE 3.SERİ</t>
  </si>
  <si>
    <t>100 METRE ENGELLİ 1.SERİ</t>
  </si>
  <si>
    <t>100 METRE ENGELLİ 2.SERİ</t>
  </si>
  <si>
    <t>100 METRE ENGELLİ 3.SERİ</t>
  </si>
  <si>
    <t>YÜKSEK-12</t>
  </si>
  <si>
    <t>YÜKSEK-13</t>
  </si>
  <si>
    <t>600 gr.</t>
  </si>
  <si>
    <t>Gençlik ve Spor Bakanlığı
Spor Genel Müdürlüğü
Spor Faaliyetleri Daire Başkanlığı</t>
  </si>
  <si>
    <t>GENÇ VE YILDIZ ERKEKLER PUAN TABLOSU</t>
  </si>
  <si>
    <t>FOTO FİNİSH</t>
  </si>
  <si>
    <t>ATLAMALAR</t>
  </si>
  <si>
    <t>ATMALAR</t>
  </si>
  <si>
    <t>200m</t>
  </si>
  <si>
    <t>400m</t>
  </si>
  <si>
    <r>
      <rPr>
        <b/>
        <sz val="12"/>
        <color indexed="10"/>
        <rFont val="Cambria"/>
        <family val="1"/>
        <charset val="162"/>
      </rPr>
      <t>100 m H</t>
    </r>
    <r>
      <rPr>
        <b/>
        <sz val="12"/>
        <rFont val="Cambria"/>
        <family val="1"/>
        <charset val="162"/>
      </rPr>
      <t xml:space="preserve">
110m H</t>
    </r>
  </si>
  <si>
    <t>300m H</t>
  </si>
  <si>
    <t>800m</t>
  </si>
  <si>
    <t>1500m</t>
  </si>
  <si>
    <t>2000m
Yıldız</t>
  </si>
  <si>
    <t>3000m</t>
  </si>
  <si>
    <t>İsveç 
Bayrak</t>
  </si>
  <si>
    <t>Yüksek</t>
  </si>
  <si>
    <t>Uzun</t>
  </si>
  <si>
    <t>Üçadım</t>
  </si>
  <si>
    <t>Sırık</t>
  </si>
  <si>
    <t>Gülle</t>
  </si>
  <si>
    <t>Disk</t>
  </si>
  <si>
    <t>Cirit</t>
  </si>
  <si>
    <t>DNS</t>
  </si>
  <si>
    <t>DNF</t>
  </si>
  <si>
    <t>NM</t>
  </si>
  <si>
    <t>DQ</t>
  </si>
  <si>
    <t>800M-1-9</t>
  </si>
  <si>
    <t>UZUN-19</t>
  </si>
  <si>
    <t>UZUN-20</t>
  </si>
  <si>
    <t>Rüzgar :</t>
  </si>
  <si>
    <t>Rüzgar</t>
  </si>
  <si>
    <t>60 METRE</t>
  </si>
  <si>
    <t>80 METRE</t>
  </si>
  <si>
    <t>5X80 METRE</t>
  </si>
  <si>
    <t>60m</t>
  </si>
  <si>
    <t>1045</t>
  </si>
  <si>
    <t>80m</t>
  </si>
  <si>
    <t>5X80M
Yıldız</t>
  </si>
  <si>
    <t>60M</t>
  </si>
  <si>
    <t>80M</t>
  </si>
  <si>
    <t>5X80M</t>
  </si>
  <si>
    <t>5X80M-1-1</t>
  </si>
  <si>
    <t>5X80M-1-2</t>
  </si>
  <si>
    <t>5X80M-1-3</t>
  </si>
  <si>
    <t>5X80M-1-4</t>
  </si>
  <si>
    <t>5X80M-1-5</t>
  </si>
  <si>
    <t>5X80M-1-6</t>
  </si>
  <si>
    <t>5X80M-1-7</t>
  </si>
  <si>
    <t>5X80M-1-8</t>
  </si>
  <si>
    <t>5X80M-2-1</t>
  </si>
  <si>
    <t>5X80M-2-2</t>
  </si>
  <si>
    <t>5X80M-2-3</t>
  </si>
  <si>
    <t>5X80M-2-4</t>
  </si>
  <si>
    <t>5X80M-2-5</t>
  </si>
  <si>
    <t>5X80M-2-6</t>
  </si>
  <si>
    <t>5X80M-2-7</t>
  </si>
  <si>
    <t>5X80M-2-8</t>
  </si>
  <si>
    <t>80M-1-1</t>
  </si>
  <si>
    <t>80M-1-2</t>
  </si>
  <si>
    <t>80M-1-3</t>
  </si>
  <si>
    <t>80M-1-4</t>
  </si>
  <si>
    <t>80M-1-5</t>
  </si>
  <si>
    <t>80M-1-6</t>
  </si>
  <si>
    <t>80M-1-7</t>
  </si>
  <si>
    <t>80M-1-8</t>
  </si>
  <si>
    <t>80M-2-1</t>
  </si>
  <si>
    <t>80M-2-2</t>
  </si>
  <si>
    <t>80M-2-3</t>
  </si>
  <si>
    <t>80M-2-4</t>
  </si>
  <si>
    <t>80M-2-5</t>
  </si>
  <si>
    <t>80M-2-6</t>
  </si>
  <si>
    <t>80M-2-7</t>
  </si>
  <si>
    <t>80M-2-8</t>
  </si>
  <si>
    <t>80M-3-1</t>
  </si>
  <si>
    <t>80M-3-2</t>
  </si>
  <si>
    <t>80M-3-3</t>
  </si>
  <si>
    <t>80M-3-4</t>
  </si>
  <si>
    <t>80M-3-5</t>
  </si>
  <si>
    <t>80M-3-6</t>
  </si>
  <si>
    <t>80M-3-7</t>
  </si>
  <si>
    <t>80M-3-8</t>
  </si>
  <si>
    <t>60M-1-1</t>
  </si>
  <si>
    <t>60M-1-2</t>
  </si>
  <si>
    <t>60M-1-3</t>
  </si>
  <si>
    <t>60M-1-4</t>
  </si>
  <si>
    <t>60M-1-5</t>
  </si>
  <si>
    <t>60M-1-6</t>
  </si>
  <si>
    <t>60M-1-7</t>
  </si>
  <si>
    <t>60M-1-8</t>
  </si>
  <si>
    <t>60M-2-1</t>
  </si>
  <si>
    <t>60M-2-2</t>
  </si>
  <si>
    <t>60M-2-3</t>
  </si>
  <si>
    <t>60M-2-4</t>
  </si>
  <si>
    <t>60M-2-5</t>
  </si>
  <si>
    <t>60M-2-6</t>
  </si>
  <si>
    <t>60M-2-7</t>
  </si>
  <si>
    <t>60M-2-8</t>
  </si>
  <si>
    <t>60M-3-1</t>
  </si>
  <si>
    <t>60M-3-2</t>
  </si>
  <si>
    <t>60M-3-3</t>
  </si>
  <si>
    <t>60M-3-4</t>
  </si>
  <si>
    <t>60M-3-5</t>
  </si>
  <si>
    <t>60M-3-6</t>
  </si>
  <si>
    <t>60M-3-7</t>
  </si>
  <si>
    <t>60M-3-8</t>
  </si>
  <si>
    <t>60M-4-1</t>
  </si>
  <si>
    <t>60M-4-2</t>
  </si>
  <si>
    <t>60M-4-3</t>
  </si>
  <si>
    <t>60M-4-4</t>
  </si>
  <si>
    <t>60M-4-5</t>
  </si>
  <si>
    <t>60M-4-6</t>
  </si>
  <si>
    <t>60M-4-7</t>
  </si>
  <si>
    <t>60M-4-8</t>
  </si>
  <si>
    <t>60 Metre</t>
  </si>
  <si>
    <t>80 Metre</t>
  </si>
  <si>
    <t>5X80 Metre</t>
  </si>
  <si>
    <t>60 METRE  1.SERİ</t>
  </si>
  <si>
    <t>60 METRE  2.SERİ</t>
  </si>
  <si>
    <t>60 METRE  3.SERİ</t>
  </si>
  <si>
    <t>60 METRE  4.SERİ</t>
  </si>
  <si>
    <t>80 METRE  1.SERİ</t>
  </si>
  <si>
    <t>80 METRE  2.SERİ</t>
  </si>
  <si>
    <t>80 METRE  3.SERİ</t>
  </si>
  <si>
    <t>5x80 METRE  1.SERİ</t>
  </si>
  <si>
    <t>5x80 METRE  2.SERİ</t>
  </si>
  <si>
    <t>2017-2018 Öğretim Yılı Okullararası Puanlı  Atletizm Yıldızlar İl Birinciliği</t>
  </si>
  <si>
    <t>İZMİR</t>
  </si>
  <si>
    <t>4-5 NİSAN 2018</t>
  </si>
  <si>
    <t>04 Nisan 2018 - 15:00</t>
  </si>
  <si>
    <t>04 Nisan 2018 - 16:00</t>
  </si>
  <si>
    <t>04 Nisan 2018 - 17:10</t>
  </si>
  <si>
    <t>04 Nisan 2018 - 14:30</t>
  </si>
  <si>
    <t>05 Nisan 2018 - 15:00</t>
  </si>
  <si>
    <t>05 Nisan 2018 - 16:00</t>
  </si>
  <si>
    <t>05 Nisan 2018 - 14:30</t>
  </si>
  <si>
    <t>05 Nisan 2018 - 17:10</t>
  </si>
  <si>
    <t xml:space="preserve">AYHAN YAMAN </t>
  </si>
  <si>
    <t>İZMİR-BUCA KOZAĞAÇORTAOKULU</t>
  </si>
  <si>
    <t>YUSUF DÖKME</t>
  </si>
  <si>
    <t>KEREMCAN ÇELİK</t>
  </si>
  <si>
    <t>HASAN EMRE KÖROĞLU</t>
  </si>
  <si>
    <t>DENİZ KAAN KARTAL</t>
  </si>
  <si>
    <t>FIRAT TOKLAR</t>
  </si>
  <si>
    <t>FEVZİ CAN ŞAHİN</t>
  </si>
  <si>
    <t>HASAN CAN KOCAYEL</t>
  </si>
  <si>
    <t>OĞUZHAN TAN</t>
  </si>
  <si>
    <t>2</t>
  </si>
  <si>
    <t>3</t>
  </si>
  <si>
    <t>İLKAY CEM CEVİZCİ</t>
  </si>
  <si>
    <t>İZMİR-ÖZEL ÇAKABEY OKULLARI</t>
  </si>
  <si>
    <t>DAĞLAR DURMAZ</t>
  </si>
  <si>
    <t>BERKAY ÇAKATAY</t>
  </si>
  <si>
    <t xml:space="preserve">10367597266
</t>
  </si>
  <si>
    <t xml:space="preserve">21.02.2005
</t>
  </si>
  <si>
    <t xml:space="preserve">MELİH ÇANLI
</t>
  </si>
  <si>
    <t>ARDA ÇEKEM</t>
  </si>
  <si>
    <t>CAN ÖZCAN</t>
  </si>
  <si>
    <t>ALTAY ÜNSALDIK</t>
  </si>
  <si>
    <t>EMİR BUGAY</t>
  </si>
  <si>
    <t>EMİR DÜNDAR</t>
  </si>
  <si>
    <t>CEM ÇETİN</t>
  </si>
  <si>
    <t>5</t>
  </si>
  <si>
    <t>2000M-3-1</t>
  </si>
  <si>
    <t>2000M-3-2</t>
  </si>
  <si>
    <t>2000M-3-3</t>
  </si>
  <si>
    <t>2000M-3-4</t>
  </si>
  <si>
    <t>2000M-3-5</t>
  </si>
  <si>
    <t>2000M-3-6</t>
  </si>
  <si>
    <t>2000M-3-7</t>
  </si>
  <si>
    <t>2000M-3-8</t>
  </si>
  <si>
    <t>2000M-3-9</t>
  </si>
  <si>
    <t>2000M-3-10</t>
  </si>
  <si>
    <t>2000M-3-11</t>
  </si>
  <si>
    <t>EGEMEN GÜRCAN</t>
  </si>
  <si>
    <t>İZMİR-DEÜ ÖZEL 75.YIL ORTAOKULU</t>
  </si>
  <si>
    <t>EGEMEN ÖZDEMİR</t>
  </si>
  <si>
    <t>HAMZA BAYRAK</t>
  </si>
  <si>
    <t>DERİN HANOĞLU</t>
  </si>
  <si>
    <t>BARTU ÖZCAN</t>
  </si>
  <si>
    <t>SUAT ERDEM CENGİZ</t>
  </si>
  <si>
    <t>ULAŞ YURT</t>
  </si>
  <si>
    <t>1</t>
  </si>
  <si>
    <t>6</t>
  </si>
  <si>
    <t>EREN DEMİR TOKDEMİR</t>
  </si>
  <si>
    <t>İZMİR-EGE ÜNİVERSİTESİ GÜÇLENDİRME VAKFI BORNOVA ORTAOKULU</t>
  </si>
  <si>
    <t>ÇETİN SARP PAZARLI</t>
  </si>
  <si>
    <t>ALİ ALP KOYUNCU</t>
  </si>
  <si>
    <t>ARDA AĞA</t>
  </si>
  <si>
    <t>ÇAĞAN IŞIK</t>
  </si>
  <si>
    <t>MAHMUT BARIŞ TEK</t>
  </si>
  <si>
    <t>YUNUS EGE ALTINAY</t>
  </si>
  <si>
    <t>İZMİR-EREN ŞAHİN ERONAT O.O</t>
  </si>
  <si>
    <t>ARDA GENÇ</t>
  </si>
  <si>
    <t>MERTCAN BATMAZ</t>
  </si>
  <si>
    <t>MERT BAKIR</t>
  </si>
  <si>
    <t>EGE EFE ÖZKAN</t>
  </si>
  <si>
    <t>ERDOĞAN EREN ÜNVER</t>
  </si>
  <si>
    <t>İLYA İLYAS MARCHUK</t>
  </si>
  <si>
    <t>MERT NAMLIOĞLU</t>
  </si>
  <si>
    <t>İZMİR-EVİN LEBLEBİCİOĞLU ORTAOKULU</t>
  </si>
  <si>
    <t>YİĞİT KARCI</t>
  </si>
  <si>
    <t>BERKAY ÖZDEMİR</t>
  </si>
  <si>
    <t>DOĞUKAN OKAN</t>
  </si>
  <si>
    <t>MERT ÇAMÇİ</t>
  </si>
  <si>
    <t>M.AYAZ DURDU</t>
  </si>
  <si>
    <t>ATA KÖYMAN</t>
  </si>
  <si>
    <t>4</t>
  </si>
  <si>
    <t>11,08,2004</t>
  </si>
  <si>
    <t>METEHAN ÇİÇEK</t>
  </si>
  <si>
    <t>İZMİR-İSMET SEZGİN ORTA OKULU</t>
  </si>
  <si>
    <t>TAHA KARAÇELİK</t>
  </si>
  <si>
    <t>09,08,2004</t>
  </si>
  <si>
    <t>OĞUZHAN UÇAK</t>
  </si>
  <si>
    <t>15,03,2004</t>
  </si>
  <si>
    <t>ALPARSLAN AKIN</t>
  </si>
  <si>
    <t>08,08,2005</t>
  </si>
  <si>
    <t>YUSUF İHSAN KAHRİMAN</t>
  </si>
  <si>
    <t>30,07,2005</t>
  </si>
  <si>
    <t>MURAT KUYUCAK</t>
  </si>
  <si>
    <t>10940579498</t>
  </si>
  <si>
    <t>Mert Akpak</t>
  </si>
  <si>
    <t>İZMİR-ÖZEL İZMİR BORNOVA TÜRK ORTAOKULU</t>
  </si>
  <si>
    <t>26197873654</t>
  </si>
  <si>
    <t>Efe Özcan</t>
  </si>
  <si>
    <t>Halil Etik</t>
  </si>
  <si>
    <t>Ramazan Ant Gürbüz</t>
  </si>
  <si>
    <t>Bora Çalışkan</t>
  </si>
  <si>
    <t>Mustafa Turgut Koparan</t>
  </si>
  <si>
    <t xml:space="preserve">HASAN ÖZARI </t>
  </si>
  <si>
    <t>İZMİR-Pancar Nezihe Şairoğlu Ortaokulu  Torbalı   İZMİR</t>
  </si>
  <si>
    <t xml:space="preserve">BERİTAN GEDİK </t>
  </si>
  <si>
    <t>HARUN YALÇIN</t>
  </si>
  <si>
    <t xml:space="preserve">EREN YILDIZ </t>
  </si>
  <si>
    <t>MEHMET HÜSEYİN KARACADAĞ</t>
  </si>
  <si>
    <t>OSMAN YAKUT</t>
  </si>
  <si>
    <t>DİNÇER METE ÖZYILMAZ</t>
  </si>
  <si>
    <t>İZMİR-ŞEHİT ASTSUBAY HALİL GÜÇTEKİN</t>
  </si>
  <si>
    <t>ALİHAN AL</t>
  </si>
  <si>
    <t>İSMETCAN TAŞPINAR</t>
  </si>
  <si>
    <t>LEVENT BAVER BOYACIER</t>
  </si>
  <si>
    <t>FURKAN BİLİR</t>
  </si>
  <si>
    <t>DENİZ YAĞIZ TÜRKBEN</t>
  </si>
  <si>
    <t>YİĞİT SELMAN İLCİ</t>
  </si>
  <si>
    <t>UTKU KÖSE</t>
  </si>
  <si>
    <t>BİLAL GÜRSOY</t>
  </si>
  <si>
    <t>İZMİR-ŞEHİTLER ORTAOKULU</t>
  </si>
  <si>
    <t>CİHAN SAĞLAM</t>
  </si>
  <si>
    <t>POLAT ERDOĞAN</t>
  </si>
  <si>
    <t>HÜSEYİN ÇELİK</t>
  </si>
  <si>
    <t>MEHMET YAKUT</t>
  </si>
  <si>
    <t>EMİRCAN YAKUT</t>
  </si>
  <si>
    <t>CİHAN SAGLAM</t>
  </si>
  <si>
    <t>BURAK ÖZVARDAR</t>
  </si>
  <si>
    <t>FURKAN CEYLAN</t>
  </si>
  <si>
    <t>7</t>
  </si>
  <si>
    <t>UMUT KARAKURT</t>
  </si>
  <si>
    <t>İZMİR-ZİHNİ ÜSTÜN ORTAOKULU</t>
  </si>
  <si>
    <t>TAHA MERT TURGUT</t>
  </si>
  <si>
    <t>YAKUP OKTAYI</t>
  </si>
  <si>
    <t>UTKU TEPE</t>
  </si>
  <si>
    <t>ALİ DÖRDÜNCÜ</t>
  </si>
  <si>
    <t>MEDET ÇİYA UNUDAN</t>
  </si>
  <si>
    <t>ATİLA ÇENBERCİ</t>
  </si>
  <si>
    <t>İZMİR-AZİZ SANCAR ORTAOKULU     (FERDİ)</t>
  </si>
  <si>
    <t>Furkan ERKAN</t>
  </si>
  <si>
    <t>İZMİR- İYİBURNAZ ORTA OKULU</t>
  </si>
  <si>
    <t>ARDA ARACI</t>
  </si>
  <si>
    <t>İZMİR-ÖZEL EGE ORTAOKULU</t>
  </si>
  <si>
    <t>ALİ BERK DELİBALTA</t>
  </si>
  <si>
    <t>İZMİR-ÖZEL KARŞIYAKA BİLİM DOĞA ORTAOKULU</t>
  </si>
  <si>
    <t>ARMAÇ TEMEL</t>
  </si>
  <si>
    <t>İZMİR-ÖZEL TÜRK ORTAOKLU KONAK</t>
  </si>
  <si>
    <t>YİĞİT HİRİK</t>
  </si>
  <si>
    <t>KARŞIYAKA ALİ KAYA ORTAOKULU(FERDİ)</t>
  </si>
  <si>
    <t>MERT ALİ ÇEVİK</t>
  </si>
  <si>
    <t>İZMİR-KARŞIYAKA SELÇUK YAŞAR ALAYBEY ORTAOKULU( FERDİ ERKEK)</t>
  </si>
  <si>
    <t>VEDAT ARHAN SIRIM</t>
  </si>
  <si>
    <t>FATİH ENES AYDIN</t>
  </si>
  <si>
    <t xml:space="preserve">İZMİR-ZÜBEYDE HANIM EĞİTİM KURUMLARI </t>
  </si>
  <si>
    <t>ALTUĞ KAPÇAK</t>
  </si>
  <si>
    <t xml:space="preserve">İZMİR-CEMİL MİDİLLİ ORTA OKULU </t>
  </si>
  <si>
    <t>Baran YILDIZ</t>
  </si>
  <si>
    <t>RAMAZAN AVCI(FERDİ)</t>
  </si>
  <si>
    <t>İZMİR-MEHMET EMİN YURDAKUL ORTAOKULU-BUCA (FERDİ)</t>
  </si>
  <si>
    <t>DOĞAÇ CESUR</t>
  </si>
  <si>
    <t>IVAN  GRISHIN</t>
  </si>
  <si>
    <t>İZMİR-ÇAMKIRAN ORTAOKULU</t>
  </si>
  <si>
    <t>Furkan TANRIKULU</t>
  </si>
  <si>
    <t>EGEHAN YILDIZ</t>
  </si>
  <si>
    <t>EREN DERİN VAROL</t>
  </si>
  <si>
    <t>10.09.2003</t>
  </si>
  <si>
    <t>Arcan KOŞVAR</t>
  </si>
  <si>
    <t>İZMİR-Uğur Okulları Karşıyaka Örnekköy Kampüsü (FERDİ)</t>
  </si>
  <si>
    <t>ARDA HAMZA GÜLER</t>
  </si>
  <si>
    <t>11228556910</t>
  </si>
  <si>
    <t>Ahmet Emir Telli</t>
  </si>
  <si>
    <t>İZMİR-ÖZEL İZMİR SEVİNÇ ORTAOKULU</t>
  </si>
  <si>
    <t>8</t>
  </si>
  <si>
    <t>ARDA ERİŞ</t>
  </si>
  <si>
    <t>İZMİR-KARŞIYAKA O.O</t>
  </si>
  <si>
    <t>Kemal ASAN</t>
  </si>
  <si>
    <t>GÖKTUĞ CEM TABAK</t>
  </si>
  <si>
    <t>KARŞIYAKA ALİ KAYA ORTAOKULU (FERDİ)</t>
  </si>
  <si>
    <t>CEM YILDIRIM</t>
  </si>
  <si>
    <t>SARP KÖLE</t>
  </si>
  <si>
    <t>ASİL OSMANOĞLU</t>
  </si>
  <si>
    <t>UZUN-21</t>
  </si>
  <si>
    <t>YAĞIZ PARMAKSIZ</t>
  </si>
  <si>
    <t>MUHAMMET EFE ÖZHAN</t>
  </si>
  <si>
    <t>ALPER CEVİZLİ</t>
  </si>
  <si>
    <t>X</t>
  </si>
  <si>
    <t>F</t>
  </si>
  <si>
    <t>O</t>
  </si>
  <si>
    <t>10.18 (10.1732)</t>
  </si>
  <si>
    <t>1018 (10.175)</t>
  </si>
  <si>
    <t>10.18 (10.1735)</t>
  </si>
  <si>
    <t>TAMER KÖYLÜ</t>
  </si>
  <si>
    <t>50
53
52
54
56</t>
  </si>
  <si>
    <t>11,08,2004
08,08,2005
15,03,2004
00.01.1900
30,07,2005</t>
  </si>
  <si>
    <t>METEHAN ÇİÇEK
YUSUF İHSAN KAHRİMAN
ALPARSLAN AKIN
TAHA KARAÇELİK
MURAT KUYUCAK</t>
  </si>
  <si>
    <t>62
57
61
60
58</t>
  </si>
  <si>
    <t>15.11.2004
11.02.2004
23.10.2003
21.04.2004
18.04.2004</t>
  </si>
  <si>
    <t xml:space="preserve">OSMAN YAKUT
HASAN ÖZARI 
MEHMET HÜSEYİN KARACADAĞ
EREN YILDIZ 
BERİTAN GEDİK </t>
  </si>
  <si>
    <t>63
65
64
71
69</t>
  </si>
  <si>
    <t>19.07.2004
01.11.2004
15.01.2005
01.10.2004
11.12.2004</t>
  </si>
  <si>
    <t>DİNÇER METE ÖZYILMAZ
İSMETCAN TAŞPINAR
ALİHAN AL
UTKU KÖSE
YİĞİT SELMAN İLCİ</t>
  </si>
  <si>
    <t>136
140
138
139
135</t>
  </si>
  <si>
    <t>29.07.2004
01.10.2005
24.12.2004
22.01.2004
13.11.2005</t>
  </si>
  <si>
    <t>Efe Özcan
Bora Çalışkan
Halil Etik
Ramazan Ant Gürbüz
Mert Akpak</t>
  </si>
  <si>
    <t>27
28
31
30
33</t>
  </si>
  <si>
    <t>14.04.2004
03.03.2005
01.03.2005
04.10.2004
30.06.2005</t>
  </si>
  <si>
    <t>EGEMEN GÜRCAN
EGEMEN ÖZDEMİR
BARTU ÖZCAN
DERİN HANOĞLU
ULAŞ YURT</t>
  </si>
  <si>
    <t>90
88
89
142
91</t>
  </si>
  <si>
    <t>10.03.2005
14.05.2005
23.04.2005
09.08.2005
09.02.2005</t>
  </si>
  <si>
    <t>UTKU TEPE
UMUT KARAKURT
TAHA MERT TURGUT
TAMER KÖYLÜ
ALİ DÖRDÜNCÜ</t>
  </si>
  <si>
    <t>40
34
35
41
38</t>
  </si>
  <si>
    <t>08.06.2006
01.11.2005
09.10.2005
28.09.2005
19.04.2004</t>
  </si>
  <si>
    <t>ERDOĞAN EREN ÜNVER
YUNUS EGE ALTINAY
ARDA GENÇ
İLYA İLYAS MARCHUK
MERT BAKIR</t>
  </si>
  <si>
    <t>1
5
9
2
10</t>
  </si>
  <si>
    <t>05.02.2004
15.06.2004
17.12.2005
03.08.2004
28.06.2004</t>
  </si>
  <si>
    <t>AYHAN YAMAN 
HASAN EMRE KÖROĞLU
HASAN CAN KOCAYEL
YUSUF DÖKME
OĞUZHAN TAN</t>
  </si>
  <si>
    <t>42
45
44
46
47</t>
  </si>
  <si>
    <t>26.06.1905
26.06.1905
27.06.1905
26.06.1905
26.06.1905</t>
  </si>
  <si>
    <t>MERT NAMLIOĞLU
DOĞUKAN OKAN
BERKAY ÖZDEMİR
MERT ÇAMÇİ
M.AYAZ DURDU</t>
  </si>
  <si>
    <t>17
19
12
26
11</t>
  </si>
  <si>
    <t>23.06.2005
04.05.2005
12.01.2004
21.03.2005
06.06.2005</t>
  </si>
  <si>
    <t>ALTAY ÜNSALDIK
EMİR DÜNDAR
DAĞLAR DURMAZ
CEM ÇETİN
İLKAY CEM CEVİZCİ</t>
  </si>
  <si>
    <t>129
131
127
128
130</t>
  </si>
  <si>
    <t>11.08.2005
10.12.2004
13.08.2004
02.11.2004
23.02.2005</t>
  </si>
  <si>
    <t>ALİ ALP KOYUNCU
MAHMUT BARIŞ TEK
EREN DEMİR TOKDEMİR
ÇETİN SARP PAZARLI
ARDA AĞA</t>
  </si>
  <si>
    <t>85
74
86
87
72</t>
  </si>
  <si>
    <t>01.01.2004
28.07.2004
12.07.2004
25.04.2004
06.08.2004</t>
  </si>
  <si>
    <t>EMİRCAN YAKUT
CİHAN SAGLAM
BURAK ÖZVARDAR
FURKAN CEYLAN
BİLAL GÜRSOY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</si>
</sst>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Red]0"/>
    <numFmt numFmtId="172" formatCode="0\,000"/>
    <numFmt numFmtId="173" formatCode="dese\rm\l"/>
  </numFmts>
  <fonts count="15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sz val="18"/>
      <name val="Cambria"/>
      <family val="1"/>
      <charset val="162"/>
    </font>
    <font>
      <sz val="12"/>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sz val="10"/>
      <name val="Cambria"/>
      <family val="1"/>
      <charset val="162"/>
      <scheme val="major"/>
    </font>
    <font>
      <b/>
      <sz val="11"/>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sz val="14"/>
      <name val="Cambria"/>
      <family val="1"/>
      <charset val="162"/>
      <scheme val="major"/>
    </font>
    <font>
      <b/>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sz val="10"/>
      <color theme="1"/>
      <name val="Cambria"/>
      <family val="1"/>
      <charset val="162"/>
    </font>
    <font>
      <b/>
      <sz val="11"/>
      <color rgb="FF002060"/>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sz val="8"/>
      <color rgb="FFFF0000"/>
      <name val="Arial"/>
      <family val="2"/>
      <charset val="162"/>
    </font>
    <font>
      <b/>
      <sz val="12"/>
      <color indexed="8"/>
      <name val="Cambria"/>
      <family val="1"/>
      <charset val="162"/>
      <scheme val="major"/>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b/>
      <sz val="18"/>
      <color rgb="FFFF0000"/>
      <name val="Cambria"/>
      <family val="1"/>
      <charset val="162"/>
      <scheme val="major"/>
    </font>
    <font>
      <sz val="24"/>
      <name val="Cambria"/>
      <family val="1"/>
      <charset val="162"/>
      <scheme val="major"/>
    </font>
    <font>
      <b/>
      <sz val="12"/>
      <color rgb="FF00206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b/>
      <sz val="28"/>
      <color rgb="FFFF0000"/>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8"/>
      <color rgb="FFFF0000"/>
      <name val="Cambria"/>
      <family val="1"/>
      <charset val="162"/>
    </font>
    <font>
      <b/>
      <sz val="12"/>
      <color indexed="10"/>
      <name val="Cambria"/>
      <family val="1"/>
      <charset val="162"/>
      <scheme val="major"/>
    </font>
    <font>
      <b/>
      <sz val="20"/>
      <color indexed="10"/>
      <name val="Cambria"/>
      <family val="1"/>
      <charset val="162"/>
      <scheme val="major"/>
    </font>
    <font>
      <b/>
      <sz val="20"/>
      <name val="Cambria"/>
      <family val="1"/>
      <charset val="162"/>
      <scheme val="major"/>
    </font>
    <font>
      <b/>
      <sz val="14"/>
      <color theme="1"/>
      <name val="Cambria"/>
      <family val="1"/>
      <charset val="162"/>
      <scheme val="major"/>
    </font>
    <font>
      <b/>
      <sz val="24"/>
      <name val="Cambria"/>
      <family val="1"/>
      <charset val="162"/>
      <scheme val="major"/>
    </font>
    <font>
      <b/>
      <sz val="36"/>
      <color rgb="FFFF0000"/>
      <name val="Cambria"/>
      <family val="1"/>
      <charset val="162"/>
      <scheme val="major"/>
    </font>
    <font>
      <b/>
      <sz val="20"/>
      <color rgb="FFFF0000"/>
      <name val="Cambria"/>
      <family val="1"/>
      <charset val="162"/>
      <scheme val="major"/>
    </font>
    <font>
      <sz val="18"/>
      <color rgb="FFFF0000"/>
      <name val="Cambria"/>
      <family val="1"/>
      <charset val="162"/>
      <scheme val="major"/>
    </font>
    <font>
      <sz val="18"/>
      <color theme="1"/>
      <name val="Cambria"/>
      <family val="1"/>
      <charset val="162"/>
      <scheme val="major"/>
    </font>
    <font>
      <sz val="18"/>
      <color rgb="FFFF0000"/>
      <name val="Cambria"/>
      <family val="1"/>
      <charset val="162"/>
    </font>
    <font>
      <sz val="22"/>
      <name val="Cambria"/>
      <family val="1"/>
      <charset val="162"/>
      <scheme val="major"/>
    </font>
    <font>
      <b/>
      <sz val="22"/>
      <color rgb="FFFF0000"/>
      <name val="Cambria"/>
      <family val="1"/>
      <charset val="162"/>
      <scheme val="major"/>
    </font>
    <font>
      <b/>
      <sz val="18"/>
      <name val="Cambria"/>
      <family val="1"/>
      <charset val="162"/>
      <scheme val="major"/>
    </font>
    <font>
      <b/>
      <sz val="14"/>
      <color indexed="1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sz val="8"/>
      <color theme="1"/>
      <name val="Cambria"/>
      <family val="1"/>
      <charset val="162"/>
      <scheme val="major"/>
    </font>
    <font>
      <b/>
      <u/>
      <sz val="12"/>
      <color rgb="FFFF0000"/>
      <name val="Cambria"/>
      <family val="1"/>
      <charset val="162"/>
      <scheme val="major"/>
    </font>
    <font>
      <b/>
      <u/>
      <sz val="12"/>
      <color rgb="FFFF0000"/>
      <name val="Arial"/>
      <family val="2"/>
      <charset val="162"/>
    </font>
    <font>
      <b/>
      <sz val="18"/>
      <color rgb="FF002060"/>
      <name val="Cambria"/>
      <family val="1"/>
      <charset val="162"/>
      <scheme val="major"/>
    </font>
    <font>
      <b/>
      <sz val="16"/>
      <color rgb="FF002060"/>
      <name val="Cambria"/>
      <family val="1"/>
      <charset val="162"/>
      <scheme val="major"/>
    </font>
    <font>
      <b/>
      <sz val="24"/>
      <color indexed="10"/>
      <name val="Cambria"/>
      <family val="1"/>
      <charset val="162"/>
      <scheme val="major"/>
    </font>
    <font>
      <b/>
      <sz val="22"/>
      <color indexed="56"/>
      <name val="Cambria"/>
      <family val="1"/>
      <charset val="162"/>
      <scheme val="major"/>
    </font>
    <font>
      <b/>
      <u/>
      <sz val="20"/>
      <color rgb="FFFF0000"/>
      <name val="Cambria"/>
      <family val="1"/>
      <charset val="162"/>
      <scheme val="major"/>
    </font>
    <font>
      <b/>
      <sz val="20"/>
      <color theme="1"/>
      <name val="Cambria"/>
      <family val="1"/>
      <charset val="162"/>
      <scheme val="major"/>
    </font>
    <font>
      <b/>
      <sz val="18"/>
      <color theme="1"/>
      <name val="Cambria"/>
      <family val="1"/>
      <charset val="162"/>
      <scheme val="major"/>
    </font>
    <font>
      <sz val="20"/>
      <name val="Arial"/>
      <family val="2"/>
      <charset val="162"/>
    </font>
    <font>
      <b/>
      <sz val="26"/>
      <name val="Cambria"/>
      <family val="1"/>
      <charset val="162"/>
      <scheme val="major"/>
    </font>
    <font>
      <sz val="26"/>
      <name val="Arial"/>
      <family val="2"/>
      <charset val="162"/>
    </font>
    <font>
      <b/>
      <sz val="20"/>
      <color indexed="56"/>
      <name val="Cambria"/>
      <family val="1"/>
      <charset val="162"/>
      <scheme val="major"/>
    </font>
    <font>
      <sz val="11"/>
      <color indexed="56"/>
      <name val="Cambria"/>
      <family val="1"/>
      <charset val="162"/>
    </font>
    <font>
      <sz val="11"/>
      <color rgb="FF002060"/>
      <name val="Cambria"/>
      <family val="1"/>
      <charset val="162"/>
      <scheme val="major"/>
    </font>
    <font>
      <b/>
      <sz val="22"/>
      <color theme="1"/>
      <name val="Cambria"/>
      <family val="1"/>
      <charset val="162"/>
      <scheme val="major"/>
    </font>
    <font>
      <b/>
      <sz val="16"/>
      <color theme="1"/>
      <name val="Cambria"/>
      <family val="1"/>
      <charset val="162"/>
      <scheme val="major"/>
    </font>
    <font>
      <b/>
      <sz val="8"/>
      <name val="Cambria"/>
      <family val="1"/>
      <charset val="162"/>
      <scheme val="major"/>
    </font>
    <font>
      <b/>
      <sz val="8"/>
      <color rgb="FF002060"/>
      <name val="Cambria"/>
      <family val="1"/>
      <charset val="162"/>
      <scheme val="major"/>
    </font>
    <font>
      <sz val="8"/>
      <name val="Cambria"/>
      <family val="1"/>
      <charset val="162"/>
      <scheme val="major"/>
    </font>
    <font>
      <b/>
      <sz val="11"/>
      <color theme="9" tint="-0.249977111117893"/>
      <name val="Cambria"/>
      <family val="1"/>
      <charset val="162"/>
      <scheme val="major"/>
    </font>
    <font>
      <b/>
      <sz val="22"/>
      <color rgb="FFFF0000"/>
      <name val="Cambria"/>
      <family val="1"/>
      <charset val="162"/>
    </font>
    <font>
      <b/>
      <sz val="26"/>
      <color rgb="FFFF0000"/>
      <name val="Cambria"/>
      <family val="1"/>
      <charset val="162"/>
      <scheme val="major"/>
    </font>
    <font>
      <sz val="26"/>
      <color theme="1"/>
      <name val="Cambria"/>
      <family val="1"/>
      <charset val="162"/>
      <scheme val="major"/>
    </font>
    <font>
      <sz val="22"/>
      <name val="Cambria"/>
      <family val="1"/>
      <charset val="16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59999389629810485"/>
        <bgColor indexed="64"/>
      </patternFill>
    </fill>
    <fill>
      <gradientFill degree="90">
        <stop position="0">
          <color theme="0"/>
        </stop>
        <stop position="1">
          <color rgb="FFFFFF00"/>
        </stop>
      </gradientFill>
    </fill>
    <fill>
      <patternFill patternType="solid">
        <fgColor rgb="FFFF0000"/>
        <bgColor indexed="9"/>
      </patternFill>
    </fill>
    <fill>
      <gradientFill degree="90">
        <stop position="0">
          <color theme="0"/>
        </stop>
        <stop position="1">
          <color theme="4" tint="0.40000610370189521"/>
        </stop>
      </gradientFill>
    </fill>
    <fill>
      <patternFill patternType="solid">
        <fgColor rgb="FFFFFF00"/>
        <bgColor indexed="9"/>
      </patternFill>
    </fill>
    <fill>
      <patternFill patternType="solid">
        <fgColor rgb="FFFF0000"/>
        <bgColor indexed="64"/>
      </patternFill>
    </fill>
    <fill>
      <gradientFill degree="90">
        <stop position="0">
          <color theme="0"/>
        </stop>
        <stop position="1">
          <color theme="0" tint="-0.1490218817712943"/>
        </stop>
      </gradientFill>
    </fill>
  </fills>
  <borders count="7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ashDot">
        <color indexed="64"/>
      </top>
      <bottom style="thin">
        <color indexed="64"/>
      </bottom>
      <diagonal/>
    </border>
    <border>
      <left/>
      <right/>
      <top/>
      <bottom style="dashDotDot">
        <color indexed="64"/>
      </bottom>
      <diagonal/>
    </border>
    <border>
      <left/>
      <right/>
      <top style="dashDot">
        <color indexed="64"/>
      </top>
      <bottom style="dashDotDot">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style="thin">
        <color indexed="64"/>
      </right>
      <top/>
      <bottom/>
      <diagonal/>
    </border>
    <border>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DotDot">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711">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0" xfId="36" applyFont="1" applyFill="1" applyAlignment="1">
      <alignment horizontal="center"/>
    </xf>
    <xf numFmtId="0" fontId="46"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0" fontId="49" fillId="29" borderId="11" xfId="36"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9"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5" fillId="0" borderId="12" xfId="36" applyFont="1" applyFill="1" applyBorder="1" applyAlignment="1">
      <alignment horizontal="center" vertical="center"/>
    </xf>
    <xf numFmtId="170" fontId="56" fillId="0" borderId="12" xfId="36" applyNumberFormat="1" applyFont="1" applyFill="1" applyBorder="1" applyAlignment="1">
      <alignment horizontal="center" vertical="center"/>
    </xf>
    <xf numFmtId="0" fontId="57" fillId="0" borderId="0" xfId="36" applyFont="1" applyFill="1" applyAlignment="1">
      <alignment horizontal="left"/>
    </xf>
    <xf numFmtId="14" fontId="57" fillId="0" borderId="0" xfId="36" applyNumberFormat="1" applyFont="1" applyFill="1" applyAlignment="1">
      <alignment horizontal="center"/>
    </xf>
    <xf numFmtId="0" fontId="56" fillId="0" borderId="0" xfId="36" applyFont="1" applyFill="1" applyBorder="1" applyAlignment="1">
      <alignment horizontal="center" vertical="center" wrapText="1"/>
    </xf>
    <xf numFmtId="0" fontId="57" fillId="0" borderId="0" xfId="36" applyFont="1" applyFill="1" applyAlignment="1">
      <alignment horizontal="center"/>
    </xf>
    <xf numFmtId="0" fontId="57" fillId="0" borderId="0" xfId="36" applyFont="1" applyFill="1"/>
    <xf numFmtId="49" fontId="57" fillId="0" borderId="0" xfId="36" applyNumberFormat="1" applyFont="1" applyFill="1" applyAlignment="1">
      <alignment horizontal="center"/>
    </xf>
    <xf numFmtId="0" fontId="58" fillId="29" borderId="11" xfId="36" applyNumberFormat="1" applyFont="1" applyFill="1" applyBorder="1" applyAlignment="1" applyProtection="1">
      <alignment horizontal="right" vertical="center" wrapText="1"/>
      <protection locked="0"/>
    </xf>
    <xf numFmtId="0" fontId="29" fillId="0" borderId="0" xfId="36" applyFont="1" applyFill="1" applyAlignment="1" applyProtection="1">
      <alignment vertic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59" fillId="31" borderId="12" xfId="36" applyFont="1" applyFill="1" applyBorder="1" applyAlignment="1" applyProtection="1">
      <alignment horizontal="center" vertical="center" wrapText="1"/>
      <protection locked="0"/>
    </xf>
    <xf numFmtId="0" fontId="60" fillId="0" borderId="0" xfId="0" applyFont="1"/>
    <xf numFmtId="0" fontId="61" fillId="0" borderId="0" xfId="0" applyFont="1" applyFill="1" applyBorder="1" applyAlignment="1">
      <alignment vertical="center" wrapText="1"/>
    </xf>
    <xf numFmtId="0" fontId="55" fillId="27" borderId="0" xfId="0" applyFont="1" applyFill="1" applyAlignment="1">
      <alignment horizontal="center" vertical="center"/>
    </xf>
    <xf numFmtId="0" fontId="55" fillId="27" borderId="0" xfId="0" applyFont="1" applyFill="1" applyAlignment="1">
      <alignment horizontal="left" vertical="center"/>
    </xf>
    <xf numFmtId="0" fontId="55" fillId="0" borderId="0" xfId="0" applyFont="1" applyAlignment="1">
      <alignment horizontal="center" vertical="center"/>
    </xf>
    <xf numFmtId="0" fontId="55" fillId="0" borderId="0" xfId="0" applyFont="1" applyFill="1" applyAlignment="1">
      <alignment horizontal="center" vertical="center"/>
    </xf>
    <xf numFmtId="0" fontId="61" fillId="0" borderId="0" xfId="0" applyFont="1" applyAlignment="1">
      <alignment wrapText="1"/>
    </xf>
    <xf numFmtId="0" fontId="62" fillId="0" borderId="12" xfId="0" applyFont="1" applyBorder="1" applyAlignment="1">
      <alignment vertical="center" wrapText="1"/>
    </xf>
    <xf numFmtId="0" fontId="62" fillId="0" borderId="0" xfId="0" applyFont="1" applyAlignment="1">
      <alignment vertical="center" wrapText="1"/>
    </xf>
    <xf numFmtId="0" fontId="63" fillId="27" borderId="0" xfId="0" applyFont="1" applyFill="1" applyAlignment="1">
      <alignment horizontal="center" vertical="center"/>
    </xf>
    <xf numFmtId="165" fontId="64" fillId="32" borderId="12" xfId="0" applyNumberFormat="1" applyFont="1" applyFill="1" applyBorder="1" applyAlignment="1">
      <alignment horizontal="center" vertical="center" wrapText="1"/>
    </xf>
    <xf numFmtId="0" fontId="65" fillId="33" borderId="12" xfId="31" applyFont="1" applyFill="1" applyBorder="1" applyAlignment="1" applyProtection="1">
      <alignment horizontal="center" vertical="center" wrapText="1"/>
    </xf>
    <xf numFmtId="0" fontId="63" fillId="0" borderId="0" xfId="0" applyFont="1" applyAlignment="1">
      <alignment horizontal="center" vertical="center"/>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1" fillId="0" borderId="0" xfId="0" applyFont="1" applyAlignment="1">
      <alignment horizontal="center" vertical="center" wrapText="1"/>
    </xf>
    <xf numFmtId="0" fontId="63" fillId="0" borderId="0" xfId="0" applyFont="1" applyAlignment="1">
      <alignment horizontal="center" vertical="center" wrapText="1"/>
    </xf>
    <xf numFmtId="0" fontId="63" fillId="0" borderId="0" xfId="0" applyFont="1" applyFill="1" applyAlignment="1">
      <alignment horizontal="center" vertical="center" wrapText="1"/>
    </xf>
    <xf numFmtId="0" fontId="55" fillId="0" borderId="0" xfId="0" applyFont="1" applyAlignment="1">
      <alignment horizontal="center" vertical="center" wrapText="1"/>
    </xf>
    <xf numFmtId="0" fontId="55" fillId="0" borderId="0" xfId="0" applyFont="1" applyFill="1" applyAlignment="1">
      <alignment horizontal="center" vertical="center" wrapText="1"/>
    </xf>
    <xf numFmtId="0" fontId="55" fillId="0" borderId="0" xfId="0" applyFont="1" applyAlignment="1">
      <alignment horizontal="left" vertical="center"/>
    </xf>
    <xf numFmtId="0" fontId="67" fillId="29" borderId="12" xfId="0" applyFont="1" applyFill="1" applyBorder="1" applyAlignment="1">
      <alignment horizontal="left" vertical="center" wrapText="1"/>
    </xf>
    <xf numFmtId="0" fontId="67" fillId="29" borderId="12" xfId="0" applyFont="1" applyFill="1" applyBorder="1" applyAlignment="1">
      <alignment vertical="center" wrapText="1"/>
    </xf>
    <xf numFmtId="0" fontId="68" fillId="34" borderId="12" xfId="0" applyFont="1" applyFill="1" applyBorder="1" applyAlignment="1">
      <alignment horizontal="center" vertical="center" wrapText="1"/>
    </xf>
    <xf numFmtId="14" fontId="55"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69"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7" fillId="33" borderId="12" xfId="31" applyFont="1" applyFill="1" applyBorder="1" applyAlignment="1" applyProtection="1">
      <alignment horizontal="left" vertical="center" wrapText="1"/>
    </xf>
    <xf numFmtId="0" fontId="67" fillId="33" borderId="12" xfId="31" applyFont="1" applyFill="1" applyBorder="1" applyAlignment="1" applyProtection="1">
      <alignment horizontal="left" vertical="center"/>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8"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8"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0" fillId="35" borderId="13" xfId="0" applyFont="1" applyFill="1" applyBorder="1" applyAlignment="1">
      <alignment vertical="center" wrapText="1"/>
    </xf>
    <xf numFmtId="0" fontId="21" fillId="0" borderId="0" xfId="0" applyNumberFormat="1" applyFont="1" applyAlignment="1">
      <alignment horizontal="left"/>
    </xf>
    <xf numFmtId="0" fontId="79" fillId="29" borderId="12" xfId="0" applyNumberFormat="1" applyFont="1" applyFill="1" applyBorder="1" applyAlignment="1">
      <alignment horizontal="center" vertical="center" wrapText="1"/>
    </xf>
    <xf numFmtId="0" fontId="27" fillId="36" borderId="0" xfId="0" applyFont="1" applyFill="1" applyBorder="1"/>
    <xf numFmtId="0" fontId="23" fillId="36" borderId="0" xfId="0" applyFont="1" applyFill="1" applyBorder="1"/>
    <xf numFmtId="164" fontId="80" fillId="36" borderId="19" xfId="0" applyNumberFormat="1" applyFont="1" applyFill="1" applyBorder="1" applyAlignment="1">
      <alignment vertical="center" wrapText="1"/>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1" fillId="32"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3" fillId="0" borderId="0" xfId="36" applyNumberFormat="1" applyFont="1" applyFill="1" applyAlignment="1" applyProtection="1">
      <alignment horizontal="center" wrapText="1"/>
      <protection locked="0"/>
    </xf>
    <xf numFmtId="0" fontId="84" fillId="0" borderId="12" xfId="36" applyFont="1" applyFill="1" applyBorder="1" applyAlignment="1">
      <alignment horizontal="left" vertical="center" wrapText="1"/>
    </xf>
    <xf numFmtId="0" fontId="35" fillId="30" borderId="22"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48" fillId="0" borderId="0" xfId="36" applyNumberFormat="1" applyFont="1" applyFill="1"/>
    <xf numFmtId="169" fontId="49" fillId="29" borderId="11" xfId="36" applyNumberFormat="1" applyFont="1" applyFill="1" applyBorder="1" applyAlignment="1" applyProtection="1">
      <alignment vertical="center" wrapText="1"/>
      <protection locked="0"/>
    </xf>
    <xf numFmtId="169" fontId="48" fillId="0" borderId="0" xfId="36" applyNumberFormat="1" applyFont="1" applyFill="1" applyAlignment="1">
      <alignment horizontal="left"/>
    </xf>
    <xf numFmtId="170" fontId="74" fillId="30" borderId="12" xfId="0" applyNumberFormat="1" applyFont="1" applyFill="1" applyBorder="1" applyAlignment="1">
      <alignment horizontal="center" vertical="center" wrapText="1"/>
    </xf>
    <xf numFmtId="169" fontId="74" fillId="30" borderId="12" xfId="0" applyNumberFormat="1" applyFont="1" applyFill="1" applyBorder="1" applyAlignment="1">
      <alignment horizontal="center" vertical="center" wrapText="1"/>
    </xf>
    <xf numFmtId="0" fontId="59"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0" fontId="35" fillId="30" borderId="22" xfId="36" applyFont="1" applyFill="1" applyBorder="1" applyAlignment="1" applyProtection="1">
      <alignment horizontal="center" vertical="center" wrapText="1"/>
      <protection locked="0"/>
    </xf>
    <xf numFmtId="0" fontId="83"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170" fontId="67" fillId="33" borderId="12" xfId="31" applyNumberFormat="1" applyFont="1" applyFill="1" applyBorder="1" applyAlignment="1" applyProtection="1">
      <alignment horizontal="center" vertical="center" wrapText="1"/>
    </xf>
    <xf numFmtId="0" fontId="86" fillId="29" borderId="12" xfId="36" applyFont="1" applyFill="1" applyBorder="1" applyAlignment="1">
      <alignment horizontal="center" vertical="center" wrapText="1"/>
    </xf>
    <xf numFmtId="14" fontId="86" fillId="29" borderId="12" xfId="36" applyNumberFormat="1" applyFont="1" applyFill="1" applyBorder="1" applyAlignment="1">
      <alignment horizontal="center" vertical="center" wrapText="1"/>
    </xf>
    <xf numFmtId="0" fontId="86" fillId="29" borderId="12" xfId="36" applyNumberFormat="1" applyFont="1" applyFill="1" applyBorder="1" applyAlignment="1">
      <alignment horizontal="center" vertical="center" wrapText="1"/>
    </xf>
    <xf numFmtId="169" fontId="86" fillId="29" borderId="12" xfId="36" applyNumberFormat="1" applyFont="1" applyFill="1" applyBorder="1" applyAlignment="1">
      <alignment horizontal="center" vertical="center" wrapText="1"/>
    </xf>
    <xf numFmtId="0" fontId="58" fillId="38" borderId="12" xfId="0" applyFont="1" applyFill="1" applyBorder="1" applyAlignment="1">
      <alignment horizontal="center" vertical="center"/>
    </xf>
    <xf numFmtId="0" fontId="58" fillId="32" borderId="12" xfId="0" applyFont="1" applyFill="1" applyBorder="1" applyAlignment="1">
      <alignment horizontal="center" vertical="center"/>
    </xf>
    <xf numFmtId="0" fontId="87" fillId="0" borderId="12" xfId="36" applyFont="1" applyFill="1" applyBorder="1" applyAlignment="1">
      <alignment horizontal="center" vertical="center"/>
    </xf>
    <xf numFmtId="170" fontId="83" fillId="29" borderId="11" xfId="36" applyNumberFormat="1" applyFont="1" applyFill="1" applyBorder="1" applyAlignment="1" applyProtection="1">
      <alignment vertical="center" wrapText="1"/>
      <protection locked="0"/>
    </xf>
    <xf numFmtId="0" fontId="82" fillId="29" borderId="11" xfId="36" applyFont="1" applyFill="1" applyBorder="1" applyAlignment="1" applyProtection="1">
      <alignment horizontal="right" vertical="center" wrapText="1"/>
      <protection locked="0"/>
    </xf>
    <xf numFmtId="0" fontId="89" fillId="35" borderId="0" xfId="0" applyFont="1" applyFill="1" applyBorder="1" applyAlignment="1">
      <alignment horizontal="center" vertical="center"/>
    </xf>
    <xf numFmtId="0" fontId="67"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78" fillId="0" borderId="12" xfId="0" applyFont="1" applyBorder="1" applyAlignment="1">
      <alignment horizontal="center" vertical="center"/>
    </xf>
    <xf numFmtId="0" fontId="90" fillId="0" borderId="0" xfId="0" applyFont="1" applyAlignment="1">
      <alignment horizontal="center" vertical="center"/>
    </xf>
    <xf numFmtId="14" fontId="61" fillId="0" borderId="12" xfId="0" applyNumberFormat="1" applyFont="1" applyBorder="1" applyAlignment="1">
      <alignment horizontal="center" vertical="center"/>
    </xf>
    <xf numFmtId="0" fontId="61" fillId="0" borderId="12" xfId="0" applyFont="1" applyBorder="1" applyAlignment="1">
      <alignment horizontal="center" vertical="center"/>
    </xf>
    <xf numFmtId="0" fontId="61" fillId="0" borderId="12" xfId="0" applyNumberFormat="1" applyFont="1" applyBorder="1" applyAlignment="1">
      <alignment horizontal="left" vertical="center"/>
    </xf>
    <xf numFmtId="168" fontId="61" fillId="0" borderId="12" xfId="0" applyNumberFormat="1" applyFont="1" applyBorder="1" applyAlignment="1">
      <alignment horizontal="center" vertical="center"/>
    </xf>
    <xf numFmtId="169" fontId="61" fillId="0" borderId="12" xfId="0" applyNumberFormat="1" applyFont="1" applyBorder="1" applyAlignment="1">
      <alignment horizontal="center" vertical="center"/>
    </xf>
    <xf numFmtId="0" fontId="91" fillId="25" borderId="10" xfId="36" applyNumberFormat="1" applyFont="1" applyFill="1" applyBorder="1" applyAlignment="1" applyProtection="1">
      <alignment horizontal="right" vertical="center" wrapText="1"/>
      <protection locked="0"/>
    </xf>
    <xf numFmtId="0" fontId="92" fillId="31" borderId="12" xfId="36" applyFont="1" applyFill="1" applyBorder="1" applyAlignment="1" applyProtection="1">
      <alignment horizontal="center" vertical="center" wrapText="1"/>
      <protection locked="0"/>
    </xf>
    <xf numFmtId="0" fontId="68" fillId="32" borderId="0" xfId="31" applyFont="1" applyFill="1" applyBorder="1" applyAlignment="1" applyProtection="1">
      <alignment horizontal="center" vertical="center"/>
    </xf>
    <xf numFmtId="0" fontId="89" fillId="0" borderId="0" xfId="36" applyFont="1" applyAlignment="1" applyProtection="1">
      <alignment horizontal="center" vertical="center" wrapText="1"/>
      <protection locked="0"/>
    </xf>
    <xf numFmtId="0" fontId="89" fillId="0" borderId="0" xfId="36" applyFont="1" applyFill="1" applyAlignment="1">
      <alignment horizontal="center" vertical="center"/>
    </xf>
    <xf numFmtId="170" fontId="89" fillId="0" borderId="0" xfId="36" applyNumberFormat="1" applyFont="1" applyAlignment="1" applyProtection="1">
      <alignment horizontal="center" vertical="center" wrapText="1"/>
      <protection locked="0"/>
    </xf>
    <xf numFmtId="170" fontId="89"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0" fontId="67" fillId="34" borderId="24" xfId="36" applyFont="1" applyFill="1" applyBorder="1" applyAlignment="1">
      <alignment vertical="center"/>
    </xf>
    <xf numFmtId="0" fontId="67" fillId="34" borderId="22" xfId="36" applyFont="1" applyFill="1" applyBorder="1" applyAlignment="1">
      <alignment vertical="center"/>
    </xf>
    <xf numFmtId="0" fontId="67" fillId="34" borderId="25" xfId="36" applyFont="1" applyFill="1" applyBorder="1" applyAlignment="1">
      <alignment vertical="center"/>
    </xf>
    <xf numFmtId="167" fontId="58" fillId="24" borderId="0" xfId="36" applyNumberFormat="1" applyFont="1" applyFill="1" applyBorder="1" applyAlignment="1" applyProtection="1">
      <alignment horizontal="center" vertical="center" wrapText="1"/>
      <protection locked="0"/>
    </xf>
    <xf numFmtId="0" fontId="93" fillId="34" borderId="22" xfId="36" applyFont="1" applyFill="1" applyBorder="1" applyAlignment="1">
      <alignment horizontal="right" vertical="center"/>
    </xf>
    <xf numFmtId="49" fontId="94" fillId="34" borderId="22"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69" fontId="53" fillId="29" borderId="12" xfId="36" applyNumberFormat="1" applyFont="1" applyFill="1" applyBorder="1" applyAlignment="1">
      <alignment horizontal="center" vertical="center" wrapText="1"/>
    </xf>
    <xf numFmtId="0" fontId="48" fillId="0" borderId="12" xfId="0" applyFont="1" applyBorder="1" applyAlignment="1">
      <alignment vertical="center"/>
    </xf>
    <xf numFmtId="0" fontId="61"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96" fillId="0" borderId="12" xfId="36" applyNumberFormat="1" applyFont="1" applyFill="1" applyBorder="1" applyAlignment="1">
      <alignment horizontal="center" vertical="center"/>
    </xf>
    <xf numFmtId="49" fontId="96" fillId="37" borderId="12" xfId="36" applyNumberFormat="1" applyFont="1" applyFill="1" applyBorder="1" applyAlignment="1" applyProtection="1">
      <alignment horizontal="center" vertical="center"/>
      <protection locked="0" hidden="1"/>
    </xf>
    <xf numFmtId="49" fontId="96" fillId="37" borderId="12" xfId="36" applyNumberFormat="1" applyFont="1" applyFill="1" applyBorder="1" applyAlignment="1">
      <alignment horizontal="center" vertical="center"/>
    </xf>
    <xf numFmtId="49" fontId="96" fillId="0" borderId="12" xfId="36" applyNumberFormat="1" applyFont="1" applyFill="1" applyBorder="1" applyAlignment="1" applyProtection="1">
      <alignment horizontal="center" vertical="center"/>
      <protection locked="0" hidden="1"/>
    </xf>
    <xf numFmtId="49" fontId="96" fillId="37" borderId="12" xfId="36" applyNumberFormat="1" applyFont="1" applyFill="1" applyBorder="1" applyAlignment="1">
      <alignment vertical="center"/>
    </xf>
    <xf numFmtId="49" fontId="96" fillId="0" borderId="12" xfId="36" applyNumberFormat="1" applyFont="1" applyFill="1" applyBorder="1" applyAlignment="1">
      <alignment vertical="center"/>
    </xf>
    <xf numFmtId="0" fontId="65" fillId="0" borderId="12" xfId="36" applyFont="1" applyFill="1" applyBorder="1" applyAlignment="1">
      <alignment horizontal="center" vertical="center"/>
    </xf>
    <xf numFmtId="0" fontId="55" fillId="0" borderId="12" xfId="36" applyFont="1" applyFill="1" applyBorder="1" applyAlignment="1">
      <alignment horizontal="left" vertical="center" wrapText="1"/>
    </xf>
    <xf numFmtId="0" fontId="98" fillId="36" borderId="26" xfId="0" applyNumberFormat="1" applyFont="1" applyFill="1" applyBorder="1" applyAlignment="1">
      <alignment horizontal="center" vertical="center" wrapText="1"/>
    </xf>
    <xf numFmtId="170" fontId="28" fillId="30" borderId="27" xfId="36" applyNumberFormat="1" applyFont="1" applyFill="1" applyBorder="1" applyAlignment="1" applyProtection="1">
      <alignment horizontal="center" vertical="center" wrapText="1"/>
      <protection hidden="1"/>
    </xf>
    <xf numFmtId="170" fontId="28" fillId="30" borderId="28" xfId="36" applyNumberFormat="1" applyFont="1" applyFill="1" applyBorder="1" applyAlignment="1" applyProtection="1">
      <alignment horizontal="center" vertical="center" wrapText="1"/>
      <protection hidden="1"/>
    </xf>
    <xf numFmtId="0" fontId="96" fillId="0" borderId="12" xfId="36" applyFont="1" applyFill="1" applyBorder="1" applyAlignment="1">
      <alignment horizontal="center" vertical="center"/>
    </xf>
    <xf numFmtId="0" fontId="99" fillId="0" borderId="12" xfId="36" applyFont="1" applyFill="1" applyBorder="1" applyAlignment="1">
      <alignment horizontal="center" vertical="center"/>
    </xf>
    <xf numFmtId="1" fontId="100"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170" fontId="102" fillId="0" borderId="12" xfId="36" applyNumberFormat="1" applyFont="1" applyFill="1" applyBorder="1" applyAlignment="1">
      <alignment horizontal="center" vertical="center"/>
    </xf>
    <xf numFmtId="0" fontId="56" fillId="0" borderId="12" xfId="36" applyFont="1" applyFill="1" applyBorder="1" applyAlignment="1">
      <alignment horizontal="center" vertical="center"/>
    </xf>
    <xf numFmtId="0" fontId="104" fillId="0" borderId="12" xfId="36" applyFont="1" applyFill="1" applyBorder="1" applyAlignment="1">
      <alignment horizontal="center" vertical="center"/>
    </xf>
    <xf numFmtId="1" fontId="67" fillId="0" borderId="12" xfId="36" applyNumberFormat="1" applyFont="1" applyFill="1" applyBorder="1" applyAlignment="1">
      <alignment horizontal="center" vertical="center"/>
    </xf>
    <xf numFmtId="14" fontId="56" fillId="0" borderId="12" xfId="36" applyNumberFormat="1"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69" fontId="56" fillId="0" borderId="12" xfId="36" applyNumberFormat="1" applyFont="1" applyFill="1" applyBorder="1" applyAlignment="1">
      <alignment horizontal="center" vertical="center"/>
    </xf>
    <xf numFmtId="1" fontId="56" fillId="0" borderId="12" xfId="36" applyNumberFormat="1" applyFont="1" applyFill="1" applyBorder="1" applyAlignment="1">
      <alignment horizontal="center" vertical="center"/>
    </xf>
    <xf numFmtId="0" fontId="67"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105" fillId="0" borderId="12" xfId="36" applyFont="1" applyFill="1" applyBorder="1" applyAlignment="1">
      <alignment horizontal="left" vertical="center" wrapText="1"/>
    </xf>
    <xf numFmtId="166" fontId="67" fillId="0" borderId="12" xfId="36" applyNumberFormat="1" applyFont="1" applyFill="1" applyBorder="1" applyAlignment="1">
      <alignment horizontal="center" vertical="center"/>
    </xf>
    <xf numFmtId="0" fontId="42" fillId="0" borderId="12" xfId="36" applyFont="1" applyFill="1" applyBorder="1" applyAlignment="1" applyProtection="1">
      <alignment horizontal="center" vertical="center" wrapText="1"/>
      <protection locked="0"/>
    </xf>
    <xf numFmtId="0" fontId="106" fillId="0" borderId="12" xfId="36" applyFont="1" applyFill="1" applyBorder="1" applyAlignment="1" applyProtection="1">
      <alignment horizontal="center" vertical="center" wrapText="1"/>
      <protection locked="0"/>
    </xf>
    <xf numFmtId="1" fontId="107" fillId="0" borderId="12" xfId="36" applyNumberFormat="1" applyFont="1" applyFill="1" applyBorder="1" applyAlignment="1" applyProtection="1">
      <alignment horizontal="center" vertical="center" wrapText="1"/>
      <protection locked="0"/>
    </xf>
    <xf numFmtId="14" fontId="42" fillId="0" borderId="12" xfId="36" applyNumberFormat="1" applyFont="1" applyFill="1" applyBorder="1" applyAlignment="1" applyProtection="1">
      <alignment horizontal="center" vertical="center" wrapText="1"/>
      <protection locked="0"/>
    </xf>
    <xf numFmtId="0" fontId="42" fillId="0" borderId="12" xfId="36" applyFont="1" applyFill="1" applyBorder="1" applyAlignment="1" applyProtection="1">
      <alignment horizontal="left" vertical="center" wrapText="1"/>
      <protection locked="0"/>
    </xf>
    <xf numFmtId="1" fontId="67" fillId="0" borderId="12" xfId="36" applyNumberFormat="1" applyFont="1" applyFill="1" applyBorder="1" applyAlignment="1">
      <alignment horizontal="center" vertical="center" wrapText="1"/>
    </xf>
    <xf numFmtId="170" fontId="43" fillId="0" borderId="12" xfId="36" applyNumberFormat="1" applyFont="1" applyFill="1" applyBorder="1" applyAlignment="1" applyProtection="1">
      <alignment horizontal="center" vertical="center" wrapText="1"/>
      <protection locked="0"/>
    </xf>
    <xf numFmtId="166" fontId="109" fillId="0" borderId="12"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171" fontId="102" fillId="0" borderId="12" xfId="36" applyNumberFormat="1" applyFont="1" applyFill="1" applyBorder="1" applyAlignment="1">
      <alignment horizontal="center" vertical="center"/>
    </xf>
    <xf numFmtId="49" fontId="29" fillId="0" borderId="12" xfId="36" applyNumberFormat="1" applyFont="1" applyFill="1" applyBorder="1" applyAlignment="1" applyProtection="1">
      <alignment horizontal="center" vertical="center" wrapText="1"/>
      <protection locked="0"/>
    </xf>
    <xf numFmtId="167" fontId="58" fillId="24" borderId="30" xfId="36" applyNumberFormat="1" applyFont="1" applyFill="1" applyBorder="1" applyAlignment="1" applyProtection="1">
      <alignment horizontal="center" vertical="center" wrapText="1"/>
      <protection locked="0"/>
    </xf>
    <xf numFmtId="0" fontId="9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59" fillId="31" borderId="12" xfId="36" applyFont="1" applyFill="1" applyBorder="1" applyAlignment="1" applyProtection="1">
      <alignment horizontal="center" vertical="center" wrapText="1"/>
      <protection locked="0"/>
    </xf>
    <xf numFmtId="0" fontId="46" fillId="24" borderId="30" xfId="36" applyFont="1" applyFill="1" applyBorder="1" applyAlignment="1" applyProtection="1">
      <alignment horizontal="center" vertical="center" wrapText="1"/>
      <protection locked="0"/>
    </xf>
    <xf numFmtId="0" fontId="58" fillId="30" borderId="0" xfId="36" applyFont="1" applyFill="1" applyBorder="1" applyAlignment="1" applyProtection="1">
      <alignment horizontal="left" wrapText="1"/>
      <protection locked="0"/>
    </xf>
    <xf numFmtId="167" fontId="58" fillId="24" borderId="30" xfId="36" applyNumberFormat="1" applyFont="1" applyFill="1" applyBorder="1" applyAlignment="1" applyProtection="1">
      <alignment vertical="center" wrapText="1"/>
      <protection locked="0"/>
    </xf>
    <xf numFmtId="0" fontId="68" fillId="32" borderId="0" xfId="31" applyFont="1" applyFill="1" applyBorder="1" applyAlignment="1" applyProtection="1">
      <alignment horizontal="center" vertical="center"/>
    </xf>
    <xf numFmtId="0" fontId="111" fillId="29" borderId="10" xfId="36" applyFont="1" applyFill="1" applyBorder="1" applyAlignment="1" applyProtection="1">
      <alignment vertical="center" wrapText="1"/>
      <protection locked="0"/>
    </xf>
    <xf numFmtId="0" fontId="112" fillId="29" borderId="10" xfId="36" applyFont="1" applyFill="1" applyBorder="1" applyAlignment="1" applyProtection="1">
      <alignment vertical="center" wrapText="1"/>
      <protection locked="0"/>
    </xf>
    <xf numFmtId="0" fontId="112" fillId="0" borderId="0" xfId="36" applyFont="1" applyAlignment="1" applyProtection="1">
      <alignment vertical="center" wrapText="1"/>
      <protection locked="0"/>
    </xf>
    <xf numFmtId="170" fontId="112" fillId="0" borderId="0" xfId="36" applyNumberFormat="1" applyFont="1" applyFill="1" applyAlignment="1">
      <alignment horizontal="center" vertical="center"/>
    </xf>
    <xf numFmtId="0" fontId="112" fillId="0" borderId="0" xfId="36" applyFont="1" applyFill="1" applyAlignment="1">
      <alignment horizontal="center" vertical="center"/>
    </xf>
    <xf numFmtId="0" fontId="112" fillId="29" borderId="11" xfId="36" applyFont="1" applyFill="1" applyBorder="1" applyAlignment="1" applyProtection="1">
      <alignment vertical="center" wrapText="1"/>
      <protection locked="0"/>
    </xf>
    <xf numFmtId="0" fontId="112" fillId="0" borderId="12" xfId="0" applyFont="1" applyBorder="1" applyAlignment="1">
      <alignment horizontal="left" vertical="center" wrapText="1"/>
    </xf>
    <xf numFmtId="14" fontId="56" fillId="0" borderId="12" xfId="36" applyNumberFormat="1" applyFont="1" applyFill="1" applyBorder="1" applyAlignment="1">
      <alignment horizontal="center" vertical="center" wrapText="1"/>
    </xf>
    <xf numFmtId="49" fontId="26" fillId="0" borderId="12" xfId="36" applyNumberFormat="1" applyFont="1" applyFill="1" applyBorder="1" applyAlignment="1" applyProtection="1">
      <alignment horizontal="center" vertical="center" wrapText="1"/>
      <protection locked="0"/>
    </xf>
    <xf numFmtId="0" fontId="114" fillId="0" borderId="12" xfId="0" applyFont="1" applyBorder="1" applyAlignment="1">
      <alignment horizontal="center" vertical="center"/>
    </xf>
    <xf numFmtId="0" fontId="67" fillId="0" borderId="12" xfId="36" applyFont="1" applyFill="1" applyBorder="1" applyAlignment="1">
      <alignment horizontal="center" vertical="center" wrapText="1"/>
    </xf>
    <xf numFmtId="0" fontId="105" fillId="0" borderId="12" xfId="36" applyFont="1" applyFill="1" applyBorder="1" applyAlignment="1">
      <alignment horizontal="center" vertical="center"/>
    </xf>
    <xf numFmtId="0" fontId="116" fillId="27" borderId="0" xfId="0" applyFont="1" applyFill="1" applyAlignment="1">
      <alignment horizontal="center" vertical="center"/>
    </xf>
    <xf numFmtId="0" fontId="44" fillId="0" borderId="0" xfId="36" applyFont="1" applyFill="1" applyAlignment="1" applyProtection="1">
      <alignment wrapText="1"/>
      <protection locked="0"/>
    </xf>
    <xf numFmtId="0" fontId="44" fillId="0" borderId="0" xfId="36" applyFont="1" applyFill="1" applyAlignment="1" applyProtection="1">
      <alignment horizontal="center" wrapText="1"/>
      <protection locked="0"/>
    </xf>
    <xf numFmtId="0" fontId="88" fillId="0" borderId="12" xfId="36" applyFont="1" applyFill="1" applyBorder="1" applyAlignment="1">
      <alignment horizontal="center" vertical="center"/>
    </xf>
    <xf numFmtId="0" fontId="117" fillId="0" borderId="12" xfId="36" applyFont="1" applyFill="1" applyBorder="1" applyAlignment="1">
      <alignment horizontal="center" vertical="center"/>
    </xf>
    <xf numFmtId="1" fontId="95" fillId="0" borderId="12" xfId="36" applyNumberFormat="1" applyFont="1" applyFill="1" applyBorder="1" applyAlignment="1">
      <alignment horizontal="center" vertical="center"/>
    </xf>
    <xf numFmtId="14" fontId="88" fillId="0" borderId="12" xfId="36" applyNumberFormat="1" applyFont="1" applyFill="1" applyBorder="1" applyAlignment="1">
      <alignment horizontal="center" vertical="center"/>
    </xf>
    <xf numFmtId="0" fontId="88" fillId="0" borderId="12" xfId="36" applyNumberFormat="1" applyFont="1" applyFill="1" applyBorder="1" applyAlignment="1">
      <alignment horizontal="left" vertical="center" wrapText="1"/>
    </xf>
    <xf numFmtId="168" fontId="88" fillId="0" borderId="12" xfId="36" applyNumberFormat="1" applyFont="1" applyFill="1" applyBorder="1" applyAlignment="1">
      <alignment horizontal="center" vertical="center"/>
    </xf>
    <xf numFmtId="1" fontId="117" fillId="0" borderId="12" xfId="36" applyNumberFormat="1" applyFont="1" applyFill="1" applyBorder="1" applyAlignment="1">
      <alignment horizontal="center" vertical="center"/>
    </xf>
    <xf numFmtId="169" fontId="88" fillId="0" borderId="12" xfId="36" applyNumberFormat="1" applyFont="1" applyFill="1" applyBorder="1" applyAlignment="1">
      <alignment horizontal="center" vertical="center"/>
    </xf>
    <xf numFmtId="1" fontId="95" fillId="0" borderId="12" xfId="36" applyNumberFormat="1" applyFont="1" applyFill="1" applyBorder="1" applyAlignment="1">
      <alignment horizontal="center" vertical="center" wrapText="1"/>
    </xf>
    <xf numFmtId="14" fontId="118" fillId="0" borderId="12" xfId="36" applyNumberFormat="1" applyFont="1" applyFill="1" applyBorder="1" applyAlignment="1">
      <alignment horizontal="center" vertical="center" wrapText="1"/>
    </xf>
    <xf numFmtId="0" fontId="118" fillId="0" borderId="12" xfId="36" applyFont="1" applyFill="1" applyBorder="1" applyAlignment="1">
      <alignment vertical="center" wrapText="1"/>
    </xf>
    <xf numFmtId="0" fontId="118" fillId="0" borderId="12" xfId="36" applyFont="1" applyFill="1" applyBorder="1" applyAlignment="1">
      <alignment horizontal="center" vertical="center" wrapText="1"/>
    </xf>
    <xf numFmtId="0" fontId="118" fillId="0" borderId="12" xfId="36" applyFont="1" applyFill="1" applyBorder="1" applyAlignment="1">
      <alignment horizontal="left" vertical="center" wrapText="1"/>
    </xf>
    <xf numFmtId="0" fontId="43" fillId="0" borderId="12" xfId="36" applyFont="1" applyFill="1" applyBorder="1" applyAlignment="1" applyProtection="1">
      <alignment horizontal="center" vertical="center" wrapText="1"/>
      <protection locked="0"/>
    </xf>
    <xf numFmtId="0" fontId="119" fillId="0" borderId="12" xfId="36" applyFont="1" applyFill="1" applyBorder="1" applyAlignment="1" applyProtection="1">
      <alignment horizontal="center" vertical="center" wrapText="1"/>
      <protection locked="0"/>
    </xf>
    <xf numFmtId="1" fontId="109"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 fontId="67" fillId="30" borderId="12" xfId="36" applyNumberFormat="1" applyFont="1" applyFill="1" applyBorder="1" applyAlignment="1">
      <alignment horizontal="center" vertical="center"/>
    </xf>
    <xf numFmtId="0" fontId="56" fillId="30" borderId="12" xfId="36" applyFont="1" applyFill="1" applyBorder="1" applyAlignment="1">
      <alignment horizontal="center" vertical="center"/>
    </xf>
    <xf numFmtId="168" fontId="120" fillId="0" borderId="12" xfId="0" applyNumberFormat="1" applyFont="1" applyBorder="1" applyAlignment="1">
      <alignment horizontal="center" vertical="center" wrapText="1"/>
    </xf>
    <xf numFmtId="166" fontId="121" fillId="0" borderId="12" xfId="0" applyNumberFormat="1" applyFont="1" applyBorder="1" applyAlignment="1">
      <alignment horizontal="center" vertical="center"/>
    </xf>
    <xf numFmtId="168" fontId="120" fillId="30" borderId="12" xfId="0" applyNumberFormat="1" applyFont="1" applyFill="1" applyBorder="1" applyAlignment="1">
      <alignment horizontal="center" vertical="center"/>
    </xf>
    <xf numFmtId="166" fontId="121" fillId="30" borderId="12" xfId="0" applyNumberFormat="1" applyFont="1" applyFill="1" applyBorder="1" applyAlignment="1">
      <alignment horizontal="center" vertical="center"/>
    </xf>
    <xf numFmtId="169" fontId="120" fillId="30" borderId="12" xfId="0" applyNumberFormat="1" applyFont="1" applyFill="1" applyBorder="1" applyAlignment="1">
      <alignment horizontal="center" vertical="center"/>
    </xf>
    <xf numFmtId="170" fontId="120" fillId="30" borderId="12" xfId="0" applyNumberFormat="1" applyFont="1" applyFill="1" applyBorder="1" applyAlignment="1">
      <alignment horizontal="center" vertical="center"/>
    </xf>
    <xf numFmtId="170" fontId="120" fillId="0" borderId="12" xfId="36" applyNumberFormat="1" applyFont="1" applyFill="1" applyBorder="1" applyAlignment="1">
      <alignment horizontal="center" vertical="center"/>
    </xf>
    <xf numFmtId="1" fontId="120" fillId="0" borderId="12" xfId="36" applyNumberFormat="1" applyFont="1" applyFill="1" applyBorder="1" applyAlignment="1">
      <alignment horizontal="center" vertical="center"/>
    </xf>
    <xf numFmtId="168" fontId="29" fillId="32" borderId="12" xfId="36" applyNumberFormat="1" applyFont="1" applyFill="1" applyBorder="1" applyAlignment="1" applyProtection="1">
      <alignment horizontal="center" vertical="center" wrapText="1"/>
      <protection locked="0"/>
    </xf>
    <xf numFmtId="169" fontId="67" fillId="33" borderId="12" xfId="31" applyNumberFormat="1" applyFont="1" applyFill="1" applyBorder="1" applyAlignment="1" applyProtection="1">
      <alignment horizontal="center" vertical="center" wrapText="1"/>
    </xf>
    <xf numFmtId="170" fontId="123" fillId="25" borderId="10" xfId="36" applyNumberFormat="1" applyFont="1" applyFill="1" applyBorder="1" applyAlignment="1" applyProtection="1">
      <alignment horizontal="center" vertical="center" wrapText="1"/>
      <protection locked="0"/>
    </xf>
    <xf numFmtId="0" fontId="70" fillId="29" borderId="12" xfId="36" applyFont="1" applyFill="1" applyBorder="1" applyAlignment="1">
      <alignment horizontal="center" vertical="center" wrapText="1"/>
    </xf>
    <xf numFmtId="14" fontId="70" fillId="29" borderId="12" xfId="36" applyNumberFormat="1" applyFont="1" applyFill="1" applyBorder="1" applyAlignment="1">
      <alignment horizontal="center" vertical="center" wrapText="1"/>
    </xf>
    <xf numFmtId="0" fontId="70" fillId="29" borderId="12" xfId="36" applyNumberFormat="1" applyFont="1" applyFill="1" applyBorder="1" applyAlignment="1">
      <alignment horizontal="center" vertical="center" wrapText="1"/>
    </xf>
    <xf numFmtId="0" fontId="141" fillId="0" borderId="0" xfId="0" applyFont="1" applyAlignment="1">
      <alignment vertical="center"/>
    </xf>
    <xf numFmtId="0" fontId="143" fillId="0" borderId="0" xfId="0" applyFont="1" applyAlignment="1">
      <alignment vertical="center"/>
    </xf>
    <xf numFmtId="0" fontId="0" fillId="0" borderId="0" xfId="0" applyAlignment="1">
      <alignment vertical="center"/>
    </xf>
    <xf numFmtId="0" fontId="48" fillId="0" borderId="0" xfId="36" applyFont="1" applyFill="1" applyBorder="1" applyAlignment="1">
      <alignment vertical="center"/>
    </xf>
    <xf numFmtId="0" fontId="48" fillId="0" borderId="0" xfId="36" applyFont="1" applyFill="1" applyBorder="1" applyAlignment="1">
      <alignment vertical="center" wrapText="1"/>
    </xf>
    <xf numFmtId="0" fontId="48" fillId="0" borderId="0" xfId="36" applyFont="1" applyFill="1" applyAlignment="1">
      <alignment horizontal="left" vertical="center" wrapText="1"/>
    </xf>
    <xf numFmtId="0" fontId="48" fillId="0" borderId="0" xfId="36" applyFont="1" applyFill="1" applyAlignment="1">
      <alignment horizontal="left" vertical="center"/>
    </xf>
    <xf numFmtId="14" fontId="48" fillId="0" borderId="0" xfId="36" applyNumberFormat="1" applyFont="1" applyFill="1" applyAlignment="1">
      <alignment vertical="center"/>
    </xf>
    <xf numFmtId="0" fontId="48" fillId="0" borderId="0" xfId="36" applyNumberFormat="1" applyFont="1" applyFill="1" applyBorder="1" applyAlignment="1">
      <alignment horizontal="center" vertical="center" wrapText="1"/>
    </xf>
    <xf numFmtId="0" fontId="48" fillId="0" borderId="0" xfId="36" applyNumberFormat="1" applyFont="1" applyFill="1" applyBorder="1" applyAlignment="1">
      <alignment horizontal="left" vertical="center" wrapText="1"/>
    </xf>
    <xf numFmtId="170" fontId="28" fillId="30" borderId="12" xfId="36" applyNumberFormat="1" applyFont="1" applyFill="1" applyBorder="1" applyAlignment="1" applyProtection="1">
      <alignment horizontal="center" vertical="center" wrapText="1"/>
      <protection hidden="1"/>
    </xf>
    <xf numFmtId="0" fontId="106" fillId="0" borderId="23" xfId="36" applyFont="1" applyFill="1" applyBorder="1" applyAlignment="1" applyProtection="1">
      <alignment horizontal="center" vertical="center" wrapText="1"/>
      <protection locked="0"/>
    </xf>
    <xf numFmtId="0" fontId="105" fillId="0" borderId="12" xfId="36" applyNumberFormat="1" applyFont="1" applyFill="1" applyBorder="1" applyAlignment="1">
      <alignment horizontal="center" vertical="center"/>
    </xf>
    <xf numFmtId="0" fontId="110" fillId="29" borderId="0" xfId="36" applyNumberFormat="1" applyFont="1" applyFill="1" applyBorder="1" applyAlignment="1" applyProtection="1">
      <alignment vertical="center" wrapText="1"/>
      <protection locked="0"/>
    </xf>
    <xf numFmtId="0" fontId="91" fillId="25" borderId="10" xfId="36" applyNumberFormat="1" applyFont="1" applyFill="1" applyBorder="1" applyAlignment="1" applyProtection="1">
      <alignment horizontal="right" vertical="center" wrapText="1"/>
      <protection locked="0"/>
    </xf>
    <xf numFmtId="167" fontId="46" fillId="24" borderId="30" xfId="36" applyNumberFormat="1" applyFont="1" applyFill="1" applyBorder="1" applyAlignment="1" applyProtection="1">
      <alignment horizontal="center" vertical="center" wrapText="1"/>
      <protection locked="0"/>
    </xf>
    <xf numFmtId="0" fontId="110" fillId="25" borderId="10" xfId="36" applyNumberFormat="1" applyFont="1" applyFill="1" applyBorder="1" applyAlignment="1" applyProtection="1">
      <alignment horizontal="left" vertical="center" wrapText="1"/>
      <protection locked="0"/>
    </xf>
    <xf numFmtId="0" fontId="110" fillId="29" borderId="11" xfId="36" applyNumberFormat="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2" fillId="31" borderId="12" xfId="36" applyFont="1" applyFill="1" applyBorder="1" applyAlignment="1" applyProtection="1">
      <alignment horizontal="center" vertical="center" wrapText="1"/>
      <protection locked="0"/>
    </xf>
    <xf numFmtId="0" fontId="59"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36" fillId="29" borderId="0" xfId="36" applyFont="1" applyFill="1" applyBorder="1" applyAlignment="1" applyProtection="1">
      <alignment horizontal="center" vertical="center" wrapText="1"/>
      <protection locked="0"/>
    </xf>
    <xf numFmtId="0" fontId="23" fillId="36" borderId="38" xfId="0" applyFont="1" applyFill="1" applyBorder="1"/>
    <xf numFmtId="0" fontId="23" fillId="36" borderId="39" xfId="0" applyFont="1" applyFill="1" applyBorder="1"/>
    <xf numFmtId="0" fontId="23" fillId="36" borderId="40" xfId="0" applyFont="1" applyFill="1" applyBorder="1"/>
    <xf numFmtId="0" fontId="27" fillId="36" borderId="41" xfId="0" applyFont="1" applyFill="1" applyBorder="1"/>
    <xf numFmtId="0" fontId="27" fillId="36" borderId="42" xfId="0" applyFont="1" applyFill="1" applyBorder="1"/>
    <xf numFmtId="0" fontId="23" fillId="36" borderId="41" xfId="0" applyFont="1" applyFill="1" applyBorder="1"/>
    <xf numFmtId="0" fontId="23" fillId="36" borderId="42" xfId="0" applyFont="1" applyFill="1" applyBorder="1"/>
    <xf numFmtId="164" fontId="80" fillId="36" borderId="46" xfId="0" applyNumberFormat="1" applyFont="1" applyFill="1" applyBorder="1" applyAlignment="1">
      <alignment vertical="center" wrapText="1"/>
    </xf>
    <xf numFmtId="0" fontId="23" fillId="36" borderId="47" xfId="0" applyFont="1" applyFill="1" applyBorder="1"/>
    <xf numFmtId="0" fontId="23" fillId="36" borderId="48" xfId="0" applyFont="1" applyFill="1" applyBorder="1"/>
    <xf numFmtId="0" fontId="23" fillId="36" borderId="49" xfId="0" applyFont="1" applyFill="1" applyBorder="1"/>
    <xf numFmtId="0" fontId="69" fillId="42" borderId="12" xfId="36" applyFont="1" applyFill="1" applyBorder="1" applyAlignment="1" applyProtection="1">
      <alignment horizontal="left" vertical="center" wrapText="1"/>
      <protection hidden="1"/>
    </xf>
    <xf numFmtId="0" fontId="69" fillId="42" borderId="12" xfId="36" applyFont="1" applyFill="1" applyBorder="1" applyAlignment="1" applyProtection="1">
      <alignment horizontal="center" vertical="center" wrapText="1"/>
      <protection hidden="1"/>
    </xf>
    <xf numFmtId="0" fontId="108" fillId="42" borderId="12" xfId="36" applyFont="1" applyFill="1" applyBorder="1" applyAlignment="1" applyProtection="1">
      <alignment horizontal="center" vertical="center" wrapText="1"/>
      <protection hidden="1"/>
    </xf>
    <xf numFmtId="14" fontId="23" fillId="42" borderId="12" xfId="36" applyNumberFormat="1" applyFont="1" applyFill="1" applyBorder="1" applyAlignment="1" applyProtection="1">
      <alignment horizontal="center" vertical="center" wrapText="1"/>
      <protection locked="0"/>
    </xf>
    <xf numFmtId="0" fontId="23" fillId="42" borderId="12" xfId="36" applyFont="1" applyFill="1" applyBorder="1" applyAlignment="1" applyProtection="1">
      <alignment vertical="center" wrapText="1"/>
      <protection locked="0"/>
    </xf>
    <xf numFmtId="0" fontId="23" fillId="42" borderId="12" xfId="36" applyFont="1" applyFill="1" applyBorder="1" applyAlignment="1" applyProtection="1">
      <alignment horizontal="left" vertical="center" wrapText="1"/>
      <protection locked="0"/>
    </xf>
    <xf numFmtId="0" fontId="85" fillId="42" borderId="12" xfId="36" applyFont="1" applyFill="1" applyBorder="1" applyAlignment="1" applyProtection="1">
      <alignment horizontal="center" vertical="center" wrapText="1"/>
      <protection locked="0"/>
    </xf>
    <xf numFmtId="168" fontId="23" fillId="42" borderId="12" xfId="36" applyNumberFormat="1" applyFont="1" applyFill="1" applyBorder="1" applyAlignment="1" applyProtection="1">
      <alignment horizontal="center" vertical="center" wrapText="1"/>
      <protection locked="0"/>
    </xf>
    <xf numFmtId="49" fontId="23" fillId="42" borderId="12" xfId="36" applyNumberFormat="1" applyFont="1" applyFill="1" applyBorder="1" applyAlignment="1" applyProtection="1">
      <alignment horizontal="center" vertical="center" wrapText="1"/>
      <protection locked="0"/>
    </xf>
    <xf numFmtId="1" fontId="23" fillId="42" borderId="12" xfId="36" applyNumberFormat="1" applyFont="1" applyFill="1" applyBorder="1" applyAlignment="1" applyProtection="1">
      <alignment horizontal="center" vertical="center" wrapText="1"/>
      <protection locked="0"/>
    </xf>
    <xf numFmtId="0" fontId="26" fillId="42" borderId="0" xfId="36" applyFont="1" applyFill="1" applyAlignment="1" applyProtection="1">
      <alignment vertical="center" wrapText="1"/>
      <protection locked="0"/>
    </xf>
    <xf numFmtId="0" fontId="44" fillId="42" borderId="0" xfId="36" applyFont="1" applyFill="1" applyAlignment="1" applyProtection="1">
      <alignment vertical="center" wrapText="1"/>
      <protection locked="0"/>
    </xf>
    <xf numFmtId="0" fontId="69" fillId="41" borderId="12" xfId="36" applyFont="1" applyFill="1" applyBorder="1" applyAlignment="1" applyProtection="1">
      <alignment horizontal="left" vertical="center" wrapText="1"/>
      <protection hidden="1"/>
    </xf>
    <xf numFmtId="0" fontId="69" fillId="41" borderId="12" xfId="36" applyFont="1" applyFill="1" applyBorder="1" applyAlignment="1" applyProtection="1">
      <alignment horizontal="center" vertical="center" wrapText="1"/>
      <protection hidden="1"/>
    </xf>
    <xf numFmtId="0" fontId="108" fillId="41" borderId="12" xfId="36" applyFont="1" applyFill="1" applyBorder="1" applyAlignment="1" applyProtection="1">
      <alignment horizontal="center" vertical="center" wrapText="1"/>
      <protection hidden="1"/>
    </xf>
    <xf numFmtId="14" fontId="23" fillId="41" borderId="12" xfId="36" applyNumberFormat="1" applyFont="1" applyFill="1" applyBorder="1" applyAlignment="1" applyProtection="1">
      <alignment horizontal="center" vertical="center" wrapText="1"/>
      <protection locked="0"/>
    </xf>
    <xf numFmtId="0" fontId="23" fillId="41" borderId="12" xfId="36" applyFont="1" applyFill="1" applyBorder="1" applyAlignment="1" applyProtection="1">
      <alignment vertical="center" wrapText="1"/>
      <protection locked="0"/>
    </xf>
    <xf numFmtId="0" fontId="23" fillId="41" borderId="12" xfId="36" applyFont="1" applyFill="1" applyBorder="1" applyAlignment="1" applyProtection="1">
      <alignment horizontal="left" vertical="center" wrapText="1"/>
      <protection locked="0"/>
    </xf>
    <xf numFmtId="0" fontId="85" fillId="41" borderId="12" xfId="36" applyFont="1" applyFill="1" applyBorder="1" applyAlignment="1" applyProtection="1">
      <alignment horizontal="center" vertical="center" wrapText="1"/>
      <protection locked="0"/>
    </xf>
    <xf numFmtId="168" fontId="23" fillId="41" borderId="12" xfId="36" applyNumberFormat="1" applyFont="1" applyFill="1" applyBorder="1" applyAlignment="1" applyProtection="1">
      <alignment horizontal="center" vertical="center" wrapText="1"/>
      <protection locked="0"/>
    </xf>
    <xf numFmtId="49" fontId="23" fillId="41" borderId="12" xfId="36" applyNumberFormat="1" applyFont="1" applyFill="1" applyBorder="1" applyAlignment="1" applyProtection="1">
      <alignment horizontal="center" vertical="center" wrapText="1"/>
      <protection locked="0"/>
    </xf>
    <xf numFmtId="1" fontId="23" fillId="41" borderId="12" xfId="36" applyNumberFormat="1" applyFont="1" applyFill="1" applyBorder="1" applyAlignment="1" applyProtection="1">
      <alignment horizontal="center" vertical="center" wrapText="1"/>
      <protection locked="0"/>
    </xf>
    <xf numFmtId="0" fontId="26" fillId="41" borderId="0" xfId="36" applyFont="1" applyFill="1" applyAlignment="1" applyProtection="1">
      <alignment vertical="center" wrapText="1"/>
      <protection locked="0"/>
    </xf>
    <xf numFmtId="0" fontId="44" fillId="41" borderId="0" xfId="36" applyFont="1" applyFill="1" applyAlignment="1" applyProtection="1">
      <alignment vertical="center" wrapText="1"/>
      <protection locked="0"/>
    </xf>
    <xf numFmtId="0" fontId="110" fillId="25" borderId="33" xfId="36" applyNumberFormat="1" applyFont="1" applyFill="1" applyBorder="1" applyAlignment="1" applyProtection="1">
      <alignment vertical="center" wrapText="1"/>
      <protection locked="0"/>
    </xf>
    <xf numFmtId="14" fontId="88" fillId="0" borderId="12" xfId="36" applyNumberFormat="1" applyFont="1" applyFill="1" applyBorder="1" applyAlignment="1">
      <alignment horizontal="center" vertical="center" wrapText="1"/>
    </xf>
    <xf numFmtId="168" fontId="88" fillId="0" borderId="12" xfId="36" applyNumberFormat="1" applyFont="1" applyFill="1" applyBorder="1" applyAlignment="1">
      <alignment horizontal="center" vertical="center" wrapText="1"/>
    </xf>
    <xf numFmtId="0" fontId="117" fillId="0" borderId="12" xfId="36" applyFont="1" applyFill="1" applyBorder="1" applyAlignment="1">
      <alignment horizontal="center" vertical="center" wrapText="1"/>
    </xf>
    <xf numFmtId="0" fontId="69" fillId="44" borderId="12" xfId="36" applyFont="1" applyFill="1" applyBorder="1" applyAlignment="1" applyProtection="1">
      <alignment horizontal="left" vertical="center" wrapText="1"/>
      <protection hidden="1"/>
    </xf>
    <xf numFmtId="0" fontId="69" fillId="44" borderId="12" xfId="36" applyFont="1" applyFill="1" applyBorder="1" applyAlignment="1" applyProtection="1">
      <alignment horizontal="center" vertical="center" wrapText="1"/>
      <protection hidden="1"/>
    </xf>
    <xf numFmtId="0" fontId="108" fillId="44" borderId="12" xfId="36" applyFont="1" applyFill="1" applyBorder="1" applyAlignment="1" applyProtection="1">
      <alignment horizontal="center" vertical="center" wrapText="1"/>
      <protection hidden="1"/>
    </xf>
    <xf numFmtId="14" fontId="23" fillId="44" borderId="12" xfId="36" applyNumberFormat="1" applyFont="1" applyFill="1" applyBorder="1" applyAlignment="1" applyProtection="1">
      <alignment horizontal="center" vertical="center" wrapText="1"/>
      <protection locked="0"/>
    </xf>
    <xf numFmtId="0" fontId="23" fillId="44" borderId="12" xfId="36" applyFont="1" applyFill="1" applyBorder="1" applyAlignment="1" applyProtection="1">
      <alignment vertical="center" wrapText="1"/>
      <protection locked="0"/>
    </xf>
    <xf numFmtId="0" fontId="23" fillId="44" borderId="12" xfId="36" applyFont="1" applyFill="1" applyBorder="1" applyAlignment="1" applyProtection="1">
      <alignment horizontal="left" vertical="center" wrapText="1"/>
      <protection locked="0"/>
    </xf>
    <xf numFmtId="0" fontId="85" fillId="44" borderId="12" xfId="36" applyFont="1" applyFill="1" applyBorder="1" applyAlignment="1" applyProtection="1">
      <alignment horizontal="center" vertical="center" wrapText="1"/>
      <protection locked="0"/>
    </xf>
    <xf numFmtId="168" fontId="23" fillId="44" borderId="12" xfId="36" applyNumberFormat="1" applyFont="1" applyFill="1" applyBorder="1" applyAlignment="1" applyProtection="1">
      <alignment horizontal="center" vertical="center" wrapText="1"/>
      <protection locked="0"/>
    </xf>
    <xf numFmtId="49" fontId="23" fillId="44" borderId="12" xfId="36" applyNumberFormat="1" applyFont="1" applyFill="1" applyBorder="1" applyAlignment="1" applyProtection="1">
      <alignment horizontal="center" vertical="center" wrapText="1"/>
      <protection locked="0"/>
    </xf>
    <xf numFmtId="1" fontId="23" fillId="44" borderId="12" xfId="36" applyNumberFormat="1" applyFont="1" applyFill="1" applyBorder="1" applyAlignment="1" applyProtection="1">
      <alignment horizontal="center" vertical="center" wrapText="1"/>
      <protection locked="0"/>
    </xf>
    <xf numFmtId="0" fontId="26" fillId="44" borderId="0" xfId="36" applyFont="1" applyFill="1" applyAlignment="1" applyProtection="1">
      <alignment vertical="center" wrapText="1"/>
      <protection locked="0"/>
    </xf>
    <xf numFmtId="0" fontId="44" fillId="44" borderId="0" xfId="36" applyFont="1" applyFill="1" applyAlignment="1" applyProtection="1">
      <alignment vertical="center" wrapText="1"/>
      <protection locked="0"/>
    </xf>
    <xf numFmtId="0" fontId="69" fillId="45" borderId="12" xfId="36" applyFont="1" applyFill="1" applyBorder="1" applyAlignment="1" applyProtection="1">
      <alignment horizontal="left" vertical="center" wrapText="1"/>
      <protection hidden="1"/>
    </xf>
    <xf numFmtId="0" fontId="69" fillId="45" borderId="12" xfId="36" applyFont="1" applyFill="1" applyBorder="1" applyAlignment="1" applyProtection="1">
      <alignment horizontal="center" vertical="center" wrapText="1"/>
      <protection hidden="1"/>
    </xf>
    <xf numFmtId="0" fontId="108" fillId="45" borderId="12" xfId="36" applyFont="1" applyFill="1" applyBorder="1" applyAlignment="1" applyProtection="1">
      <alignment horizontal="center" vertical="center" wrapText="1"/>
      <protection hidden="1"/>
    </xf>
    <xf numFmtId="14" fontId="23" fillId="45" borderId="12" xfId="36" applyNumberFormat="1" applyFont="1" applyFill="1" applyBorder="1" applyAlignment="1" applyProtection="1">
      <alignment horizontal="center" vertical="center" wrapText="1"/>
      <protection locked="0"/>
    </xf>
    <xf numFmtId="0" fontId="23" fillId="45" borderId="12" xfId="36" applyFont="1" applyFill="1" applyBorder="1" applyAlignment="1" applyProtection="1">
      <alignment vertical="center" wrapText="1"/>
      <protection locked="0"/>
    </xf>
    <xf numFmtId="0" fontId="23" fillId="45" borderId="12" xfId="36" applyFont="1" applyFill="1" applyBorder="1" applyAlignment="1" applyProtection="1">
      <alignment horizontal="left" vertical="center" wrapText="1"/>
      <protection locked="0"/>
    </xf>
    <xf numFmtId="0" fontId="85" fillId="45" borderId="12" xfId="36" applyFont="1" applyFill="1" applyBorder="1" applyAlignment="1" applyProtection="1">
      <alignment horizontal="center" vertical="center" wrapText="1"/>
      <protection locked="0"/>
    </xf>
    <xf numFmtId="168" fontId="23" fillId="45" borderId="12" xfId="36" applyNumberFormat="1" applyFont="1" applyFill="1" applyBorder="1" applyAlignment="1" applyProtection="1">
      <alignment horizontal="center" vertical="center" wrapText="1"/>
      <protection locked="0"/>
    </xf>
    <xf numFmtId="49" fontId="23" fillId="45" borderId="12" xfId="36" applyNumberFormat="1" applyFont="1" applyFill="1" applyBorder="1" applyAlignment="1" applyProtection="1">
      <alignment horizontal="center" vertical="center" wrapText="1"/>
      <protection locked="0"/>
    </xf>
    <xf numFmtId="1" fontId="23" fillId="45" borderId="12" xfId="36" applyNumberFormat="1" applyFont="1" applyFill="1" applyBorder="1" applyAlignment="1" applyProtection="1">
      <alignment horizontal="center" vertical="center" wrapText="1"/>
      <protection locked="0"/>
    </xf>
    <xf numFmtId="0" fontId="26" fillId="45" borderId="0" xfId="36" applyFont="1" applyFill="1" applyAlignment="1" applyProtection="1">
      <alignment vertical="center" wrapText="1"/>
      <protection locked="0"/>
    </xf>
    <xf numFmtId="0" fontId="44" fillId="45" borderId="0" xfId="36" applyFont="1" applyFill="1" applyAlignment="1" applyProtection="1">
      <alignment vertical="center" wrapText="1"/>
      <protection locked="0"/>
    </xf>
    <xf numFmtId="0" fontId="23" fillId="0" borderId="12" xfId="36" applyFont="1" applyFill="1" applyBorder="1" applyAlignment="1" applyProtection="1">
      <alignment horizontal="center" vertical="center" wrapText="1"/>
      <protection locked="0"/>
    </xf>
    <xf numFmtId="0" fontId="64" fillId="48" borderId="55" xfId="0" applyFont="1" applyFill="1" applyBorder="1" applyAlignment="1">
      <alignment horizontal="center" vertical="center" wrapText="1"/>
    </xf>
    <xf numFmtId="0" fontId="64" fillId="48" borderId="56" xfId="0" applyFont="1" applyFill="1" applyBorder="1" applyAlignment="1">
      <alignment horizontal="center" vertical="center" wrapText="1"/>
    </xf>
    <xf numFmtId="0" fontId="64" fillId="48" borderId="57" xfId="0" applyFont="1" applyFill="1" applyBorder="1" applyAlignment="1">
      <alignment horizontal="center" vertical="center" wrapText="1"/>
    </xf>
    <xf numFmtId="173" fontId="58" fillId="48" borderId="62" xfId="36" applyNumberFormat="1" applyFont="1" applyFill="1" applyBorder="1" applyAlignment="1" applyProtection="1">
      <alignment horizontal="center" vertical="center"/>
      <protection locked="0"/>
    </xf>
    <xf numFmtId="173" fontId="58" fillId="48" borderId="25" xfId="36" applyNumberFormat="1" applyFont="1" applyFill="1" applyBorder="1" applyAlignment="1" applyProtection="1">
      <alignment horizontal="center" vertical="center"/>
      <protection locked="0"/>
    </xf>
    <xf numFmtId="173" fontId="58" fillId="48" borderId="12" xfId="36" applyNumberFormat="1" applyFont="1" applyFill="1" applyBorder="1" applyAlignment="1" applyProtection="1">
      <alignment horizontal="center" vertical="center"/>
      <protection locked="0"/>
    </xf>
    <xf numFmtId="173" fontId="65" fillId="48" borderId="12" xfId="36" applyNumberFormat="1" applyFont="1" applyFill="1" applyBorder="1" applyAlignment="1" applyProtection="1">
      <alignment horizontal="center" vertical="center" wrapText="1"/>
      <protection locked="0"/>
    </xf>
    <xf numFmtId="173" fontId="58" fillId="48" borderId="12" xfId="36" applyNumberFormat="1" applyFont="1" applyFill="1" applyBorder="1" applyAlignment="1" applyProtection="1">
      <alignment horizontal="center" vertical="center" wrapText="1"/>
      <protection locked="0"/>
    </xf>
    <xf numFmtId="173" fontId="65" fillId="48" borderId="62" xfId="36" applyNumberFormat="1" applyFont="1" applyFill="1" applyBorder="1" applyAlignment="1" applyProtection="1">
      <alignment horizontal="center" vertical="center" wrapText="1"/>
      <protection locked="0"/>
    </xf>
    <xf numFmtId="173" fontId="65" fillId="48" borderId="25" xfId="36" applyNumberFormat="1" applyFont="1" applyFill="1" applyBorder="1" applyAlignment="1" applyProtection="1">
      <alignment horizontal="center" vertical="center" wrapText="1"/>
      <protection locked="0"/>
    </xf>
    <xf numFmtId="173" fontId="58" fillId="48" borderId="62" xfId="36" applyNumberFormat="1" applyFont="1" applyFill="1" applyBorder="1" applyAlignment="1" applyProtection="1">
      <alignment horizontal="center" vertical="center" wrapText="1"/>
      <protection locked="0"/>
    </xf>
    <xf numFmtId="173" fontId="58" fillId="48" borderId="63" xfId="36" applyNumberFormat="1" applyFont="1" applyFill="1" applyBorder="1" applyAlignment="1" applyProtection="1">
      <alignment horizontal="center" vertical="center"/>
      <protection locked="0"/>
    </xf>
    <xf numFmtId="173" fontId="49" fillId="48" borderId="62" xfId="36" applyNumberFormat="1" applyFont="1" applyFill="1" applyBorder="1" applyAlignment="1" applyProtection="1">
      <alignment horizontal="center" vertical="center"/>
      <protection locked="0"/>
    </xf>
    <xf numFmtId="173" fontId="49" fillId="48" borderId="25" xfId="36" applyNumberFormat="1" applyFont="1" applyFill="1" applyBorder="1" applyAlignment="1" applyProtection="1">
      <alignment horizontal="center" vertical="center"/>
      <protection locked="0"/>
    </xf>
    <xf numFmtId="173" fontId="49" fillId="48" borderId="12" xfId="36" applyNumberFormat="1" applyFont="1" applyFill="1" applyBorder="1" applyAlignment="1" applyProtection="1">
      <alignment horizontal="center" vertical="center"/>
      <protection locked="0"/>
    </xf>
    <xf numFmtId="173" fontId="49" fillId="48" borderId="63" xfId="36" applyNumberFormat="1" applyFont="1" applyFill="1" applyBorder="1" applyAlignment="1" applyProtection="1">
      <alignment horizontal="center" vertical="center"/>
      <protection locked="0"/>
    </xf>
    <xf numFmtId="173" fontId="58" fillId="49" borderId="64" xfId="36" applyNumberFormat="1" applyFont="1" applyFill="1" applyBorder="1" applyAlignment="1" applyProtection="1">
      <alignment vertical="center"/>
      <protection locked="0"/>
    </xf>
    <xf numFmtId="173" fontId="58" fillId="47" borderId="64" xfId="36" applyNumberFormat="1" applyFont="1" applyFill="1" applyBorder="1" applyAlignment="1" applyProtection="1">
      <alignment horizontal="center" vertical="center"/>
      <protection locked="0"/>
    </xf>
    <xf numFmtId="1" fontId="58" fillId="50" borderId="65" xfId="36" applyNumberFormat="1" applyFont="1" applyFill="1" applyBorder="1" applyAlignment="1" applyProtection="1">
      <alignment horizontal="center" vertical="center"/>
      <protection locked="0"/>
    </xf>
    <xf numFmtId="170" fontId="55" fillId="51" borderId="62" xfId="36" applyNumberFormat="1" applyFont="1" applyFill="1" applyBorder="1" applyAlignment="1">
      <alignment horizontal="center" vertical="center"/>
    </xf>
    <xf numFmtId="168" fontId="55" fillId="51" borderId="62" xfId="36" applyNumberFormat="1" applyFont="1" applyFill="1" applyBorder="1" applyAlignment="1" applyProtection="1">
      <alignment horizontal="center" vertical="center"/>
      <protection locked="0"/>
    </xf>
    <xf numFmtId="1" fontId="58" fillId="49" borderId="65" xfId="36" applyNumberFormat="1" applyFont="1" applyFill="1" applyBorder="1" applyAlignment="1" applyProtection="1">
      <alignment horizontal="center" vertical="center"/>
      <protection locked="0"/>
    </xf>
    <xf numFmtId="168" fontId="55" fillId="0" borderId="62" xfId="36" applyNumberFormat="1" applyFont="1" applyFill="1" applyBorder="1" applyAlignment="1" applyProtection="1">
      <alignment horizontal="center" vertical="center"/>
      <protection locked="0"/>
    </xf>
    <xf numFmtId="168" fontId="55" fillId="0" borderId="12" xfId="36" applyNumberFormat="1" applyFont="1" applyFill="1" applyBorder="1" applyAlignment="1" applyProtection="1">
      <alignment horizontal="center" vertical="center"/>
      <protection locked="0"/>
    </xf>
    <xf numFmtId="169" fontId="87" fillId="0" borderId="12" xfId="36" applyNumberFormat="1" applyFont="1" applyFill="1" applyBorder="1" applyAlignment="1" applyProtection="1">
      <alignment horizontal="center" vertical="center"/>
      <protection locked="0"/>
    </xf>
    <xf numFmtId="170" fontId="55" fillId="51" borderId="12" xfId="36" applyNumberFormat="1" applyFont="1" applyFill="1" applyBorder="1" applyAlignment="1" applyProtection="1">
      <alignment horizontal="center" vertical="center"/>
      <protection locked="0"/>
    </xf>
    <xf numFmtId="170" fontId="55" fillId="0" borderId="12" xfId="36" applyNumberFormat="1" applyFont="1" applyFill="1" applyBorder="1" applyAlignment="1" applyProtection="1">
      <alignment horizontal="center" vertical="center"/>
      <protection locked="0"/>
    </xf>
    <xf numFmtId="170" fontId="55" fillId="51" borderId="63" xfId="36" applyNumberFormat="1" applyFont="1" applyFill="1" applyBorder="1" applyAlignment="1" applyProtection="1">
      <alignment horizontal="center" vertical="center"/>
      <protection locked="0"/>
    </xf>
    <xf numFmtId="168" fontId="55" fillId="51" borderId="12" xfId="36" applyNumberFormat="1" applyFont="1" applyFill="1" applyBorder="1" applyAlignment="1" applyProtection="1">
      <alignment horizontal="center" vertical="center"/>
      <protection locked="0"/>
    </xf>
    <xf numFmtId="168" fontId="55" fillId="51" borderId="63" xfId="36" applyNumberFormat="1" applyFont="1" applyFill="1" applyBorder="1" applyAlignment="1" applyProtection="1">
      <alignment horizontal="center" vertical="center"/>
      <protection locked="0"/>
    </xf>
    <xf numFmtId="1" fontId="58" fillId="47" borderId="65" xfId="36" applyNumberFormat="1" applyFont="1" applyFill="1" applyBorder="1" applyAlignment="1" applyProtection="1">
      <alignment horizontal="center" vertical="center"/>
      <protection locked="0"/>
    </xf>
    <xf numFmtId="169" fontId="87" fillId="51" borderId="12" xfId="36" applyNumberFormat="1" applyFont="1" applyFill="1" applyBorder="1" applyAlignment="1" applyProtection="1">
      <alignment horizontal="center" vertical="center"/>
      <protection locked="0"/>
    </xf>
    <xf numFmtId="170" fontId="55" fillId="0" borderId="62" xfId="36" applyNumberFormat="1" applyFont="1" applyFill="1" applyBorder="1" applyAlignment="1" applyProtection="1">
      <alignment horizontal="center" vertical="center"/>
      <protection locked="0"/>
    </xf>
    <xf numFmtId="170" fontId="55" fillId="0" borderId="63" xfId="36" applyNumberFormat="1" applyFont="1" applyFill="1" applyBorder="1" applyAlignment="1" applyProtection="1">
      <alignment horizontal="center" vertical="center"/>
      <protection locked="0"/>
    </xf>
    <xf numFmtId="168" fontId="55" fillId="0" borderId="63" xfId="36" applyNumberFormat="1" applyFont="1" applyFill="1" applyBorder="1" applyAlignment="1" applyProtection="1">
      <alignment horizontal="center" vertical="center"/>
      <protection locked="0"/>
    </xf>
    <xf numFmtId="1" fontId="58" fillId="39" borderId="65" xfId="36" applyNumberFormat="1" applyFont="1" applyFill="1" applyBorder="1" applyAlignment="1" applyProtection="1">
      <alignment horizontal="center" vertical="center"/>
      <protection locked="0"/>
    </xf>
    <xf numFmtId="170" fontId="55" fillId="51" borderId="62" xfId="36" applyNumberFormat="1" applyFont="1" applyFill="1" applyBorder="1" applyAlignment="1" applyProtection="1">
      <alignment horizontal="center" vertical="center"/>
      <protection locked="0"/>
    </xf>
    <xf numFmtId="169" fontId="55" fillId="51" borderId="62" xfId="36" applyNumberFormat="1" applyFont="1" applyFill="1" applyBorder="1" applyAlignment="1" applyProtection="1">
      <alignment horizontal="center" vertical="center"/>
      <protection locked="0"/>
    </xf>
    <xf numFmtId="169" fontId="55" fillId="0" borderId="62" xfId="36" applyNumberFormat="1" applyFont="1" applyFill="1" applyBorder="1" applyAlignment="1" applyProtection="1">
      <alignment horizontal="center" vertical="center"/>
      <protection locked="0"/>
    </xf>
    <xf numFmtId="169" fontId="55" fillId="51" borderId="12" xfId="36" applyNumberFormat="1" applyFont="1" applyFill="1" applyBorder="1" applyAlignment="1" applyProtection="1">
      <alignment horizontal="center" vertical="center"/>
      <protection locked="0"/>
    </xf>
    <xf numFmtId="169" fontId="55" fillId="0" borderId="12" xfId="36" applyNumberFormat="1" applyFont="1" applyFill="1" applyBorder="1" applyAlignment="1" applyProtection="1">
      <alignment horizontal="center" vertical="center"/>
      <protection locked="0"/>
    </xf>
    <xf numFmtId="1" fontId="58" fillId="47" borderId="66" xfId="36" applyNumberFormat="1" applyFont="1" applyFill="1" applyBorder="1" applyAlignment="1" applyProtection="1">
      <alignment horizontal="center" vertical="center"/>
      <protection locked="0"/>
    </xf>
    <xf numFmtId="168" fontId="55" fillId="51" borderId="67" xfId="36" applyNumberFormat="1" applyFont="1" applyFill="1" applyBorder="1" applyAlignment="1" applyProtection="1">
      <alignment horizontal="center" vertical="center"/>
      <protection locked="0"/>
    </xf>
    <xf numFmtId="168" fontId="55" fillId="51" borderId="68" xfId="36" applyNumberFormat="1" applyFont="1" applyFill="1" applyBorder="1" applyAlignment="1" applyProtection="1">
      <alignment horizontal="center" vertical="center"/>
      <protection locked="0"/>
    </xf>
    <xf numFmtId="169" fontId="55" fillId="51" borderId="68" xfId="36" applyNumberFormat="1" applyFont="1" applyFill="1" applyBorder="1" applyAlignment="1" applyProtection="1">
      <alignment horizontal="center" vertical="center"/>
      <protection locked="0"/>
    </xf>
    <xf numFmtId="169" fontId="87" fillId="0" borderId="68" xfId="36" applyNumberFormat="1" applyFont="1" applyFill="1" applyBorder="1" applyAlignment="1" applyProtection="1">
      <alignment horizontal="center" vertical="center"/>
      <protection locked="0"/>
    </xf>
    <xf numFmtId="169" fontId="55" fillId="51" borderId="67" xfId="36" applyNumberFormat="1" applyFont="1" applyFill="1" applyBorder="1" applyAlignment="1" applyProtection="1">
      <alignment horizontal="center" vertical="center"/>
      <protection locked="0"/>
    </xf>
    <xf numFmtId="169" fontId="87" fillId="51" borderId="68" xfId="36" applyNumberFormat="1" applyFont="1" applyFill="1" applyBorder="1" applyAlignment="1" applyProtection="1">
      <alignment horizontal="center" vertical="center"/>
      <protection locked="0"/>
    </xf>
    <xf numFmtId="170" fontId="55" fillId="51" borderId="67" xfId="36" applyNumberFormat="1" applyFont="1" applyFill="1" applyBorder="1" applyAlignment="1">
      <alignment horizontal="center" vertical="center"/>
    </xf>
    <xf numFmtId="170" fontId="55" fillId="0" borderId="68" xfId="36" applyNumberFormat="1" applyFont="1" applyFill="1" applyBorder="1" applyAlignment="1" applyProtection="1">
      <alignment horizontal="center" vertical="center"/>
      <protection locked="0"/>
    </xf>
    <xf numFmtId="170" fontId="55" fillId="0" borderId="69" xfId="36" applyNumberFormat="1" applyFont="1" applyFill="1" applyBorder="1" applyAlignment="1" applyProtection="1">
      <alignment horizontal="center" vertical="center"/>
      <protection locked="0"/>
    </xf>
    <xf numFmtId="168" fontId="55" fillId="0" borderId="67" xfId="36" applyNumberFormat="1" applyFont="1" applyFill="1" applyBorder="1" applyAlignment="1" applyProtection="1">
      <alignment horizontal="center" vertical="center"/>
      <protection locked="0"/>
    </xf>
    <xf numFmtId="168" fontId="55" fillId="0" borderId="68" xfId="36" applyNumberFormat="1" applyFont="1" applyFill="1" applyBorder="1" applyAlignment="1" applyProtection="1">
      <alignment horizontal="center" vertical="center"/>
      <protection locked="0"/>
    </xf>
    <xf numFmtId="168" fontId="55" fillId="0" borderId="69" xfId="36" applyNumberFormat="1" applyFont="1" applyFill="1" applyBorder="1" applyAlignment="1" applyProtection="1">
      <alignment horizontal="center" vertical="center"/>
      <protection locked="0"/>
    </xf>
    <xf numFmtId="1" fontId="58" fillId="39" borderId="66" xfId="36" applyNumberFormat="1" applyFont="1" applyFill="1" applyBorder="1" applyAlignment="1" applyProtection="1">
      <alignment horizontal="center" vertical="center"/>
      <protection locked="0"/>
    </xf>
    <xf numFmtId="173" fontId="58" fillId="48" borderId="24" xfId="36" applyNumberFormat="1" applyFont="1" applyFill="1" applyBorder="1" applyAlignment="1" applyProtection="1">
      <alignment horizontal="center" vertical="center"/>
      <protection locked="0"/>
    </xf>
    <xf numFmtId="173" fontId="58" fillId="48" borderId="24" xfId="36" applyNumberFormat="1" applyFont="1" applyFill="1" applyBorder="1" applyAlignment="1" applyProtection="1">
      <alignment horizontal="center" vertical="center" wrapText="1"/>
      <protection locked="0"/>
    </xf>
    <xf numFmtId="173" fontId="58" fillId="48" borderId="25" xfId="36" applyNumberFormat="1" applyFont="1" applyFill="1" applyBorder="1" applyAlignment="1" applyProtection="1">
      <alignment horizontal="center" vertical="center" wrapText="1"/>
      <protection locked="0"/>
    </xf>
    <xf numFmtId="173" fontId="58" fillId="48" borderId="22" xfId="36" applyNumberFormat="1" applyFont="1" applyFill="1" applyBorder="1" applyAlignment="1" applyProtection="1">
      <alignment horizontal="center" vertical="center"/>
      <protection locked="0"/>
    </xf>
    <xf numFmtId="1" fontId="121" fillId="0" borderId="12" xfId="36" applyNumberFormat="1" applyFont="1" applyFill="1" applyBorder="1" applyAlignment="1">
      <alignment horizontal="center" vertical="center"/>
    </xf>
    <xf numFmtId="0" fontId="149" fillId="29" borderId="11" xfId="36" applyFont="1" applyFill="1" applyBorder="1" applyAlignment="1" applyProtection="1">
      <alignment vertical="center" wrapText="1"/>
      <protection locked="0"/>
    </xf>
    <xf numFmtId="0" fontId="149" fillId="32" borderId="0" xfId="36" applyFont="1" applyFill="1" applyBorder="1" applyAlignment="1" applyProtection="1">
      <alignment horizontal="center" vertical="center" wrapText="1"/>
      <protection locked="0"/>
    </xf>
    <xf numFmtId="0" fontId="150" fillId="29" borderId="12" xfId="36" applyFont="1" applyFill="1" applyBorder="1" applyAlignment="1">
      <alignment horizontal="center" vertical="center" wrapText="1"/>
    </xf>
    <xf numFmtId="172" fontId="151" fillId="0" borderId="12" xfId="36" applyNumberFormat="1" applyFont="1" applyFill="1" applyBorder="1" applyAlignment="1">
      <alignment horizontal="center" vertical="center"/>
    </xf>
    <xf numFmtId="0" fontId="151" fillId="0" borderId="0" xfId="36" applyFont="1" applyFill="1"/>
    <xf numFmtId="0" fontId="151" fillId="0" borderId="0" xfId="36" applyFont="1" applyFill="1" applyAlignment="1"/>
    <xf numFmtId="49" fontId="152" fillId="34" borderId="22" xfId="36" applyNumberFormat="1" applyFont="1" applyFill="1" applyBorder="1" applyAlignment="1">
      <alignment horizontal="right" vertical="center"/>
    </xf>
    <xf numFmtId="0" fontId="151" fillId="0" borderId="0" xfId="36" applyFont="1" applyFill="1" applyAlignment="1">
      <alignment vertical="center"/>
    </xf>
    <xf numFmtId="1" fontId="151" fillId="0" borderId="0" xfId="36" applyNumberFormat="1" applyFont="1" applyFill="1" applyBorder="1" applyAlignment="1">
      <alignment horizontal="center" vertical="center"/>
    </xf>
    <xf numFmtId="0" fontId="151" fillId="0" borderId="0" xfId="36" applyFont="1" applyFill="1" applyAlignment="1">
      <alignment horizontal="center"/>
    </xf>
    <xf numFmtId="0" fontId="149" fillId="0" borderId="0" xfId="36" applyFont="1" applyFill="1" applyAlignment="1">
      <alignment horizontal="center"/>
    </xf>
    <xf numFmtId="1" fontId="51" fillId="0" borderId="0" xfId="36" applyNumberFormat="1" applyFont="1" applyFill="1" applyBorder="1" applyAlignment="1">
      <alignment horizontal="left" vertical="center" wrapText="1"/>
    </xf>
    <xf numFmtId="1" fontId="48" fillId="0" borderId="0" xfId="36" applyNumberFormat="1" applyFont="1" applyFill="1" applyBorder="1" applyAlignment="1">
      <alignment horizontal="left" wrapText="1"/>
    </xf>
    <xf numFmtId="1" fontId="48" fillId="0" borderId="0" xfId="36" applyNumberFormat="1" applyFont="1" applyFill="1" applyAlignment="1">
      <alignment horizontal="center" wrapText="1"/>
    </xf>
    <xf numFmtId="170" fontId="56" fillId="0" borderId="12" xfId="36" applyNumberFormat="1" applyFont="1" applyFill="1" applyBorder="1" applyAlignment="1">
      <alignment horizontal="center" vertical="center" wrapText="1"/>
    </xf>
    <xf numFmtId="1" fontId="103" fillId="38" borderId="12" xfId="0" applyNumberFormat="1" applyFont="1" applyFill="1" applyBorder="1" applyAlignment="1">
      <alignment horizontal="center" vertical="center"/>
    </xf>
    <xf numFmtId="1" fontId="115" fillId="38" borderId="12" xfId="0" applyNumberFormat="1" applyFont="1" applyFill="1" applyBorder="1" applyAlignment="1">
      <alignment horizontal="center" vertical="center"/>
    </xf>
    <xf numFmtId="1" fontId="121" fillId="30" borderId="12" xfId="0" applyNumberFormat="1" applyFont="1" applyFill="1" applyBorder="1" applyAlignment="1">
      <alignment horizontal="center" vertical="center"/>
    </xf>
    <xf numFmtId="1" fontId="121" fillId="0" borderId="12" xfId="0" applyNumberFormat="1" applyFont="1" applyBorder="1" applyAlignment="1">
      <alignment horizontal="center" vertical="center"/>
    </xf>
    <xf numFmtId="1" fontId="103" fillId="0" borderId="12" xfId="36" applyNumberFormat="1" applyFont="1" applyFill="1" applyBorder="1" applyAlignment="1">
      <alignment horizontal="center" vertical="center"/>
    </xf>
    <xf numFmtId="1" fontId="153" fillId="0" borderId="12" xfId="36" applyNumberFormat="1" applyFont="1" applyFill="1" applyBorder="1" applyAlignment="1" applyProtection="1">
      <alignment horizontal="center" vertical="center" wrapText="1"/>
      <protection locked="0"/>
    </xf>
    <xf numFmtId="14" fontId="56" fillId="0" borderId="12" xfId="36" applyNumberFormat="1" applyFont="1" applyFill="1" applyBorder="1" applyAlignment="1">
      <alignment horizontal="left" vertical="center"/>
    </xf>
    <xf numFmtId="0" fontId="29" fillId="29" borderId="11" xfId="36" applyFont="1" applyFill="1" applyBorder="1" applyAlignment="1" applyProtection="1">
      <alignment vertical="center" wrapText="1"/>
      <protection locked="0"/>
    </xf>
    <xf numFmtId="170" fontId="43" fillId="30" borderId="27" xfId="36" applyNumberFormat="1" applyFont="1" applyFill="1" applyBorder="1" applyAlignment="1" applyProtection="1">
      <alignment horizontal="center" vertical="center" wrapText="1"/>
      <protection hidden="1"/>
    </xf>
    <xf numFmtId="0" fontId="45" fillId="0" borderId="0" xfId="32" applyFill="1" applyAlignment="1" applyProtection="1"/>
    <xf numFmtId="0" fontId="45" fillId="0" borderId="0" xfId="32" applyFill="1" applyAlignment="1" applyProtection="1">
      <alignment vertical="center"/>
    </xf>
    <xf numFmtId="169" fontId="120" fillId="0" borderId="12" xfId="36" applyNumberFormat="1" applyFont="1" applyFill="1" applyBorder="1" applyAlignment="1">
      <alignment horizontal="center" vertical="center"/>
    </xf>
    <xf numFmtId="1" fontId="154" fillId="0" borderId="12" xfId="36" applyNumberFormat="1" applyFont="1" applyFill="1" applyBorder="1" applyAlignment="1">
      <alignment horizontal="center" vertical="center" wrapText="1"/>
    </xf>
    <xf numFmtId="14" fontId="155" fillId="0" borderId="12" xfId="36" applyNumberFormat="1" applyFont="1" applyFill="1" applyBorder="1" applyAlignment="1">
      <alignment horizontal="center" vertical="center" wrapText="1"/>
    </xf>
    <xf numFmtId="0" fontId="155" fillId="0" borderId="12" xfId="36" applyFont="1" applyFill="1" applyBorder="1" applyAlignment="1">
      <alignment horizontal="left" vertical="center" wrapText="1"/>
    </xf>
    <xf numFmtId="170" fontId="156" fillId="30" borderId="12" xfId="36" applyNumberFormat="1" applyFont="1" applyFill="1" applyBorder="1" applyAlignment="1" applyProtection="1">
      <alignment horizontal="center" vertical="center" wrapText="1"/>
      <protection hidden="1"/>
    </xf>
    <xf numFmtId="0" fontId="96" fillId="39" borderId="12" xfId="36" applyFont="1" applyFill="1" applyBorder="1" applyAlignment="1">
      <alignment horizontal="center" vertical="center"/>
    </xf>
    <xf numFmtId="0" fontId="99" fillId="39" borderId="12" xfId="36" applyFont="1" applyFill="1" applyBorder="1" applyAlignment="1">
      <alignment horizontal="center" vertical="center"/>
    </xf>
    <xf numFmtId="1" fontId="154" fillId="39" borderId="12" xfId="36" applyNumberFormat="1" applyFont="1" applyFill="1" applyBorder="1" applyAlignment="1">
      <alignment horizontal="center" vertical="center" wrapText="1"/>
    </xf>
    <xf numFmtId="14" fontId="155" fillId="39" borderId="12" xfId="36" applyNumberFormat="1" applyFont="1" applyFill="1" applyBorder="1" applyAlignment="1">
      <alignment horizontal="center" vertical="center" wrapText="1"/>
    </xf>
    <xf numFmtId="0" fontId="155" fillId="39" borderId="12" xfId="36" applyFont="1" applyFill="1" applyBorder="1" applyAlignment="1">
      <alignment horizontal="left" vertical="center" wrapText="1"/>
    </xf>
    <xf numFmtId="49" fontId="96" fillId="39" borderId="12" xfId="36" applyNumberFormat="1" applyFont="1" applyFill="1" applyBorder="1" applyAlignment="1">
      <alignment horizontal="center" vertical="center"/>
    </xf>
    <xf numFmtId="49" fontId="96" fillId="39" borderId="12" xfId="36" applyNumberFormat="1" applyFont="1" applyFill="1" applyBorder="1" applyAlignment="1" applyProtection="1">
      <alignment horizontal="center" vertical="center"/>
      <protection locked="0" hidden="1"/>
    </xf>
    <xf numFmtId="49" fontId="96" fillId="39" borderId="12" xfId="36" applyNumberFormat="1" applyFont="1" applyFill="1" applyBorder="1" applyAlignment="1">
      <alignment vertical="center"/>
    </xf>
    <xf numFmtId="170" fontId="102" fillId="39" borderId="12" xfId="36" applyNumberFormat="1" applyFont="1" applyFill="1" applyBorder="1" applyAlignment="1">
      <alignment horizontal="center" vertical="center"/>
    </xf>
    <xf numFmtId="1" fontId="103" fillId="39" borderId="12" xfId="36" applyNumberFormat="1" applyFont="1" applyFill="1" applyBorder="1" applyAlignment="1">
      <alignment horizontal="center" vertical="center"/>
    </xf>
    <xf numFmtId="171" fontId="102" fillId="39" borderId="12" xfId="36" applyNumberFormat="1" applyFont="1" applyFill="1" applyBorder="1" applyAlignment="1">
      <alignment horizontal="center" vertical="center"/>
    </xf>
    <xf numFmtId="0" fontId="56" fillId="39" borderId="12" xfId="36" applyFont="1" applyFill="1" applyBorder="1" applyAlignment="1">
      <alignment horizontal="center" vertical="center"/>
    </xf>
    <xf numFmtId="0" fontId="67" fillId="39" borderId="12" xfId="36" applyFont="1" applyFill="1" applyBorder="1" applyAlignment="1">
      <alignment horizontal="center" vertical="center"/>
    </xf>
    <xf numFmtId="14" fontId="56" fillId="39" borderId="12" xfId="36" applyNumberFormat="1" applyFont="1" applyFill="1" applyBorder="1" applyAlignment="1">
      <alignment horizontal="center" vertical="center"/>
    </xf>
    <xf numFmtId="0" fontId="56" fillId="39" borderId="12" xfId="36" applyFont="1" applyFill="1" applyBorder="1" applyAlignment="1">
      <alignment horizontal="left" vertical="center" wrapText="1"/>
    </xf>
    <xf numFmtId="0" fontId="105" fillId="39" borderId="12" xfId="36" applyFont="1" applyFill="1" applyBorder="1" applyAlignment="1">
      <alignment horizontal="left" vertical="center" wrapText="1"/>
    </xf>
    <xf numFmtId="170" fontId="56" fillId="39" borderId="12" xfId="36" applyNumberFormat="1" applyFont="1" applyFill="1" applyBorder="1" applyAlignment="1">
      <alignment horizontal="center" vertical="center"/>
    </xf>
    <xf numFmtId="1" fontId="56" fillId="39" borderId="12" xfId="36" applyNumberFormat="1" applyFont="1" applyFill="1" applyBorder="1" applyAlignment="1">
      <alignment horizontal="center" vertical="center"/>
    </xf>
    <xf numFmtId="166" fontId="67" fillId="39" borderId="12" xfId="36" applyNumberFormat="1" applyFont="1" applyFill="1" applyBorder="1" applyAlignment="1">
      <alignment horizontal="center" vertical="center"/>
    </xf>
    <xf numFmtId="1" fontId="67" fillId="39" borderId="12" xfId="36" applyNumberFormat="1" applyFont="1" applyFill="1" applyBorder="1" applyAlignment="1">
      <alignment horizontal="center" vertical="center"/>
    </xf>
    <xf numFmtId="170" fontId="56" fillId="39" borderId="12" xfId="36" applyNumberFormat="1" applyFont="1" applyFill="1" applyBorder="1" applyAlignment="1">
      <alignment horizontal="center" vertical="center" wrapText="1"/>
    </xf>
    <xf numFmtId="0" fontId="105" fillId="39" borderId="12" xfId="36" applyFont="1" applyFill="1" applyBorder="1" applyAlignment="1">
      <alignment horizontal="center" vertical="center"/>
    </xf>
    <xf numFmtId="0" fontId="105" fillId="39" borderId="12" xfId="36" applyNumberFormat="1" applyFont="1" applyFill="1" applyBorder="1" applyAlignment="1">
      <alignment horizontal="center" vertical="center"/>
    </xf>
    <xf numFmtId="168" fontId="120" fillId="30" borderId="12" xfId="0" applyNumberFormat="1" applyFont="1" applyFill="1" applyBorder="1" applyAlignment="1">
      <alignment horizontal="center" vertical="center" wrapText="1"/>
    </xf>
    <xf numFmtId="0" fontId="42" fillId="39" borderId="12" xfId="36" applyFont="1" applyFill="1" applyBorder="1" applyAlignment="1" applyProtection="1">
      <alignment horizontal="center" vertical="center" wrapText="1"/>
      <protection locked="0"/>
    </xf>
    <xf numFmtId="0" fontId="106" fillId="39" borderId="12" xfId="36" applyFont="1" applyFill="1" applyBorder="1" applyAlignment="1" applyProtection="1">
      <alignment horizontal="center" vertical="center" wrapText="1"/>
      <protection locked="0"/>
    </xf>
    <xf numFmtId="1" fontId="107" fillId="39" borderId="12" xfId="36" applyNumberFormat="1" applyFont="1" applyFill="1" applyBorder="1" applyAlignment="1" applyProtection="1">
      <alignment horizontal="center" vertical="center" wrapText="1"/>
      <protection locked="0"/>
    </xf>
    <xf numFmtId="14" fontId="42" fillId="39" borderId="12" xfId="36" applyNumberFormat="1" applyFont="1" applyFill="1" applyBorder="1" applyAlignment="1" applyProtection="1">
      <alignment horizontal="center" vertical="center" wrapText="1"/>
      <protection locked="0"/>
    </xf>
    <xf numFmtId="0" fontId="42" fillId="39" borderId="12" xfId="36" applyFont="1" applyFill="1" applyBorder="1" applyAlignment="1" applyProtection="1">
      <alignment horizontal="left" vertical="center" wrapText="1"/>
      <protection locked="0"/>
    </xf>
    <xf numFmtId="170" fontId="43" fillId="39" borderId="12" xfId="36" applyNumberFormat="1" applyFont="1" applyFill="1" applyBorder="1" applyAlignment="1" applyProtection="1">
      <alignment horizontal="center" vertical="center" wrapText="1"/>
      <protection locked="0"/>
    </xf>
    <xf numFmtId="170" fontId="43" fillId="39" borderId="27" xfId="36" applyNumberFormat="1" applyFont="1" applyFill="1" applyBorder="1" applyAlignment="1" applyProtection="1">
      <alignment horizontal="center" vertical="center" wrapText="1"/>
      <protection hidden="1"/>
    </xf>
    <xf numFmtId="170" fontId="28" fillId="39" borderId="12" xfId="36" applyNumberFormat="1" applyFont="1" applyFill="1" applyBorder="1" applyAlignment="1" applyProtection="1">
      <alignment horizontal="center" vertical="center" wrapText="1"/>
      <protection hidden="1"/>
    </xf>
    <xf numFmtId="1" fontId="109" fillId="39" borderId="12" xfId="36" applyNumberFormat="1" applyFont="1" applyFill="1" applyBorder="1" applyAlignment="1" applyProtection="1">
      <alignment horizontal="center" vertical="center" wrapText="1"/>
      <protection locked="0"/>
    </xf>
    <xf numFmtId="49" fontId="26" fillId="39" borderId="12" xfId="36" applyNumberFormat="1" applyFont="1" applyFill="1" applyBorder="1" applyAlignment="1" applyProtection="1">
      <alignment horizontal="center" vertical="center" wrapText="1"/>
      <protection locked="0"/>
    </xf>
    <xf numFmtId="0" fontId="106" fillId="39" borderId="23" xfId="36" applyFont="1" applyFill="1" applyBorder="1" applyAlignment="1" applyProtection="1">
      <alignment horizontal="center" vertical="center" wrapText="1"/>
      <protection locked="0"/>
    </xf>
    <xf numFmtId="170" fontId="28" fillId="39" borderId="28" xfId="36" applyNumberFormat="1" applyFont="1" applyFill="1" applyBorder="1" applyAlignment="1" applyProtection="1">
      <alignment horizontal="center" vertical="center" wrapText="1"/>
      <protection hidden="1"/>
    </xf>
    <xf numFmtId="1" fontId="153" fillId="39" borderId="12" xfId="36" applyNumberFormat="1" applyFont="1" applyFill="1" applyBorder="1" applyAlignment="1" applyProtection="1">
      <alignment horizontal="center" vertical="center" wrapText="1"/>
      <protection locked="0"/>
    </xf>
    <xf numFmtId="14" fontId="56" fillId="39" borderId="12" xfId="36" applyNumberFormat="1" applyFont="1" applyFill="1" applyBorder="1" applyAlignment="1">
      <alignment horizontal="left" vertical="center"/>
    </xf>
    <xf numFmtId="164" fontId="25" fillId="36" borderId="41"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42" xfId="0" applyNumberFormat="1" applyFont="1" applyFill="1" applyBorder="1" applyAlignment="1">
      <alignment horizontal="center"/>
    </xf>
    <xf numFmtId="164" fontId="124" fillId="36" borderId="45" xfId="0" applyNumberFormat="1" applyFont="1" applyFill="1" applyBorder="1" applyAlignment="1">
      <alignment horizontal="right" vertical="center"/>
    </xf>
    <xf numFmtId="164" fontId="124" fillId="36" borderId="33" xfId="0" applyNumberFormat="1" applyFont="1" applyFill="1" applyBorder="1" applyAlignment="1">
      <alignment horizontal="right" vertical="center"/>
    </xf>
    <xf numFmtId="164" fontId="124" fillId="36" borderId="34" xfId="0" applyNumberFormat="1" applyFont="1" applyFill="1" applyBorder="1" applyAlignment="1">
      <alignment horizontal="right" vertical="center"/>
    </xf>
    <xf numFmtId="164" fontId="124" fillId="36" borderId="41" xfId="0" applyNumberFormat="1" applyFont="1" applyFill="1" applyBorder="1" applyAlignment="1">
      <alignment horizontal="right" vertical="center"/>
    </xf>
    <xf numFmtId="164" fontId="124" fillId="36" borderId="0" xfId="0" applyNumberFormat="1" applyFont="1" applyFill="1" applyBorder="1" applyAlignment="1">
      <alignment horizontal="right" vertical="center"/>
    </xf>
    <xf numFmtId="164" fontId="124" fillId="36" borderId="35" xfId="0" applyNumberFormat="1" applyFont="1" applyFill="1" applyBorder="1" applyAlignment="1">
      <alignment horizontal="right" vertical="center"/>
    </xf>
    <xf numFmtId="0" fontId="124" fillId="36" borderId="41" xfId="0" applyFont="1" applyFill="1" applyBorder="1" applyAlignment="1">
      <alignment horizontal="center" vertical="center" wrapText="1"/>
    </xf>
    <xf numFmtId="0" fontId="124" fillId="36" borderId="0" xfId="0" applyFont="1" applyFill="1" applyBorder="1" applyAlignment="1">
      <alignment horizontal="center" vertical="center" wrapText="1"/>
    </xf>
    <xf numFmtId="0" fontId="124" fillId="36" borderId="42" xfId="0" applyFont="1" applyFill="1" applyBorder="1" applyAlignment="1">
      <alignment horizontal="center" vertical="center" wrapText="1"/>
    </xf>
    <xf numFmtId="0" fontId="28" fillId="36" borderId="41"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42" xfId="0" applyFont="1" applyFill="1" applyBorder="1" applyAlignment="1">
      <alignment horizontal="center" vertical="center" wrapText="1"/>
    </xf>
    <xf numFmtId="164" fontId="26" fillId="36" borderId="41"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42" xfId="0" applyNumberFormat="1" applyFont="1" applyFill="1" applyBorder="1" applyAlignment="1">
      <alignment horizontal="center" vertical="center"/>
    </xf>
    <xf numFmtId="164" fontId="125" fillId="36" borderId="41" xfId="0" applyNumberFormat="1" applyFont="1" applyFill="1" applyBorder="1" applyAlignment="1">
      <alignment horizontal="center" vertical="center" wrapText="1"/>
    </xf>
    <xf numFmtId="0" fontId="125" fillId="36" borderId="0" xfId="0" applyFont="1" applyFill="1" applyBorder="1" applyAlignment="1">
      <alignment horizontal="center" vertical="center" wrapText="1"/>
    </xf>
    <xf numFmtId="0" fontId="125" fillId="36" borderId="42" xfId="0" applyFont="1" applyFill="1" applyBorder="1" applyAlignment="1">
      <alignment horizontal="center" vertical="center" wrapText="1"/>
    </xf>
    <xf numFmtId="164" fontId="80" fillId="36" borderId="26" xfId="0" applyNumberFormat="1" applyFont="1" applyFill="1" applyBorder="1" applyAlignment="1">
      <alignment horizontal="left" vertical="center" wrapText="1"/>
    </xf>
    <xf numFmtId="164" fontId="80" fillId="36" borderId="19" xfId="0" applyNumberFormat="1" applyFont="1" applyFill="1" applyBorder="1" applyAlignment="1">
      <alignment horizontal="left" vertical="center" wrapText="1"/>
    </xf>
    <xf numFmtId="164" fontId="80" fillId="36" borderId="46" xfId="0" applyNumberFormat="1" applyFont="1" applyFill="1" applyBorder="1" applyAlignment="1">
      <alignment horizontal="left" vertical="center" wrapText="1"/>
    </xf>
    <xf numFmtId="164" fontId="126" fillId="29" borderId="43" xfId="0" applyNumberFormat="1" applyFont="1" applyFill="1" applyBorder="1" applyAlignment="1">
      <alignment horizontal="center" vertical="center"/>
    </xf>
    <xf numFmtId="164" fontId="126" fillId="29" borderId="32" xfId="0" applyNumberFormat="1" applyFont="1" applyFill="1" applyBorder="1" applyAlignment="1">
      <alignment horizontal="center" vertical="center"/>
    </xf>
    <xf numFmtId="164" fontId="126" fillId="29" borderId="44" xfId="0" applyNumberFormat="1" applyFont="1" applyFill="1" applyBorder="1" applyAlignment="1">
      <alignment horizontal="center" vertical="center"/>
    </xf>
    <xf numFmtId="0" fontId="24" fillId="36" borderId="41" xfId="0" applyFont="1" applyFill="1" applyBorder="1" applyAlignment="1">
      <alignment horizontal="center"/>
    </xf>
    <xf numFmtId="0" fontId="24" fillId="36" borderId="0" xfId="0" applyFont="1" applyFill="1" applyBorder="1" applyAlignment="1">
      <alignment horizontal="center"/>
    </xf>
    <xf numFmtId="0" fontId="24" fillId="36" borderId="42" xfId="0" applyFont="1" applyFill="1" applyBorder="1" applyAlignment="1">
      <alignment horizontal="center"/>
    </xf>
    <xf numFmtId="164" fontId="24" fillId="36" borderId="41"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42" xfId="0" applyNumberFormat="1" applyFont="1" applyFill="1" applyBorder="1" applyAlignment="1">
      <alignment horizontal="center"/>
    </xf>
    <xf numFmtId="0" fontId="128" fillId="43" borderId="24" xfId="0" applyFont="1" applyFill="1" applyBorder="1" applyAlignment="1">
      <alignment horizontal="center" vertical="center" wrapText="1"/>
    </xf>
    <xf numFmtId="0" fontId="128" fillId="43" borderId="22" xfId="0" applyFont="1" applyFill="1" applyBorder="1" applyAlignment="1">
      <alignment horizontal="center" vertical="center" wrapText="1"/>
    </xf>
    <xf numFmtId="0" fontId="128" fillId="43" borderId="25" xfId="0" applyFont="1" applyFill="1" applyBorder="1" applyAlignment="1">
      <alignment horizontal="center" vertical="center" wrapText="1"/>
    </xf>
    <xf numFmtId="0" fontId="116" fillId="34" borderId="12" xfId="0" applyFont="1" applyFill="1" applyBorder="1" applyAlignment="1">
      <alignment horizontal="center" vertical="center" wrapText="1"/>
    </xf>
    <xf numFmtId="0" fontId="127" fillId="34" borderId="12" xfId="0" applyFont="1" applyFill="1" applyBorder="1" applyAlignment="1">
      <alignment horizontal="center" vertical="center" wrapText="1"/>
    </xf>
    <xf numFmtId="0" fontId="128" fillId="29" borderId="20" xfId="0" applyFont="1" applyFill="1" applyBorder="1" applyAlignment="1">
      <alignment horizontal="right" vertical="center" wrapText="1"/>
    </xf>
    <xf numFmtId="0" fontId="128" fillId="29" borderId="13" xfId="0" applyFont="1" applyFill="1" applyBorder="1" applyAlignment="1">
      <alignment horizontal="right" vertical="center" wrapText="1"/>
    </xf>
    <xf numFmtId="0" fontId="128" fillId="29" borderId="13" xfId="0" applyFont="1" applyFill="1" applyBorder="1" applyAlignment="1">
      <alignment horizontal="left" vertical="center" wrapText="1"/>
    </xf>
    <xf numFmtId="0" fontId="128" fillId="29" borderId="21" xfId="0" applyFont="1" applyFill="1" applyBorder="1" applyAlignment="1">
      <alignment horizontal="left" vertical="center" wrapText="1"/>
    </xf>
    <xf numFmtId="0" fontId="57" fillId="28" borderId="17" xfId="0" applyFont="1" applyFill="1" applyBorder="1" applyAlignment="1">
      <alignment horizontal="center" vertical="center" wrapText="1"/>
    </xf>
    <xf numFmtId="0" fontId="57" fillId="28" borderId="0" xfId="0" applyFont="1" applyFill="1" applyBorder="1" applyAlignment="1">
      <alignment horizontal="center" vertical="center" wrapText="1"/>
    </xf>
    <xf numFmtId="0" fontId="57" fillId="28" borderId="18" xfId="0" applyFont="1" applyFill="1" applyBorder="1" applyAlignment="1">
      <alignment horizontal="center" vertical="center" wrapText="1"/>
    </xf>
    <xf numFmtId="0" fontId="112" fillId="26" borderId="14" xfId="0" applyFont="1" applyFill="1" applyBorder="1" applyAlignment="1">
      <alignment horizontal="center" vertical="center" wrapText="1"/>
    </xf>
    <xf numFmtId="0" fontId="112" fillId="26" borderId="15" xfId="0" applyFont="1" applyFill="1" applyBorder="1" applyAlignment="1">
      <alignment horizontal="center" vertical="center" wrapText="1"/>
    </xf>
    <xf numFmtId="0" fontId="112"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2" xfId="36" applyFont="1" applyFill="1" applyBorder="1" applyAlignment="1" applyProtection="1">
      <alignment horizontal="right" vertical="center" wrapText="1"/>
      <protection locked="0"/>
    </xf>
    <xf numFmtId="167" fontId="35" fillId="30" borderId="22" xfId="36" applyNumberFormat="1" applyFont="1" applyFill="1" applyBorder="1" applyAlignment="1" applyProtection="1">
      <alignment horizontal="center" vertical="center" wrapText="1"/>
      <protection locked="0"/>
    </xf>
    <xf numFmtId="0" fontId="139" fillId="29" borderId="0" xfId="36" applyFont="1" applyFill="1" applyBorder="1" applyAlignment="1" applyProtection="1">
      <alignment horizontal="center" vertical="center" wrapText="1"/>
      <protection locked="0"/>
    </xf>
    <xf numFmtId="0" fontId="144" fillId="34" borderId="0" xfId="36" applyFont="1" applyFill="1" applyBorder="1" applyAlignment="1" applyProtection="1">
      <alignment horizontal="right" vertical="center" wrapText="1"/>
      <protection locked="0"/>
    </xf>
    <xf numFmtId="164" fontId="144" fillId="34" borderId="0" xfId="36" applyNumberFormat="1" applyFont="1" applyFill="1" applyBorder="1" applyAlignment="1" applyProtection="1">
      <alignment horizontal="left" vertical="center" wrapText="1"/>
      <protection locked="0"/>
    </xf>
    <xf numFmtId="0" fontId="89" fillId="39" borderId="22" xfId="0" applyFont="1" applyFill="1" applyBorder="1" applyAlignment="1">
      <alignment horizontal="center" vertical="center"/>
    </xf>
    <xf numFmtId="0" fontId="142" fillId="32" borderId="0" xfId="0" applyFont="1" applyFill="1" applyBorder="1" applyAlignment="1">
      <alignment horizontal="left" vertical="center"/>
    </xf>
    <xf numFmtId="0" fontId="142" fillId="32" borderId="0" xfId="0" applyFont="1" applyFill="1" applyBorder="1" applyAlignment="1">
      <alignment horizontal="right" vertical="center"/>
    </xf>
    <xf numFmtId="0" fontId="89" fillId="39" borderId="13" xfId="0" applyFont="1" applyFill="1" applyBorder="1" applyAlignment="1">
      <alignment horizontal="center" vertical="center"/>
    </xf>
    <xf numFmtId="0" fontId="147" fillId="46" borderId="51" xfId="0" applyFont="1" applyFill="1" applyBorder="1" applyAlignment="1">
      <alignment horizontal="center" vertical="center"/>
    </xf>
    <xf numFmtId="0" fontId="147" fillId="46" borderId="52" xfId="0" applyFont="1" applyFill="1" applyBorder="1" applyAlignment="1">
      <alignment horizontal="center" vertical="center"/>
    </xf>
    <xf numFmtId="0" fontId="147" fillId="46" borderId="53" xfId="0" applyFont="1" applyFill="1" applyBorder="1" applyAlignment="1">
      <alignment horizontal="center" vertical="center"/>
    </xf>
    <xf numFmtId="173" fontId="58" fillId="47" borderId="54" xfId="36" applyNumberFormat="1" applyFont="1" applyFill="1" applyBorder="1" applyAlignment="1" applyProtection="1">
      <alignment horizontal="center" vertical="center"/>
      <protection locked="0"/>
    </xf>
    <xf numFmtId="173" fontId="58" fillId="47" borderId="61" xfId="36" applyNumberFormat="1" applyFont="1" applyFill="1" applyBorder="1" applyAlignment="1" applyProtection="1">
      <alignment horizontal="center" vertical="center"/>
      <protection locked="0"/>
    </xf>
    <xf numFmtId="173" fontId="58" fillId="47" borderId="64" xfId="36" applyNumberFormat="1" applyFont="1" applyFill="1" applyBorder="1" applyAlignment="1" applyProtection="1">
      <alignment horizontal="center" vertical="center"/>
      <protection locked="0"/>
    </xf>
    <xf numFmtId="0" fontId="148" fillId="48" borderId="58" xfId="0" applyFont="1" applyFill="1" applyBorder="1" applyAlignment="1">
      <alignment horizontal="center" vertical="center"/>
    </xf>
    <xf numFmtId="0" fontId="148" fillId="48" borderId="59" xfId="0" applyFont="1" applyFill="1" applyBorder="1" applyAlignment="1">
      <alignment horizontal="center" vertical="center"/>
    </xf>
    <xf numFmtId="0" fontId="148" fillId="48" borderId="60" xfId="0" applyFont="1" applyFill="1" applyBorder="1" applyAlignment="1">
      <alignment horizontal="center" vertical="center"/>
    </xf>
    <xf numFmtId="173" fontId="58" fillId="49" borderId="54" xfId="36" applyNumberFormat="1" applyFont="1" applyFill="1" applyBorder="1" applyAlignment="1" applyProtection="1">
      <alignment horizontal="center" vertical="center"/>
      <protection locked="0"/>
    </xf>
    <xf numFmtId="173" fontId="58" fillId="49" borderId="61" xfId="36" applyNumberFormat="1" applyFont="1" applyFill="1" applyBorder="1" applyAlignment="1" applyProtection="1">
      <alignment horizontal="center" vertical="center"/>
      <protection locked="0"/>
    </xf>
    <xf numFmtId="49" fontId="67" fillId="34" borderId="22" xfId="36" applyNumberFormat="1" applyFont="1" applyFill="1" applyBorder="1" applyAlignment="1">
      <alignment horizontal="center" vertical="center"/>
    </xf>
    <xf numFmtId="49" fontId="67" fillId="34" borderId="25" xfId="36" applyNumberFormat="1" applyFont="1" applyFill="1" applyBorder="1" applyAlignment="1">
      <alignment horizontal="center" vertical="center"/>
    </xf>
    <xf numFmtId="0" fontId="110" fillId="29" borderId="31" xfId="36" applyNumberFormat="1" applyFont="1" applyFill="1" applyBorder="1" applyAlignment="1" applyProtection="1">
      <alignment horizontal="center" vertical="center" wrapText="1"/>
      <protection locked="0"/>
    </xf>
    <xf numFmtId="0" fontId="46" fillId="24" borderId="50" xfId="36" applyFont="1" applyFill="1" applyBorder="1" applyAlignment="1" applyProtection="1">
      <alignment horizontal="center" vertical="center" wrapText="1"/>
      <protection locked="0"/>
    </xf>
    <xf numFmtId="0" fontId="67" fillId="30" borderId="29" xfId="36" applyFont="1" applyFill="1" applyBorder="1" applyAlignment="1">
      <alignment horizontal="center" vertical="center"/>
    </xf>
    <xf numFmtId="0" fontId="67" fillId="30" borderId="36" xfId="36" applyFont="1" applyFill="1" applyBorder="1" applyAlignment="1">
      <alignment horizontal="center" vertical="center"/>
    </xf>
    <xf numFmtId="0" fontId="67" fillId="30" borderId="23" xfId="36" applyFont="1" applyFill="1" applyBorder="1" applyAlignment="1">
      <alignment horizontal="center" vertical="center"/>
    </xf>
    <xf numFmtId="0" fontId="58" fillId="32" borderId="30" xfId="36" applyFont="1" applyFill="1" applyBorder="1" applyAlignment="1" applyProtection="1">
      <alignment horizontal="center" vertical="center" wrapText="1"/>
      <protection locked="0"/>
    </xf>
    <xf numFmtId="0" fontId="58" fillId="29" borderId="11" xfId="36" applyFont="1" applyFill="1" applyBorder="1" applyAlignment="1" applyProtection="1">
      <alignment horizontal="right" vertical="center" wrapText="1"/>
      <protection locked="0"/>
    </xf>
    <xf numFmtId="0" fontId="110" fillId="29" borderId="11" xfId="36" applyFont="1" applyFill="1" applyBorder="1" applyAlignment="1" applyProtection="1">
      <alignment horizontal="left" vertical="center" wrapText="1"/>
      <protection locked="0"/>
    </xf>
    <xf numFmtId="167" fontId="46" fillId="24" borderId="0" xfId="36" applyNumberFormat="1" applyFont="1" applyFill="1" applyBorder="1" applyAlignment="1" applyProtection="1">
      <alignment horizontal="center" vertical="center" wrapText="1"/>
      <protection locked="0"/>
    </xf>
    <xf numFmtId="0" fontId="86" fillId="34" borderId="12" xfId="36" applyFont="1" applyFill="1" applyBorder="1" applyAlignment="1">
      <alignment horizontal="center" vertical="center" textRotation="90" wrapText="1"/>
    </xf>
    <xf numFmtId="0" fontId="86" fillId="34" borderId="29" xfId="36" applyFont="1" applyFill="1" applyBorder="1" applyAlignment="1">
      <alignment horizontal="center" vertical="center" textRotation="90" wrapText="1"/>
    </xf>
    <xf numFmtId="0" fontId="86" fillId="34" borderId="23" xfId="36" applyFont="1" applyFill="1" applyBorder="1" applyAlignment="1">
      <alignment horizontal="center" vertical="center" textRotation="90" wrapText="1"/>
    </xf>
    <xf numFmtId="0" fontId="86" fillId="34" borderId="12" xfId="36" applyFont="1" applyFill="1" applyBorder="1" applyAlignment="1" applyProtection="1">
      <alignment horizontal="center" vertical="center" wrapText="1"/>
      <protection locked="0"/>
    </xf>
    <xf numFmtId="0" fontId="86" fillId="34" borderId="12" xfId="36" applyFont="1" applyFill="1" applyBorder="1" applyAlignment="1">
      <alignment horizontal="center" vertical="center" wrapText="1"/>
    </xf>
    <xf numFmtId="0" fontId="129" fillId="29" borderId="0" xfId="36" applyFont="1" applyFill="1" applyBorder="1" applyAlignment="1" applyProtection="1">
      <alignment horizontal="center" vertical="center" wrapText="1"/>
      <protection locked="0"/>
    </xf>
    <xf numFmtId="0" fontId="130" fillId="34" borderId="0" xfId="36" applyFont="1" applyFill="1" applyBorder="1" applyAlignment="1" applyProtection="1">
      <alignment horizontal="center" vertical="center" wrapText="1"/>
      <protection locked="0"/>
    </xf>
    <xf numFmtId="170" fontId="123" fillId="25" borderId="10" xfId="36" applyNumberFormat="1" applyFont="1" applyFill="1" applyBorder="1" applyAlignment="1" applyProtection="1">
      <alignment horizontal="center" vertical="center" wrapText="1"/>
      <protection locked="0"/>
    </xf>
    <xf numFmtId="0" fontId="110" fillId="25" borderId="33" xfId="36" applyNumberFormat="1" applyFont="1" applyFill="1" applyBorder="1" applyAlignment="1" applyProtection="1">
      <alignment horizontal="center" vertical="center" wrapText="1"/>
      <protection locked="0"/>
    </xf>
    <xf numFmtId="0" fontId="146" fillId="34" borderId="29" xfId="36" applyFont="1" applyFill="1" applyBorder="1" applyAlignment="1">
      <alignment horizontal="center" vertical="center" textRotation="90" wrapText="1"/>
    </xf>
    <xf numFmtId="0" fontId="146" fillId="34" borderId="23" xfId="36" applyFont="1" applyFill="1" applyBorder="1" applyAlignment="1">
      <alignment horizontal="center" vertical="center" textRotation="90" wrapText="1"/>
    </xf>
    <xf numFmtId="0" fontId="86" fillId="34" borderId="29" xfId="36" applyFont="1" applyFill="1" applyBorder="1" applyAlignment="1">
      <alignment horizontal="center" vertical="center" wrapText="1"/>
    </xf>
    <xf numFmtId="0" fontId="86" fillId="34" borderId="23" xfId="36" applyFont="1" applyFill="1" applyBorder="1" applyAlignment="1">
      <alignment horizontal="center" vertical="center" wrapText="1"/>
    </xf>
    <xf numFmtId="1" fontId="86" fillId="34" borderId="29" xfId="36" applyNumberFormat="1" applyFont="1" applyFill="1" applyBorder="1" applyAlignment="1">
      <alignment horizontal="center" vertical="center" wrapText="1"/>
    </xf>
    <xf numFmtId="1" fontId="86" fillId="34" borderId="23" xfId="36" applyNumberFormat="1" applyFont="1" applyFill="1" applyBorder="1" applyAlignment="1">
      <alignment horizontal="center" vertical="center" wrapText="1"/>
    </xf>
    <xf numFmtId="0" fontId="58" fillId="25" borderId="10" xfId="36" applyFont="1" applyFill="1" applyBorder="1" applyAlignment="1" applyProtection="1">
      <alignment horizontal="right" vertical="center" wrapText="1"/>
      <protection locked="0"/>
    </xf>
    <xf numFmtId="0" fontId="132" fillId="25" borderId="10" xfId="31" applyFont="1" applyFill="1" applyBorder="1" applyAlignment="1" applyProtection="1">
      <alignment horizontal="left" vertical="center" wrapText="1"/>
      <protection locked="0"/>
    </xf>
    <xf numFmtId="0" fontId="91" fillId="25" borderId="10" xfId="36" applyNumberFormat="1" applyFont="1" applyFill="1" applyBorder="1" applyAlignment="1" applyProtection="1">
      <alignment horizontal="right" vertical="center" wrapText="1"/>
      <protection locked="0"/>
    </xf>
    <xf numFmtId="0" fontId="110" fillId="29" borderId="11" xfId="36" applyNumberFormat="1" applyFont="1" applyFill="1" applyBorder="1" applyAlignment="1" applyProtection="1">
      <alignment horizontal="center" vertical="center" wrapText="1"/>
      <protection locked="0"/>
    </xf>
    <xf numFmtId="167" fontId="46" fillId="24" borderId="30" xfId="36" applyNumberFormat="1" applyFont="1" applyFill="1" applyBorder="1" applyAlignment="1" applyProtection="1">
      <alignment horizontal="center" vertical="center" wrapText="1"/>
      <protection locked="0"/>
    </xf>
    <xf numFmtId="0" fontId="130" fillId="34" borderId="37" xfId="36" applyFont="1" applyFill="1" applyBorder="1" applyAlignment="1" applyProtection="1">
      <alignment horizontal="center" vertical="center" wrapText="1"/>
      <protection locked="0"/>
    </xf>
    <xf numFmtId="0" fontId="110" fillId="25" borderId="10" xfId="36" applyNumberFormat="1" applyFont="1" applyFill="1" applyBorder="1" applyAlignment="1" applyProtection="1">
      <alignment horizontal="center" vertical="center" wrapText="1"/>
      <protection locked="0"/>
    </xf>
    <xf numFmtId="0" fontId="97" fillId="34" borderId="29" xfId="36" applyFont="1" applyFill="1" applyBorder="1" applyAlignment="1">
      <alignment horizontal="center" vertical="center" textRotation="90" wrapText="1"/>
    </xf>
    <xf numFmtId="0" fontId="97" fillId="34" borderId="23" xfId="36" applyFont="1" applyFill="1" applyBorder="1" applyAlignment="1">
      <alignment horizontal="center" vertical="center" textRotation="90" wrapText="1"/>
    </xf>
    <xf numFmtId="0" fontId="53" fillId="34" borderId="12" xfId="36" applyFont="1" applyFill="1" applyBorder="1" applyAlignment="1">
      <alignment horizontal="center" vertical="center" wrapText="1"/>
    </xf>
    <xf numFmtId="0" fontId="131" fillId="34" borderId="29" xfId="36" applyFont="1" applyFill="1" applyBorder="1" applyAlignment="1">
      <alignment horizontal="center" vertical="center" wrapText="1"/>
    </xf>
    <xf numFmtId="0" fontId="131" fillId="34" borderId="23" xfId="36" applyFont="1" applyFill="1" applyBorder="1" applyAlignment="1">
      <alignment horizontal="center" vertical="center" wrapText="1"/>
    </xf>
    <xf numFmtId="0" fontId="54" fillId="34" borderId="29" xfId="36" applyFont="1" applyFill="1" applyBorder="1" applyAlignment="1">
      <alignment horizontal="center" vertical="center" textRotation="90" wrapText="1"/>
    </xf>
    <xf numFmtId="0" fontId="54" fillId="34" borderId="23" xfId="36" applyFont="1" applyFill="1" applyBorder="1" applyAlignment="1">
      <alignment horizontal="center" vertical="center" textRotation="90" wrapText="1"/>
    </xf>
    <xf numFmtId="0" fontId="53" fillId="34" borderId="12" xfId="36" applyFont="1" applyFill="1" applyBorder="1" applyAlignment="1" applyProtection="1">
      <alignment horizontal="center" vertical="center" wrapText="1"/>
      <protection locked="0"/>
    </xf>
    <xf numFmtId="0" fontId="53" fillId="34" borderId="29" xfId="36" applyFont="1" applyFill="1" applyBorder="1" applyAlignment="1">
      <alignment horizontal="center" vertical="center" wrapText="1"/>
    </xf>
    <xf numFmtId="0" fontId="53" fillId="34" borderId="23" xfId="36" applyFont="1" applyFill="1" applyBorder="1" applyAlignment="1">
      <alignment horizontal="center" vertical="center" wrapText="1"/>
    </xf>
    <xf numFmtId="0" fontId="54" fillId="34" borderId="12" xfId="36" applyFont="1" applyFill="1" applyBorder="1" applyAlignment="1">
      <alignment horizontal="center" textRotation="90" wrapText="1"/>
    </xf>
    <xf numFmtId="0" fontId="54" fillId="34" borderId="29" xfId="36" applyFont="1" applyFill="1" applyBorder="1" applyAlignment="1">
      <alignment horizontal="center" textRotation="90" wrapText="1"/>
    </xf>
    <xf numFmtId="0" fontId="54" fillId="34" borderId="23" xfId="36" applyFont="1" applyFill="1" applyBorder="1" applyAlignment="1">
      <alignment horizontal="center" textRotation="90" wrapText="1"/>
    </xf>
    <xf numFmtId="169" fontId="53" fillId="34" borderId="12" xfId="36" applyNumberFormat="1" applyFont="1" applyFill="1" applyBorder="1" applyAlignment="1">
      <alignment horizontal="center" vertical="center" wrapText="1"/>
    </xf>
    <xf numFmtId="0" fontId="110" fillId="29" borderId="11" xfId="36" applyNumberFormat="1" applyFont="1" applyFill="1" applyBorder="1" applyAlignment="1" applyProtection="1">
      <alignment horizontal="left" vertical="center" wrapText="1"/>
      <protection locked="0"/>
    </xf>
    <xf numFmtId="0" fontId="110" fillId="25" borderId="10" xfId="36" applyNumberFormat="1" applyFont="1" applyFill="1" applyBorder="1" applyAlignment="1" applyProtection="1">
      <alignment horizontal="left" vertical="center" wrapText="1"/>
      <protection locked="0"/>
    </xf>
    <xf numFmtId="169" fontId="67" fillId="25" borderId="10" xfId="36" applyNumberFormat="1" applyFont="1" applyFill="1" applyBorder="1" applyAlignment="1" applyProtection="1">
      <alignment horizontal="center" vertical="center" wrapText="1"/>
      <protection locked="0"/>
    </xf>
    <xf numFmtId="0" fontId="135" fillId="34" borderId="29" xfId="36" applyFont="1" applyFill="1" applyBorder="1" applyAlignment="1">
      <alignment horizontal="center" vertical="center" wrapText="1"/>
    </xf>
    <xf numFmtId="0" fontId="135" fillId="34" borderId="23" xfId="36" applyFont="1" applyFill="1" applyBorder="1" applyAlignment="1">
      <alignment horizontal="center" vertical="center" wrapText="1"/>
    </xf>
    <xf numFmtId="170" fontId="134" fillId="34" borderId="12" xfId="36" applyNumberFormat="1" applyFont="1" applyFill="1" applyBorder="1" applyAlignment="1">
      <alignment horizontal="center" vertical="center"/>
    </xf>
    <xf numFmtId="165" fontId="116" fillId="29" borderId="11" xfId="36" applyNumberFormat="1" applyFont="1" applyFill="1" applyBorder="1" applyAlignment="1" applyProtection="1">
      <alignment horizontal="left" vertical="center" wrapText="1"/>
      <protection locked="0"/>
    </xf>
    <xf numFmtId="0" fontId="135" fillId="34" borderId="12" xfId="36" applyFont="1" applyFill="1" applyBorder="1" applyAlignment="1">
      <alignment horizontal="center" vertical="center" textRotation="90" wrapText="1"/>
    </xf>
    <xf numFmtId="49" fontId="135" fillId="34" borderId="12" xfId="36" applyNumberFormat="1" applyFont="1" applyFill="1" applyBorder="1" applyAlignment="1">
      <alignment horizontal="center" vertical="center" textRotation="90" wrapText="1"/>
    </xf>
    <xf numFmtId="0" fontId="89" fillId="29" borderId="0" xfId="36" applyFont="1" applyFill="1" applyBorder="1" applyAlignment="1" applyProtection="1">
      <alignment horizontal="center" vertical="center" wrapText="1"/>
      <protection locked="0"/>
    </xf>
    <xf numFmtId="0" fontId="137" fillId="31" borderId="37" xfId="36" applyFont="1" applyFill="1" applyBorder="1" applyAlignment="1" applyProtection="1">
      <alignment horizontal="center" vertical="center" wrapText="1"/>
      <protection locked="0"/>
    </xf>
    <xf numFmtId="0" fontId="112" fillId="29" borderId="10" xfId="36" applyFont="1" applyFill="1" applyBorder="1" applyAlignment="1" applyProtection="1">
      <alignment horizontal="right" vertical="center" wrapText="1"/>
      <protection locked="0"/>
    </xf>
    <xf numFmtId="0" fontId="138" fillId="29" borderId="10" xfId="31" applyFont="1" applyFill="1" applyBorder="1" applyAlignment="1" applyProtection="1">
      <alignment horizontal="left" vertical="center" wrapText="1"/>
      <protection locked="0"/>
    </xf>
    <xf numFmtId="170" fontId="116" fillId="29" borderId="10" xfId="36" applyNumberFormat="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left" vertical="center" wrapText="1"/>
      <protection locked="0"/>
    </xf>
    <xf numFmtId="0" fontId="139" fillId="29" borderId="10" xfId="36" applyFont="1" applyFill="1" applyBorder="1" applyAlignment="1" applyProtection="1">
      <alignment horizontal="center" vertical="center" wrapText="1"/>
      <protection locked="0"/>
    </xf>
    <xf numFmtId="170" fontId="136" fillId="29" borderId="10" xfId="36" applyNumberFormat="1" applyFont="1" applyFill="1" applyBorder="1" applyAlignment="1" applyProtection="1">
      <alignment horizontal="left" vertical="center" wrapText="1"/>
      <protection locked="0"/>
    </xf>
    <xf numFmtId="0" fontId="111" fillId="29" borderId="11" xfId="36" applyFont="1" applyFill="1" applyBorder="1" applyAlignment="1" applyProtection="1">
      <alignment horizontal="left" vertical="center" wrapText="1"/>
      <protection locked="0"/>
    </xf>
    <xf numFmtId="167" fontId="89" fillId="24" borderId="30" xfId="36" applyNumberFormat="1" applyFont="1" applyFill="1" applyBorder="1" applyAlignment="1" applyProtection="1">
      <alignment horizontal="center" vertical="center" wrapText="1"/>
      <protection locked="0"/>
    </xf>
    <xf numFmtId="2" fontId="135" fillId="34" borderId="12" xfId="36" applyNumberFormat="1" applyFont="1" applyFill="1" applyBorder="1" applyAlignment="1">
      <alignment horizontal="center" vertical="center" textRotation="90" wrapText="1"/>
    </xf>
    <xf numFmtId="0" fontId="70" fillId="34" borderId="12" xfId="36" applyFont="1" applyFill="1" applyBorder="1" applyAlignment="1">
      <alignment horizontal="center" vertical="center"/>
    </xf>
    <xf numFmtId="0" fontId="112" fillId="29" borderId="11" xfId="36" applyFont="1" applyFill="1" applyBorder="1" applyAlignment="1" applyProtection="1">
      <alignment horizontal="right" vertical="center" wrapText="1"/>
      <protection locked="0"/>
    </xf>
    <xf numFmtId="0" fontId="135" fillId="34" borderId="12" xfId="36" applyFont="1" applyFill="1" applyBorder="1" applyAlignment="1">
      <alignment horizontal="center" textRotation="90"/>
    </xf>
    <xf numFmtId="2" fontId="92" fillId="31"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2" fillId="31" borderId="12" xfId="36" applyFont="1" applyFill="1" applyBorder="1" applyAlignment="1" applyProtection="1">
      <alignment horizontal="center" vertical="center" wrapText="1"/>
      <protection locked="0"/>
    </xf>
    <xf numFmtId="14" fontId="92" fillId="31" borderId="12" xfId="36" applyNumberFormat="1" applyFont="1" applyFill="1" applyBorder="1" applyAlignment="1" applyProtection="1">
      <alignment horizontal="center" vertical="center" wrapText="1"/>
      <protection locked="0"/>
    </xf>
    <xf numFmtId="0" fontId="59"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167" fontId="58" fillId="24" borderId="30" xfId="36" applyNumberFormat="1" applyFont="1" applyFill="1" applyBorder="1" applyAlignment="1" applyProtection="1">
      <alignment horizontal="center" vertical="center" wrapText="1"/>
      <protection locked="0"/>
    </xf>
    <xf numFmtId="165" fontId="31" fillId="29" borderId="11" xfId="36" applyNumberFormat="1"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33" fillId="29" borderId="10" xfId="31" applyFont="1" applyFill="1" applyBorder="1" applyAlignment="1" applyProtection="1">
      <alignment horizontal="left" vertical="center" wrapText="1"/>
      <protection locked="0"/>
    </xf>
    <xf numFmtId="168" fontId="83" fillId="29" borderId="10" xfId="36" applyNumberFormat="1" applyFont="1" applyFill="1" applyBorder="1" applyAlignment="1" applyProtection="1">
      <alignment horizontal="left" vertical="center" wrapText="1"/>
      <protection locked="0"/>
    </xf>
    <xf numFmtId="0" fontId="83" fillId="29" borderId="10" xfId="36" applyFont="1" applyFill="1" applyBorder="1" applyAlignment="1" applyProtection="1">
      <alignment horizontal="left" vertical="center" wrapText="1"/>
      <protection locked="0"/>
    </xf>
    <xf numFmtId="0" fontId="59" fillId="31" borderId="17" xfId="36" applyFont="1" applyFill="1" applyBorder="1" applyAlignment="1" applyProtection="1">
      <alignment horizontal="center" vertical="center" wrapText="1"/>
      <protection locked="0"/>
    </xf>
    <xf numFmtId="0" fontId="59" fillId="31" borderId="0" xfId="36" applyFont="1" applyFill="1" applyBorder="1" applyAlignment="1" applyProtection="1">
      <alignment horizontal="center" vertical="center" wrapText="1"/>
      <protection locked="0"/>
    </xf>
    <xf numFmtId="0" fontId="59" fillId="31" borderId="18" xfId="36" applyFont="1" applyFill="1" applyBorder="1" applyAlignment="1" applyProtection="1">
      <alignment horizontal="center" vertical="center" wrapText="1"/>
      <protection locked="0"/>
    </xf>
    <xf numFmtId="0" fontId="59" fillId="31" borderId="20" xfId="36" applyFont="1" applyFill="1" applyBorder="1" applyAlignment="1" applyProtection="1">
      <alignment horizontal="center" vertical="center" wrapText="1"/>
      <protection locked="0"/>
    </xf>
    <xf numFmtId="0" fontId="59" fillId="31" borderId="13" xfId="36" applyFont="1" applyFill="1" applyBorder="1" applyAlignment="1" applyProtection="1">
      <alignment horizontal="center" vertical="center" wrapText="1"/>
      <protection locked="0"/>
    </xf>
    <xf numFmtId="0" fontId="59" fillId="31" borderId="21" xfId="36" applyFont="1" applyFill="1" applyBorder="1" applyAlignment="1" applyProtection="1">
      <alignment horizontal="center" vertical="center" wrapText="1"/>
      <protection locked="0"/>
    </xf>
    <xf numFmtId="0" fontId="59" fillId="31" borderId="24" xfId="36" applyFont="1" applyFill="1" applyBorder="1" applyAlignment="1" applyProtection="1">
      <alignment horizontal="center" vertical="center" wrapText="1"/>
      <protection locked="0"/>
    </xf>
    <xf numFmtId="0" fontId="59" fillId="31" borderId="22" xfId="36" applyFont="1" applyFill="1" applyBorder="1" applyAlignment="1" applyProtection="1">
      <alignment horizontal="center" vertical="center" wrapText="1"/>
      <protection locked="0"/>
    </xf>
    <xf numFmtId="0" fontId="59" fillId="31" borderId="25" xfId="36" applyFont="1" applyFill="1" applyBorder="1" applyAlignment="1" applyProtection="1">
      <alignment horizontal="center" vertical="center" wrapText="1"/>
      <protection locked="0"/>
    </xf>
    <xf numFmtId="0" fontId="59" fillId="31" borderId="14" xfId="36" applyFont="1" applyFill="1" applyBorder="1" applyAlignment="1" applyProtection="1">
      <alignment horizontal="center" vertical="center" wrapText="1"/>
      <protection locked="0"/>
    </xf>
    <xf numFmtId="0" fontId="59" fillId="31" borderId="15" xfId="36" applyFont="1" applyFill="1" applyBorder="1" applyAlignment="1" applyProtection="1">
      <alignment horizontal="center" vertical="center" wrapText="1"/>
      <protection locked="0"/>
    </xf>
    <xf numFmtId="0" fontId="59" fillId="31" borderId="16"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170" fontId="83" fillId="29" borderId="10" xfId="36" applyNumberFormat="1" applyFont="1" applyFill="1" applyBorder="1" applyAlignment="1" applyProtection="1">
      <alignment horizontal="center" vertical="center" wrapText="1"/>
      <protection locked="0"/>
    </xf>
    <xf numFmtId="0" fontId="86" fillId="34" borderId="29" xfId="36" applyFont="1" applyFill="1" applyBorder="1" applyAlignment="1" applyProtection="1">
      <alignment horizontal="center" vertical="center" wrapText="1"/>
      <protection locked="0"/>
    </xf>
    <xf numFmtId="0" fontId="86" fillId="34" borderId="23" xfId="36" applyFont="1" applyFill="1" applyBorder="1" applyAlignment="1" applyProtection="1">
      <alignment horizontal="center" vertical="center" wrapText="1"/>
      <protection locked="0"/>
    </xf>
    <xf numFmtId="0" fontId="110" fillId="25" borderId="0" xfId="36" applyNumberFormat="1" applyFont="1" applyFill="1" applyBorder="1" applyAlignment="1" applyProtection="1">
      <alignment horizontal="left" vertical="center" wrapText="1"/>
      <protection locked="0"/>
    </xf>
    <xf numFmtId="0" fontId="110" fillId="29" borderId="0" xfId="36" applyNumberFormat="1" applyFont="1" applyFill="1" applyBorder="1" applyAlignment="1" applyProtection="1">
      <alignment horizontal="center" vertical="center" wrapText="1"/>
      <protection locked="0"/>
    </xf>
    <xf numFmtId="170" fontId="83" fillId="29" borderId="10" xfId="36" applyNumberFormat="1" applyFont="1" applyFill="1" applyBorder="1" applyAlignment="1" applyProtection="1">
      <alignment horizontal="left" vertical="center" wrapText="1"/>
      <protection locked="0"/>
    </xf>
    <xf numFmtId="0" fontId="57" fillId="40" borderId="12" xfId="0" applyFont="1" applyFill="1" applyBorder="1" applyAlignment="1">
      <alignment horizontal="center" vertical="center"/>
    </xf>
    <xf numFmtId="0" fontId="112" fillId="40" borderId="12" xfId="0" applyFont="1" applyFill="1" applyBorder="1" applyAlignment="1">
      <alignment horizontal="center" vertical="center"/>
    </xf>
    <xf numFmtId="0" fontId="122" fillId="39" borderId="12" xfId="0" applyFont="1" applyFill="1" applyBorder="1" applyAlignment="1">
      <alignment horizontal="center" vertical="center" wrapText="1"/>
    </xf>
    <xf numFmtId="0" fontId="122" fillId="39" borderId="12" xfId="0" applyFont="1" applyFill="1" applyBorder="1" applyAlignment="1">
      <alignment horizontal="center" vertical="center"/>
    </xf>
    <xf numFmtId="0" fontId="140" fillId="29" borderId="0" xfId="36" applyFont="1" applyFill="1" applyBorder="1" applyAlignment="1" applyProtection="1">
      <alignment horizontal="center" vertical="center" wrapText="1"/>
      <protection locked="0"/>
    </xf>
    <xf numFmtId="0" fontId="137" fillId="34" borderId="0" xfId="36" applyFont="1" applyFill="1" applyBorder="1" applyAlignment="1" applyProtection="1">
      <alignment horizontal="center" vertical="center" wrapText="1"/>
      <protection locked="0"/>
    </xf>
    <xf numFmtId="0" fontId="121" fillId="32" borderId="0" xfId="31" applyFont="1" applyFill="1" applyBorder="1" applyAlignment="1" applyProtection="1">
      <alignment horizontal="center" vertical="center"/>
    </xf>
    <xf numFmtId="0" fontId="103" fillId="32" borderId="0" xfId="31" applyFont="1" applyFill="1" applyBorder="1" applyAlignment="1" applyProtection="1">
      <alignment horizontal="center" vertical="center"/>
    </xf>
    <xf numFmtId="0" fontId="122" fillId="39" borderId="24" xfId="0" applyFont="1" applyFill="1" applyBorder="1" applyAlignment="1">
      <alignment horizontal="center" vertical="center"/>
    </xf>
    <xf numFmtId="0" fontId="122" fillId="39" borderId="25" xfId="0" applyFont="1" applyFill="1" applyBorder="1" applyAlignment="1">
      <alignment horizontal="center" vertical="center"/>
    </xf>
    <xf numFmtId="0" fontId="122" fillId="39" borderId="24" xfId="0" applyFont="1" applyFill="1" applyBorder="1" applyAlignment="1">
      <alignment horizontal="center" vertical="center" wrapText="1"/>
    </xf>
    <xf numFmtId="0" fontId="122" fillId="39" borderId="25" xfId="0" applyFont="1" applyFill="1" applyBorder="1" applyAlignment="1">
      <alignment horizontal="center" vertical="center" wrapText="1"/>
    </xf>
    <xf numFmtId="22" fontId="100" fillId="32" borderId="13" xfId="31" applyNumberFormat="1" applyFont="1" applyFill="1" applyBorder="1" applyAlignment="1" applyProtection="1">
      <alignment horizontal="center" vertical="center"/>
    </xf>
    <xf numFmtId="0" fontId="122" fillId="40" borderId="12" xfId="0" applyFont="1" applyFill="1" applyBorder="1" applyAlignment="1">
      <alignment horizontal="center" vertical="center" wrapText="1"/>
    </xf>
    <xf numFmtId="0" fontId="112" fillId="40" borderId="12" xfId="0" applyFont="1" applyFill="1" applyBorder="1" applyAlignment="1">
      <alignment horizontal="center" vertical="center" wrapText="1"/>
    </xf>
    <xf numFmtId="0" fontId="112" fillId="37" borderId="29" xfId="0" applyFont="1" applyFill="1" applyBorder="1" applyAlignment="1">
      <alignment horizontal="center" vertical="center" wrapText="1"/>
    </xf>
    <xf numFmtId="0" fontId="112" fillId="37" borderId="23" xfId="0" applyFont="1" applyFill="1" applyBorder="1" applyAlignment="1">
      <alignment horizontal="center" vertical="center" wrapText="1"/>
    </xf>
    <xf numFmtId="0" fontId="113"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1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62443</xdr:colOff>
      <xdr:row>2</xdr:row>
      <xdr:rowOff>130175</xdr:rowOff>
    </xdr:from>
    <xdr:to>
      <xdr:col>8</xdr:col>
      <xdr:colOff>344032</xdr:colOff>
      <xdr:row>8</xdr:row>
      <xdr:rowOff>85724</xdr:rowOff>
    </xdr:to>
    <xdr:pic>
      <xdr:nvPicPr>
        <xdr:cNvPr id="228372" name="Resim 1">
          <a:extLst>
            <a:ext uri="{FF2B5EF4-FFF2-40B4-BE49-F238E27FC236}">
              <a16:creationId xmlns="" xmlns:a16="http://schemas.microsoft.com/office/drawing/2014/main" id="{00000000-0008-0000-0000-0000147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8" y="1768475"/>
          <a:ext cx="938814" cy="946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xdr:row>
      <xdr:rowOff>123825</xdr:rowOff>
    </xdr:from>
    <xdr:to>
      <xdr:col>3</xdr:col>
      <xdr:colOff>285750</xdr:colOff>
      <xdr:row>8</xdr:row>
      <xdr:rowOff>66675</xdr:rowOff>
    </xdr:to>
    <xdr:pic>
      <xdr:nvPicPr>
        <xdr:cNvPr id="3" name="Resim 2">
          <a:extLst>
            <a:ext uri="{FF2B5EF4-FFF2-40B4-BE49-F238E27FC236}">
              <a16:creationId xmlns="" xmlns:a16="http://schemas.microsoft.com/office/drawing/2014/main" id="{E39D2DE1-7F65-48B0-B77F-D24864B47E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0" y="1762125"/>
          <a:ext cx="9429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115662</xdr:colOff>
      <xdr:row>0</xdr:row>
      <xdr:rowOff>106137</xdr:rowOff>
    </xdr:from>
    <xdr:to>
      <xdr:col>18</xdr:col>
      <xdr:colOff>205468</xdr:colOff>
      <xdr:row>2</xdr:row>
      <xdr:rowOff>168730</xdr:rowOff>
    </xdr:to>
    <xdr:pic>
      <xdr:nvPicPr>
        <xdr:cNvPr id="192295" name="Resim 3">
          <a:extLst>
            <a:ext uri="{FF2B5EF4-FFF2-40B4-BE49-F238E27FC236}">
              <a16:creationId xmlns="" xmlns:a16="http://schemas.microsoft.com/office/drawing/2014/main" id="{00000000-0008-0000-0D00-000027E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4198" y="106137"/>
          <a:ext cx="1042306" cy="1055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0</xdr:row>
      <xdr:rowOff>95250</xdr:rowOff>
    </xdr:from>
    <xdr:to>
      <xdr:col>3</xdr:col>
      <xdr:colOff>353008</xdr:colOff>
      <xdr:row>2</xdr:row>
      <xdr:rowOff>3629</xdr:rowOff>
    </xdr:to>
    <xdr:pic>
      <xdr:nvPicPr>
        <xdr:cNvPr id="3" name="Resim 2">
          <a:extLst>
            <a:ext uri="{FF2B5EF4-FFF2-40B4-BE49-F238E27FC236}">
              <a16:creationId xmlns="" xmlns:a16="http://schemas.microsoft.com/office/drawing/2014/main" id="{E85BAB42-67EB-4068-B211-07C6876C60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 y="9525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864393</xdr:colOff>
      <xdr:row>0</xdr:row>
      <xdr:rowOff>35719</xdr:rowOff>
    </xdr:from>
    <xdr:to>
      <xdr:col>12</xdr:col>
      <xdr:colOff>178594</xdr:colOff>
      <xdr:row>2</xdr:row>
      <xdr:rowOff>159544</xdr:rowOff>
    </xdr:to>
    <xdr:pic>
      <xdr:nvPicPr>
        <xdr:cNvPr id="230420" name="Resim 3">
          <a:extLst>
            <a:ext uri="{FF2B5EF4-FFF2-40B4-BE49-F238E27FC236}">
              <a16:creationId xmlns="" xmlns:a16="http://schemas.microsoft.com/office/drawing/2014/main" id="{00000000-0008-0000-0C00-00001484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9612" y="35719"/>
          <a:ext cx="1064419" cy="1064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0</xdr:row>
      <xdr:rowOff>95250</xdr:rowOff>
    </xdr:from>
    <xdr:to>
      <xdr:col>3</xdr:col>
      <xdr:colOff>315589</xdr:colOff>
      <xdr:row>2</xdr:row>
      <xdr:rowOff>56356</xdr:rowOff>
    </xdr:to>
    <xdr:pic>
      <xdr:nvPicPr>
        <xdr:cNvPr id="3" name="Resim 2">
          <a:extLst>
            <a:ext uri="{FF2B5EF4-FFF2-40B4-BE49-F238E27FC236}">
              <a16:creationId xmlns="" xmlns:a16="http://schemas.microsoft.com/office/drawing/2014/main" id="{949A05D5-E664-4AFD-BDB9-9278E745F1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1" y="9525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95250</xdr:colOff>
      <xdr:row>0</xdr:row>
      <xdr:rowOff>65314</xdr:rowOff>
    </xdr:from>
    <xdr:to>
      <xdr:col>12</xdr:col>
      <xdr:colOff>435429</xdr:colOff>
      <xdr:row>2</xdr:row>
      <xdr:rowOff>179614</xdr:rowOff>
    </xdr:to>
    <xdr:pic>
      <xdr:nvPicPr>
        <xdr:cNvPr id="176114" name="Resim 3">
          <a:extLst>
            <a:ext uri="{FF2B5EF4-FFF2-40B4-BE49-F238E27FC236}">
              <a16:creationId xmlns="" xmlns:a16="http://schemas.microsoft.com/office/drawing/2014/main" id="{00000000-0008-0000-1000-0000F2A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87893" y="65314"/>
          <a:ext cx="1061358"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340179</xdr:colOff>
      <xdr:row>0</xdr:row>
      <xdr:rowOff>81642</xdr:rowOff>
    </xdr:from>
    <xdr:to>
      <xdr:col>3</xdr:col>
      <xdr:colOff>284973</xdr:colOff>
      <xdr:row>2</xdr:row>
      <xdr:rowOff>30842</xdr:rowOff>
    </xdr:to>
    <xdr:pic>
      <xdr:nvPicPr>
        <xdr:cNvPr id="3" name="Resim 2">
          <a:extLst>
            <a:ext uri="{FF2B5EF4-FFF2-40B4-BE49-F238E27FC236}">
              <a16:creationId xmlns="" xmlns:a16="http://schemas.microsoft.com/office/drawing/2014/main" id="{F92B4FEF-8DA6-4889-98AE-73D6C2512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179" y="81642"/>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464003</xdr:colOff>
      <xdr:row>0</xdr:row>
      <xdr:rowOff>65314</xdr:rowOff>
    </xdr:from>
    <xdr:to>
      <xdr:col>15</xdr:col>
      <xdr:colOff>431346</xdr:colOff>
      <xdr:row>2</xdr:row>
      <xdr:rowOff>141514</xdr:rowOff>
    </xdr:to>
    <xdr:pic>
      <xdr:nvPicPr>
        <xdr:cNvPr id="215551" name="Resim 3">
          <a:extLst>
            <a:ext uri="{FF2B5EF4-FFF2-40B4-BE49-F238E27FC236}">
              <a16:creationId xmlns="" xmlns:a16="http://schemas.microsoft.com/office/drawing/2014/main" id="{00000000-0008-0000-1400-0000FF49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0074" y="65314"/>
          <a:ext cx="1055915" cy="1069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0</xdr:row>
      <xdr:rowOff>122465</xdr:rowOff>
    </xdr:from>
    <xdr:to>
      <xdr:col>3</xdr:col>
      <xdr:colOff>407437</xdr:colOff>
      <xdr:row>2</xdr:row>
      <xdr:rowOff>30844</xdr:rowOff>
    </xdr:to>
    <xdr:pic>
      <xdr:nvPicPr>
        <xdr:cNvPr id="3" name="Resim 2">
          <a:extLst>
            <a:ext uri="{FF2B5EF4-FFF2-40B4-BE49-F238E27FC236}">
              <a16:creationId xmlns="" xmlns:a16="http://schemas.microsoft.com/office/drawing/2014/main" id="{1B600CD7-D3AD-4213-8E8D-6253F3E2F8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122465"/>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22</xdr:col>
      <xdr:colOff>738187</xdr:colOff>
      <xdr:row>0</xdr:row>
      <xdr:rowOff>95250</xdr:rowOff>
    </xdr:from>
    <xdr:to>
      <xdr:col>24</xdr:col>
      <xdr:colOff>171449</xdr:colOff>
      <xdr:row>2</xdr:row>
      <xdr:rowOff>204788</xdr:rowOff>
    </xdr:to>
    <xdr:pic>
      <xdr:nvPicPr>
        <xdr:cNvPr id="233512" name="Resim 3">
          <a:extLst>
            <a:ext uri="{FF2B5EF4-FFF2-40B4-BE49-F238E27FC236}">
              <a16:creationId xmlns="" xmlns:a16="http://schemas.microsoft.com/office/drawing/2014/main" id="{00000000-0008-0000-1600-0000289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89500" y="95250"/>
          <a:ext cx="1528762" cy="1514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285750</xdr:rowOff>
    </xdr:from>
    <xdr:to>
      <xdr:col>1</xdr:col>
      <xdr:colOff>1633635</xdr:colOff>
      <xdr:row>2</xdr:row>
      <xdr:rowOff>266700</xdr:rowOff>
    </xdr:to>
    <xdr:pic>
      <xdr:nvPicPr>
        <xdr:cNvPr id="4" name="Resim 3">
          <a:extLst>
            <a:ext uri="{FF2B5EF4-FFF2-40B4-BE49-F238E27FC236}">
              <a16:creationId xmlns="" xmlns:a16="http://schemas.microsoft.com/office/drawing/2014/main" id="{5724B56A-B3D1-4667-A36F-61B3F4CEA0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285750"/>
          <a:ext cx="142408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3252788</xdr:colOff>
      <xdr:row>0</xdr:row>
      <xdr:rowOff>142875</xdr:rowOff>
    </xdr:from>
    <xdr:to>
      <xdr:col>13</xdr:col>
      <xdr:colOff>4300538</xdr:colOff>
      <xdr:row>2</xdr:row>
      <xdr:rowOff>180975</xdr:rowOff>
    </xdr:to>
    <xdr:pic>
      <xdr:nvPicPr>
        <xdr:cNvPr id="188273" name="Resim 3">
          <a:extLst>
            <a:ext uri="{FF2B5EF4-FFF2-40B4-BE49-F238E27FC236}">
              <a16:creationId xmlns="" xmlns:a16="http://schemas.microsoft.com/office/drawing/2014/main" id="{00000000-0008-0000-0300-000071D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97851" y="142875"/>
          <a:ext cx="1047750" cy="1062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452438</xdr:colOff>
      <xdr:row>0</xdr:row>
      <xdr:rowOff>190500</xdr:rowOff>
    </xdr:from>
    <xdr:to>
      <xdr:col>3</xdr:col>
      <xdr:colOff>6026</xdr:colOff>
      <xdr:row>2</xdr:row>
      <xdr:rowOff>68262</xdr:rowOff>
    </xdr:to>
    <xdr:pic>
      <xdr:nvPicPr>
        <xdr:cNvPr id="3" name="Resim 2">
          <a:extLst>
            <a:ext uri="{FF2B5EF4-FFF2-40B4-BE49-F238E27FC236}">
              <a16:creationId xmlns="" xmlns:a16="http://schemas.microsoft.com/office/drawing/2014/main" id="{5294A19A-0D6D-4FC1-B842-A02094E4EB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8" y="19050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32544</xdr:colOff>
      <xdr:row>0</xdr:row>
      <xdr:rowOff>23019</xdr:rowOff>
    </xdr:from>
    <xdr:to>
      <xdr:col>18</xdr:col>
      <xdr:colOff>126206</xdr:colOff>
      <xdr:row>2</xdr:row>
      <xdr:rowOff>99219</xdr:rowOff>
    </xdr:to>
    <xdr:pic>
      <xdr:nvPicPr>
        <xdr:cNvPr id="229396" name="Resim 3">
          <a:extLst>
            <a:ext uri="{FF2B5EF4-FFF2-40B4-BE49-F238E27FC236}">
              <a16:creationId xmlns="" xmlns:a16="http://schemas.microsoft.com/office/drawing/2014/main" id="{00000000-0008-0000-0400-0000148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05844" y="23019"/>
          <a:ext cx="1058862"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0</xdr:row>
      <xdr:rowOff>127000</xdr:rowOff>
    </xdr:from>
    <xdr:to>
      <xdr:col>3</xdr:col>
      <xdr:colOff>402901</xdr:colOff>
      <xdr:row>2</xdr:row>
      <xdr:rowOff>38100</xdr:rowOff>
    </xdr:to>
    <xdr:pic>
      <xdr:nvPicPr>
        <xdr:cNvPr id="3" name="Resim 2">
          <a:extLst>
            <a:ext uri="{FF2B5EF4-FFF2-40B4-BE49-F238E27FC236}">
              <a16:creationId xmlns="" xmlns:a16="http://schemas.microsoft.com/office/drawing/2014/main" id="{3B49AF67-9D57-402D-896D-A412C09AA4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12700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419100</xdr:colOff>
      <xdr:row>0</xdr:row>
      <xdr:rowOff>111125</xdr:rowOff>
    </xdr:from>
    <xdr:to>
      <xdr:col>18</xdr:col>
      <xdr:colOff>483959</xdr:colOff>
      <xdr:row>2</xdr:row>
      <xdr:rowOff>187325</xdr:rowOff>
    </xdr:to>
    <xdr:pic>
      <xdr:nvPicPr>
        <xdr:cNvPr id="207359" name="Resim 3">
          <a:extLst>
            <a:ext uri="{FF2B5EF4-FFF2-40B4-BE49-F238E27FC236}">
              <a16:creationId xmlns="" xmlns:a16="http://schemas.microsoft.com/office/drawing/2014/main" id="{00000000-0008-0000-0A00-0000FF29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7100" y="111125"/>
          <a:ext cx="1064984"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79375</xdr:colOff>
      <xdr:row>0</xdr:row>
      <xdr:rowOff>95250</xdr:rowOff>
    </xdr:from>
    <xdr:to>
      <xdr:col>3</xdr:col>
      <xdr:colOff>418776</xdr:colOff>
      <xdr:row>1</xdr:row>
      <xdr:rowOff>314325</xdr:rowOff>
    </xdr:to>
    <xdr:pic>
      <xdr:nvPicPr>
        <xdr:cNvPr id="3" name="Resim 2">
          <a:extLst>
            <a:ext uri="{FF2B5EF4-FFF2-40B4-BE49-F238E27FC236}">
              <a16:creationId xmlns="" xmlns:a16="http://schemas.microsoft.com/office/drawing/2014/main" id="{E1FA0C62-3B36-4AD3-B6B5-09DAF1E345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5625" y="9525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668111</xdr:colOff>
      <xdr:row>0</xdr:row>
      <xdr:rowOff>40822</xdr:rowOff>
    </xdr:from>
    <xdr:to>
      <xdr:col>16</xdr:col>
      <xdr:colOff>376919</xdr:colOff>
      <xdr:row>2</xdr:row>
      <xdr:rowOff>155122</xdr:rowOff>
    </xdr:to>
    <xdr:pic>
      <xdr:nvPicPr>
        <xdr:cNvPr id="232468" name="Resim 3">
          <a:extLst>
            <a:ext uri="{FF2B5EF4-FFF2-40B4-BE49-F238E27FC236}">
              <a16:creationId xmlns="" xmlns:a16="http://schemas.microsoft.com/office/drawing/2014/main" id="{00000000-0008-0000-0700-0000148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1825" y="40822"/>
          <a:ext cx="105591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381001</xdr:colOff>
      <xdr:row>0</xdr:row>
      <xdr:rowOff>68036</xdr:rowOff>
    </xdr:from>
    <xdr:to>
      <xdr:col>3</xdr:col>
      <xdr:colOff>638760</xdr:colOff>
      <xdr:row>2</xdr:row>
      <xdr:rowOff>17236</xdr:rowOff>
    </xdr:to>
    <xdr:pic>
      <xdr:nvPicPr>
        <xdr:cNvPr id="3" name="Resim 2">
          <a:extLst>
            <a:ext uri="{FF2B5EF4-FFF2-40B4-BE49-F238E27FC236}">
              <a16:creationId xmlns="" xmlns:a16="http://schemas.microsoft.com/office/drawing/2014/main" id="{2C148F40-B84B-4746-B94F-1D742D4B97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180" y="68036"/>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66</xdr:col>
      <xdr:colOff>1133217</xdr:colOff>
      <xdr:row>0</xdr:row>
      <xdr:rowOff>99884</xdr:rowOff>
    </xdr:from>
    <xdr:to>
      <xdr:col>68</xdr:col>
      <xdr:colOff>439436</xdr:colOff>
      <xdr:row>3</xdr:row>
      <xdr:rowOff>154460</xdr:rowOff>
    </xdr:to>
    <xdr:pic>
      <xdr:nvPicPr>
        <xdr:cNvPr id="231444" name="Resim 3">
          <a:extLst>
            <a:ext uri="{FF2B5EF4-FFF2-40B4-BE49-F238E27FC236}">
              <a16:creationId xmlns="" xmlns:a16="http://schemas.microsoft.com/office/drawing/2014/main" id="{00000000-0008-0000-0900-00001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379" y="99884"/>
          <a:ext cx="1674598"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231690</xdr:colOff>
      <xdr:row>0</xdr:row>
      <xdr:rowOff>205946</xdr:rowOff>
    </xdr:from>
    <xdr:to>
      <xdr:col>3</xdr:col>
      <xdr:colOff>437634</xdr:colOff>
      <xdr:row>2</xdr:row>
      <xdr:rowOff>268872</xdr:rowOff>
    </xdr:to>
    <xdr:pic>
      <xdr:nvPicPr>
        <xdr:cNvPr id="3" name="Resim 2">
          <a:extLst>
            <a:ext uri="{FF2B5EF4-FFF2-40B4-BE49-F238E27FC236}">
              <a16:creationId xmlns="" xmlns:a16="http://schemas.microsoft.com/office/drawing/2014/main" id="{73DC8211-EECC-4D82-8FCF-B40F5A2CFB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8041" y="205946"/>
          <a:ext cx="1415877" cy="140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843642</xdr:colOff>
      <xdr:row>0</xdr:row>
      <xdr:rowOff>38100</xdr:rowOff>
    </xdr:from>
    <xdr:to>
      <xdr:col>12</xdr:col>
      <xdr:colOff>353786</xdr:colOff>
      <xdr:row>2</xdr:row>
      <xdr:rowOff>152400</xdr:rowOff>
    </xdr:to>
    <xdr:pic>
      <xdr:nvPicPr>
        <xdr:cNvPr id="2" name="Resim 3">
          <a:extLst>
            <a:ext uri="{FF2B5EF4-FFF2-40B4-BE49-F238E27FC236}">
              <a16:creationId xmlns="" xmlns:a16="http://schemas.microsoft.com/office/drawing/2014/main" id="{51453635-675D-42D6-8DB5-66966F626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5428" y="38100"/>
          <a:ext cx="1061358"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40821</xdr:colOff>
      <xdr:row>0</xdr:row>
      <xdr:rowOff>81643</xdr:rowOff>
    </xdr:from>
    <xdr:to>
      <xdr:col>3</xdr:col>
      <xdr:colOff>380222</xdr:colOff>
      <xdr:row>2</xdr:row>
      <xdr:rowOff>30843</xdr:rowOff>
    </xdr:to>
    <xdr:pic>
      <xdr:nvPicPr>
        <xdr:cNvPr id="3" name="Resim 2">
          <a:extLst>
            <a:ext uri="{FF2B5EF4-FFF2-40B4-BE49-F238E27FC236}">
              <a16:creationId xmlns="" xmlns:a16="http://schemas.microsoft.com/office/drawing/2014/main" id="{F0C6A304-4871-4A2C-AB67-BF566DD64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428" y="81643"/>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971550</xdr:colOff>
      <xdr:row>0</xdr:row>
      <xdr:rowOff>95250</xdr:rowOff>
    </xdr:from>
    <xdr:to>
      <xdr:col>15</xdr:col>
      <xdr:colOff>452438</xdr:colOff>
      <xdr:row>2</xdr:row>
      <xdr:rowOff>219075</xdr:rowOff>
    </xdr:to>
    <xdr:pic>
      <xdr:nvPicPr>
        <xdr:cNvPr id="211455" name="Resim 3">
          <a:extLst>
            <a:ext uri="{FF2B5EF4-FFF2-40B4-BE49-F238E27FC236}">
              <a16:creationId xmlns="" xmlns:a16="http://schemas.microsoft.com/office/drawing/2014/main" id="{00000000-0008-0000-0800-0000FF39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9625" y="95250"/>
          <a:ext cx="1066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921203</xdr:colOff>
      <xdr:row>0</xdr:row>
      <xdr:rowOff>104776</xdr:rowOff>
    </xdr:from>
    <xdr:to>
      <xdr:col>16</xdr:col>
      <xdr:colOff>523875</xdr:colOff>
      <xdr:row>2</xdr:row>
      <xdr:rowOff>219076</xdr:rowOff>
    </xdr:to>
    <xdr:pic>
      <xdr:nvPicPr>
        <xdr:cNvPr id="208383" name="Resim 3">
          <a:extLst>
            <a:ext uri="{FF2B5EF4-FFF2-40B4-BE49-F238E27FC236}">
              <a16:creationId xmlns="" xmlns:a16="http://schemas.microsoft.com/office/drawing/2014/main" id="{00000000-0008-0000-0F00-0000FF2D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18846" y="104776"/>
          <a:ext cx="1058636"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435429</xdr:colOff>
      <xdr:row>0</xdr:row>
      <xdr:rowOff>81643</xdr:rowOff>
    </xdr:from>
    <xdr:to>
      <xdr:col>3</xdr:col>
      <xdr:colOff>189723</xdr:colOff>
      <xdr:row>2</xdr:row>
      <xdr:rowOff>30843</xdr:rowOff>
    </xdr:to>
    <xdr:pic>
      <xdr:nvPicPr>
        <xdr:cNvPr id="3" name="Resim 2">
          <a:extLst>
            <a:ext uri="{FF2B5EF4-FFF2-40B4-BE49-F238E27FC236}">
              <a16:creationId xmlns="" xmlns:a16="http://schemas.microsoft.com/office/drawing/2014/main" id="{6C9257CD-24EB-410D-A62C-33714BBB88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429" y="81643"/>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28"/>
  <sheetViews>
    <sheetView view="pageBreakPreview" topLeftCell="A21" zoomScaleNormal="100" zoomScaleSheetLayoutView="100" workbookViewId="0">
      <selection activeCell="A25" sqref="A25:XFD25"/>
    </sheetView>
  </sheetViews>
  <sheetFormatPr defaultRowHeight="12.75" x14ac:dyDescent="0.2"/>
  <cols>
    <col min="1" max="1" width="11.28515625" style="1" customWidth="1"/>
    <col min="2" max="5" width="8.28515625" style="1" customWidth="1"/>
    <col min="6" max="11" width="9.85546875" style="1" customWidth="1"/>
    <col min="12" max="12" width="3.5703125" style="1" customWidth="1"/>
    <col min="13" max="13" width="3.85546875" style="1" customWidth="1"/>
    <col min="14" max="16384" width="9.140625" style="1"/>
  </cols>
  <sheetData>
    <row r="1" spans="1:11" x14ac:dyDescent="0.2">
      <c r="A1" s="321"/>
      <c r="B1" s="322"/>
      <c r="C1" s="322"/>
      <c r="D1" s="322"/>
      <c r="E1" s="322"/>
      <c r="F1" s="322"/>
      <c r="G1" s="322"/>
      <c r="H1" s="322"/>
      <c r="I1" s="322"/>
      <c r="J1" s="322"/>
      <c r="K1" s="323"/>
    </row>
    <row r="2" spans="1:11" ht="116.25" customHeight="1" x14ac:dyDescent="0.2">
      <c r="A2" s="523" t="s">
        <v>347</v>
      </c>
      <c r="B2" s="524"/>
      <c r="C2" s="524"/>
      <c r="D2" s="524"/>
      <c r="E2" s="524"/>
      <c r="F2" s="524"/>
      <c r="G2" s="524"/>
      <c r="H2" s="524"/>
      <c r="I2" s="524"/>
      <c r="J2" s="524"/>
      <c r="K2" s="525"/>
    </row>
    <row r="3" spans="1:11" ht="14.25" x14ac:dyDescent="0.2">
      <c r="A3" s="324"/>
      <c r="B3" s="136"/>
      <c r="C3" s="136"/>
      <c r="D3" s="136"/>
      <c r="E3" s="136"/>
      <c r="F3" s="136"/>
      <c r="G3" s="136"/>
      <c r="H3" s="136"/>
      <c r="I3" s="136"/>
      <c r="J3" s="136"/>
      <c r="K3" s="325"/>
    </row>
    <row r="4" spans="1:11" x14ac:dyDescent="0.2">
      <c r="A4" s="326"/>
      <c r="B4" s="137"/>
      <c r="C4" s="137"/>
      <c r="D4" s="137"/>
      <c r="E4" s="137"/>
      <c r="F4" s="137"/>
      <c r="G4" s="137"/>
      <c r="H4" s="137"/>
      <c r="I4" s="137"/>
      <c r="J4" s="137"/>
      <c r="K4" s="327"/>
    </row>
    <row r="5" spans="1:11" x14ac:dyDescent="0.2">
      <c r="A5" s="326"/>
      <c r="B5" s="137"/>
      <c r="C5" s="137"/>
      <c r="D5" s="137"/>
      <c r="E5" s="137"/>
      <c r="F5" s="137"/>
      <c r="G5" s="137"/>
      <c r="H5" s="137"/>
      <c r="I5" s="137"/>
      <c r="J5" s="137"/>
      <c r="K5" s="327"/>
    </row>
    <row r="6" spans="1:11" x14ac:dyDescent="0.2">
      <c r="A6" s="326"/>
      <c r="B6" s="137"/>
      <c r="C6" s="137"/>
      <c r="D6" s="137"/>
      <c r="E6" s="137"/>
      <c r="F6" s="137"/>
      <c r="G6" s="137"/>
      <c r="H6" s="137"/>
      <c r="I6" s="137"/>
      <c r="J6" s="137"/>
      <c r="K6" s="327"/>
    </row>
    <row r="7" spans="1:11" x14ac:dyDescent="0.2">
      <c r="A7" s="326"/>
      <c r="B7" s="137"/>
      <c r="C7" s="137"/>
      <c r="D7" s="137"/>
      <c r="E7" s="137"/>
      <c r="F7" s="137"/>
      <c r="G7" s="137"/>
      <c r="H7" s="137"/>
      <c r="I7" s="137"/>
      <c r="J7" s="137"/>
      <c r="K7" s="327"/>
    </row>
    <row r="8" spans="1:11" x14ac:dyDescent="0.2">
      <c r="A8" s="326"/>
      <c r="B8" s="137"/>
      <c r="C8" s="137"/>
      <c r="D8" s="137"/>
      <c r="E8" s="137"/>
      <c r="F8" s="137"/>
      <c r="G8" s="137"/>
      <c r="H8" s="137"/>
      <c r="I8" s="137"/>
      <c r="J8" s="137"/>
      <c r="K8" s="327"/>
    </row>
    <row r="9" spans="1:11" x14ac:dyDescent="0.2">
      <c r="A9" s="326"/>
      <c r="B9" s="137"/>
      <c r="C9" s="137"/>
      <c r="D9" s="137"/>
      <c r="E9" s="137"/>
      <c r="F9" s="137"/>
      <c r="G9" s="137"/>
      <c r="H9" s="137"/>
      <c r="I9" s="137"/>
      <c r="J9" s="137"/>
      <c r="K9" s="327"/>
    </row>
    <row r="10" spans="1:11" x14ac:dyDescent="0.2">
      <c r="A10" s="326"/>
      <c r="B10" s="137"/>
      <c r="C10" s="137"/>
      <c r="D10" s="137"/>
      <c r="E10" s="137"/>
      <c r="F10" s="137"/>
      <c r="G10" s="137"/>
      <c r="H10" s="137"/>
      <c r="I10" s="137"/>
      <c r="J10" s="137"/>
      <c r="K10" s="327"/>
    </row>
    <row r="11" spans="1:11" x14ac:dyDescent="0.2">
      <c r="A11" s="326"/>
      <c r="B11" s="137"/>
      <c r="C11" s="137"/>
      <c r="D11" s="137"/>
      <c r="E11" s="137"/>
      <c r="F11" s="137"/>
      <c r="G11" s="137"/>
      <c r="H11" s="137"/>
      <c r="I11" s="137"/>
      <c r="J11" s="137"/>
      <c r="K11" s="327"/>
    </row>
    <row r="12" spans="1:11" ht="51.75" customHeight="1" x14ac:dyDescent="0.35">
      <c r="A12" s="541"/>
      <c r="B12" s="542"/>
      <c r="C12" s="542"/>
      <c r="D12" s="542"/>
      <c r="E12" s="542"/>
      <c r="F12" s="542"/>
      <c r="G12" s="542"/>
      <c r="H12" s="542"/>
      <c r="I12" s="542"/>
      <c r="J12" s="542"/>
      <c r="K12" s="543"/>
    </row>
    <row r="13" spans="1:11" ht="71.25" customHeight="1" x14ac:dyDescent="0.2">
      <c r="A13" s="526"/>
      <c r="B13" s="527"/>
      <c r="C13" s="527"/>
      <c r="D13" s="527"/>
      <c r="E13" s="527"/>
      <c r="F13" s="527"/>
      <c r="G13" s="527"/>
      <c r="H13" s="527"/>
      <c r="I13" s="527"/>
      <c r="J13" s="527"/>
      <c r="K13" s="528"/>
    </row>
    <row r="14" spans="1:11" ht="72" customHeight="1" x14ac:dyDescent="0.2">
      <c r="A14" s="532" t="str">
        <f>F19</f>
        <v>2017-2018 Öğretim Yılı Okullararası Puanlı  Atletizm Yıldızlar İl Birinciliği</v>
      </c>
      <c r="B14" s="533"/>
      <c r="C14" s="533"/>
      <c r="D14" s="533"/>
      <c r="E14" s="533"/>
      <c r="F14" s="533"/>
      <c r="G14" s="533"/>
      <c r="H14" s="533"/>
      <c r="I14" s="533"/>
      <c r="J14" s="533"/>
      <c r="K14" s="534"/>
    </row>
    <row r="15" spans="1:11" ht="51.75" customHeight="1" x14ac:dyDescent="0.2">
      <c r="A15" s="529"/>
      <c r="B15" s="530"/>
      <c r="C15" s="530"/>
      <c r="D15" s="530"/>
      <c r="E15" s="530"/>
      <c r="F15" s="530"/>
      <c r="G15" s="530"/>
      <c r="H15" s="530"/>
      <c r="I15" s="530"/>
      <c r="J15" s="530"/>
      <c r="K15" s="531"/>
    </row>
    <row r="16" spans="1:11" x14ac:dyDescent="0.2">
      <c r="A16" s="326"/>
      <c r="B16" s="137"/>
      <c r="C16" s="137"/>
      <c r="D16" s="137"/>
      <c r="E16" s="137"/>
      <c r="F16" s="137"/>
      <c r="G16" s="137"/>
      <c r="H16" s="137"/>
      <c r="I16" s="137"/>
      <c r="J16" s="137"/>
      <c r="K16" s="327"/>
    </row>
    <row r="17" spans="1:11" ht="25.5" x14ac:dyDescent="0.35">
      <c r="A17" s="544"/>
      <c r="B17" s="545"/>
      <c r="C17" s="545"/>
      <c r="D17" s="545"/>
      <c r="E17" s="545"/>
      <c r="F17" s="545"/>
      <c r="G17" s="545"/>
      <c r="H17" s="545"/>
      <c r="I17" s="545"/>
      <c r="J17" s="545"/>
      <c r="K17" s="546"/>
    </row>
    <row r="18" spans="1:11" ht="24.75" customHeight="1" x14ac:dyDescent="0.2">
      <c r="A18" s="538" t="s">
        <v>72</v>
      </c>
      <c r="B18" s="539"/>
      <c r="C18" s="539"/>
      <c r="D18" s="539"/>
      <c r="E18" s="539"/>
      <c r="F18" s="539"/>
      <c r="G18" s="539"/>
      <c r="H18" s="539"/>
      <c r="I18" s="539"/>
      <c r="J18" s="539"/>
      <c r="K18" s="540"/>
    </row>
    <row r="19" spans="1:11" s="22" customFormat="1" ht="35.25" customHeight="1" x14ac:dyDescent="0.2">
      <c r="A19" s="517" t="s">
        <v>68</v>
      </c>
      <c r="B19" s="518"/>
      <c r="C19" s="518"/>
      <c r="D19" s="518"/>
      <c r="E19" s="519"/>
      <c r="F19" s="535" t="s">
        <v>471</v>
      </c>
      <c r="G19" s="536"/>
      <c r="H19" s="536"/>
      <c r="I19" s="536"/>
      <c r="J19" s="536"/>
      <c r="K19" s="537"/>
    </row>
    <row r="20" spans="1:11" s="22" customFormat="1" ht="35.25" customHeight="1" x14ac:dyDescent="0.2">
      <c r="A20" s="520" t="s">
        <v>69</v>
      </c>
      <c r="B20" s="521"/>
      <c r="C20" s="521"/>
      <c r="D20" s="521"/>
      <c r="E20" s="522"/>
      <c r="F20" s="535" t="s">
        <v>472</v>
      </c>
      <c r="G20" s="536"/>
      <c r="H20" s="536"/>
      <c r="I20" s="536"/>
      <c r="J20" s="536"/>
      <c r="K20" s="537"/>
    </row>
    <row r="21" spans="1:11" s="22" customFormat="1" ht="35.25" customHeight="1" x14ac:dyDescent="0.2">
      <c r="A21" s="520" t="s">
        <v>70</v>
      </c>
      <c r="B21" s="521"/>
      <c r="C21" s="521"/>
      <c r="D21" s="521"/>
      <c r="E21" s="522"/>
      <c r="F21" s="535" t="s">
        <v>215</v>
      </c>
      <c r="G21" s="536"/>
      <c r="H21" s="536"/>
      <c r="I21" s="536"/>
      <c r="J21" s="536"/>
      <c r="K21" s="537"/>
    </row>
    <row r="22" spans="1:11" s="22" customFormat="1" ht="35.25" customHeight="1" x14ac:dyDescent="0.2">
      <c r="A22" s="520" t="s">
        <v>71</v>
      </c>
      <c r="B22" s="521"/>
      <c r="C22" s="521"/>
      <c r="D22" s="521"/>
      <c r="E22" s="522"/>
      <c r="F22" s="535" t="s">
        <v>473</v>
      </c>
      <c r="G22" s="536"/>
      <c r="H22" s="536"/>
      <c r="I22" s="536"/>
      <c r="J22" s="536"/>
      <c r="K22" s="537"/>
    </row>
    <row r="23" spans="1:11" s="22" customFormat="1" ht="35.25" customHeight="1" x14ac:dyDescent="0.2">
      <c r="A23" s="520" t="s">
        <v>73</v>
      </c>
      <c r="B23" s="521"/>
      <c r="C23" s="521"/>
      <c r="D23" s="521"/>
      <c r="E23" s="522"/>
      <c r="F23" s="209"/>
      <c r="G23" s="138"/>
      <c r="H23" s="138"/>
      <c r="I23" s="138"/>
      <c r="J23" s="138"/>
      <c r="K23" s="328"/>
    </row>
    <row r="24" spans="1:11" ht="36" customHeight="1" x14ac:dyDescent="0.2">
      <c r="A24" s="520" t="s">
        <v>193</v>
      </c>
      <c r="B24" s="521"/>
      <c r="C24" s="521"/>
      <c r="D24" s="521"/>
      <c r="E24" s="522"/>
      <c r="F24" s="209">
        <v>12</v>
      </c>
      <c r="G24" s="138" t="s">
        <v>192</v>
      </c>
      <c r="H24" s="138"/>
      <c r="I24" s="138"/>
      <c r="J24" s="138"/>
      <c r="K24" s="328"/>
    </row>
    <row r="25" spans="1:11" ht="27" customHeight="1" x14ac:dyDescent="0.2">
      <c r="A25" s="326"/>
      <c r="B25" s="137"/>
      <c r="C25" s="137"/>
      <c r="D25" s="137"/>
      <c r="E25" s="137"/>
      <c r="F25" s="137"/>
      <c r="G25" s="137"/>
      <c r="H25" s="137"/>
      <c r="I25" s="137"/>
      <c r="J25" s="137"/>
      <c r="K25" s="327"/>
    </row>
    <row r="26" spans="1:11" ht="20.25" x14ac:dyDescent="0.3">
      <c r="A26" s="514"/>
      <c r="B26" s="515"/>
      <c r="C26" s="515"/>
      <c r="D26" s="515"/>
      <c r="E26" s="515"/>
      <c r="F26" s="515"/>
      <c r="G26" s="515"/>
      <c r="H26" s="515"/>
      <c r="I26" s="515"/>
      <c r="J26" s="515"/>
      <c r="K26" s="516"/>
    </row>
    <row r="27" spans="1:11" x14ac:dyDescent="0.2">
      <c r="A27" s="326"/>
      <c r="B27" s="137"/>
      <c r="C27" s="137"/>
      <c r="D27" s="137"/>
      <c r="E27" s="137"/>
      <c r="F27" s="137"/>
      <c r="G27" s="137"/>
      <c r="H27" s="137"/>
      <c r="I27" s="137"/>
      <c r="J27" s="137"/>
      <c r="K27" s="327"/>
    </row>
    <row r="28" spans="1:11" ht="13.5" thickBot="1" x14ac:dyDescent="0.25">
      <c r="A28" s="329"/>
      <c r="B28" s="330"/>
      <c r="C28" s="330"/>
      <c r="D28" s="330"/>
      <c r="E28" s="330"/>
      <c r="F28" s="330"/>
      <c r="G28" s="330"/>
      <c r="H28" s="330"/>
      <c r="I28" s="330"/>
      <c r="J28" s="330"/>
      <c r="K28" s="331"/>
    </row>
  </sheetData>
  <mergeCells count="18">
    <mergeCell ref="A2:K2"/>
    <mergeCell ref="A13:K13"/>
    <mergeCell ref="A15:K15"/>
    <mergeCell ref="A14:K14"/>
    <mergeCell ref="A24:E24"/>
    <mergeCell ref="F19:K19"/>
    <mergeCell ref="F20:K20"/>
    <mergeCell ref="A18:K18"/>
    <mergeCell ref="A12:K12"/>
    <mergeCell ref="A17:K17"/>
    <mergeCell ref="F21:K21"/>
    <mergeCell ref="F22:K22"/>
    <mergeCell ref="A26:K26"/>
    <mergeCell ref="A19:E19"/>
    <mergeCell ref="A20:E20"/>
    <mergeCell ref="A21:E21"/>
    <mergeCell ref="A22:E22"/>
    <mergeCell ref="A23:E23"/>
  </mergeCells>
  <phoneticPr fontId="1" type="noConversion"/>
  <printOptions horizontalCentered="1" verticalCentered="1"/>
  <pageMargins left="0.31" right="0.27559055118110237" top="0.38" bottom="0.28000000000000003" header="0.17" footer="0.17"/>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9"/>
  <sheetViews>
    <sheetView view="pageBreakPreview" topLeftCell="A19" zoomScale="70" zoomScaleNormal="100" zoomScaleSheetLayoutView="70" workbookViewId="0">
      <selection activeCell="H20" sqref="H20"/>
    </sheetView>
  </sheetViews>
  <sheetFormatPr defaultRowHeight="12.75" x14ac:dyDescent="0.2"/>
  <cols>
    <col min="1" max="1" width="6" style="70" customWidth="1"/>
    <col min="2" max="2" width="18.7109375" style="70" hidden="1" customWidth="1"/>
    <col min="3" max="3" width="8.5703125" style="70" customWidth="1"/>
    <col min="4" max="4" width="15.140625" style="71" customWidth="1"/>
    <col min="5" max="5" width="28" style="70" customWidth="1"/>
    <col min="6" max="6" width="35.7109375" style="3" customWidth="1"/>
    <col min="7" max="10" width="12.28515625" style="3" customWidth="1"/>
    <col min="11" max="11" width="13" style="72" customWidth="1"/>
    <col min="12" max="12" width="10.28515625" style="70" customWidth="1"/>
    <col min="13" max="13" width="10" style="188" customWidth="1"/>
    <col min="14" max="16384" width="9.140625" style="3"/>
  </cols>
  <sheetData>
    <row r="1" spans="1:13" ht="48.75" customHeight="1" x14ac:dyDescent="0.2">
      <c r="A1" s="667" t="str">
        <f>'YARIŞMA BİLGİLERİ'!A2:K2</f>
        <v>Gençlik ve Spor Bakanlığı
Spor Genel Müdürlüğü
Spor Faaliyetleri Daire Başkanlığı</v>
      </c>
      <c r="B1" s="667"/>
      <c r="C1" s="667"/>
      <c r="D1" s="667"/>
      <c r="E1" s="667"/>
      <c r="F1" s="667"/>
      <c r="G1" s="667"/>
      <c r="H1" s="667"/>
      <c r="I1" s="667"/>
      <c r="J1" s="667"/>
      <c r="K1" s="667"/>
      <c r="L1" s="667"/>
      <c r="M1" s="320"/>
    </row>
    <row r="2" spans="1:13" ht="25.5" customHeight="1" x14ac:dyDescent="0.2">
      <c r="A2" s="668" t="str">
        <f>'YARIŞMA BİLGİLERİ'!A14:K14</f>
        <v>2017-2018 Öğretim Yılı Okullararası Puanlı  Atletizm Yıldızlar İl Birinciliği</v>
      </c>
      <c r="B2" s="668"/>
      <c r="C2" s="668"/>
      <c r="D2" s="668"/>
      <c r="E2" s="668"/>
      <c r="F2" s="668"/>
      <c r="G2" s="668"/>
      <c r="H2" s="668"/>
      <c r="I2" s="668"/>
      <c r="J2" s="668"/>
      <c r="K2" s="668"/>
      <c r="L2" s="668"/>
      <c r="M2" s="668"/>
    </row>
    <row r="3" spans="1:13" s="4" customFormat="1" ht="27" customHeight="1" x14ac:dyDescent="0.2">
      <c r="A3" s="669" t="s">
        <v>78</v>
      </c>
      <c r="B3" s="669"/>
      <c r="C3" s="669"/>
      <c r="D3" s="670" t="str">
        <f>'YARIŞMA PROGRAMI'!C12</f>
        <v>Cirit Atma</v>
      </c>
      <c r="E3" s="670"/>
      <c r="F3" s="154" t="s">
        <v>213</v>
      </c>
      <c r="G3" s="671">
        <f>'YARIŞMA PROGRAMI'!D12</f>
        <v>3250</v>
      </c>
      <c r="H3" s="671"/>
      <c r="I3" s="671"/>
      <c r="J3" s="311" t="s">
        <v>178</v>
      </c>
      <c r="K3" s="672" t="str">
        <f>'YARIŞMA PROGRAMI'!E12</f>
        <v>-</v>
      </c>
      <c r="L3" s="672"/>
      <c r="M3" s="672"/>
    </row>
    <row r="4" spans="1:13" s="4" customFormat="1" ht="17.25" customHeight="1" x14ac:dyDescent="0.2">
      <c r="A4" s="663" t="s">
        <v>79</v>
      </c>
      <c r="B4" s="663"/>
      <c r="C4" s="663"/>
      <c r="D4" s="664" t="str">
        <f>'YARIŞMA BİLGİLERİ'!F21</f>
        <v>Yıldız Erkekler</v>
      </c>
      <c r="E4" s="664"/>
      <c r="F4" s="169" t="s">
        <v>145</v>
      </c>
      <c r="G4" s="157" t="s">
        <v>346</v>
      </c>
      <c r="H4" s="157"/>
      <c r="I4" s="319"/>
      <c r="J4" s="467" t="s">
        <v>77</v>
      </c>
      <c r="K4" s="666" t="str">
        <f>'YARIŞMA PROGRAMI'!B12</f>
        <v>04 Nisan 2018 - 14:30</v>
      </c>
      <c r="L4" s="666"/>
      <c r="M4" s="666"/>
    </row>
    <row r="5" spans="1:13" ht="15" customHeight="1" x14ac:dyDescent="0.2">
      <c r="A5" s="5"/>
      <c r="B5" s="5"/>
      <c r="C5" s="5"/>
      <c r="D5" s="9"/>
      <c r="E5" s="6"/>
      <c r="F5" s="7"/>
      <c r="G5" s="8"/>
      <c r="H5" s="8"/>
      <c r="I5" s="8"/>
      <c r="J5" s="8"/>
      <c r="K5" s="665">
        <f ca="1">NOW()</f>
        <v>43195.734738888888</v>
      </c>
      <c r="L5" s="665"/>
      <c r="M5" s="192"/>
    </row>
    <row r="6" spans="1:13" ht="15.75" x14ac:dyDescent="0.2">
      <c r="A6" s="660" t="s">
        <v>6</v>
      </c>
      <c r="B6" s="660"/>
      <c r="C6" s="661" t="s">
        <v>64</v>
      </c>
      <c r="D6" s="661" t="s">
        <v>81</v>
      </c>
      <c r="E6" s="660" t="s">
        <v>7</v>
      </c>
      <c r="F6" s="660" t="s">
        <v>190</v>
      </c>
      <c r="G6" s="662" t="s">
        <v>177</v>
      </c>
      <c r="H6" s="662"/>
      <c r="I6" s="662"/>
      <c r="J6" s="662"/>
      <c r="K6" s="657" t="s">
        <v>8</v>
      </c>
      <c r="L6" s="657" t="s">
        <v>111</v>
      </c>
      <c r="M6" s="657" t="s">
        <v>9</v>
      </c>
    </row>
    <row r="7" spans="1:13" ht="30" customHeight="1" x14ac:dyDescent="0.2">
      <c r="A7" s="660"/>
      <c r="B7" s="660"/>
      <c r="C7" s="661"/>
      <c r="D7" s="661"/>
      <c r="E7" s="660"/>
      <c r="F7" s="660"/>
      <c r="G7" s="318">
        <v>1</v>
      </c>
      <c r="H7" s="318">
        <v>2</v>
      </c>
      <c r="I7" s="318">
        <v>3</v>
      </c>
      <c r="J7" s="317">
        <v>4</v>
      </c>
      <c r="K7" s="657"/>
      <c r="L7" s="657"/>
      <c r="M7" s="657"/>
    </row>
    <row r="8" spans="1:13" s="65" customFormat="1" ht="49.5" hidden="1" customHeight="1" x14ac:dyDescent="0.2">
      <c r="A8" s="229">
        <v>1</v>
      </c>
      <c r="B8" s="230" t="s">
        <v>263</v>
      </c>
      <c r="C8" s="231" t="str">
        <f>IF(ISERROR(VLOOKUP(B8,'KAYIT LİSTESİ'!$B$4:$H$4978,2,0)),"",(VLOOKUP(B8,'KAYIT LİSTESİ'!$B$4:$H$4978,2,0)))</f>
        <v/>
      </c>
      <c r="D8" s="232" t="str">
        <f>IF(ISERROR(VLOOKUP(B8,'KAYIT LİSTESİ'!$B$4:$H$4978,4,0)),"",(VLOOKUP(B8,'KAYIT LİSTESİ'!$B$4:$H$4978,4,0)))</f>
        <v/>
      </c>
      <c r="E8" s="233" t="str">
        <f>IF(ISERROR(VLOOKUP(B8,'KAYIT LİSTESİ'!$B$4:$H$4978,5,0)),"",(VLOOKUP(B8,'KAYIT LİSTESİ'!$B$4:$H$4978,5,0)))</f>
        <v/>
      </c>
      <c r="F8" s="233" t="str">
        <f>IF(ISERROR(VLOOKUP(B8,'KAYIT LİSTESİ'!$B$4:$H$4978,6,0)),"",(VLOOKUP(B8,'KAYIT LİSTESİ'!$B$4:$H$4978,6,0)))</f>
        <v/>
      </c>
      <c r="G8" s="235"/>
      <c r="H8" s="235"/>
      <c r="I8" s="235"/>
      <c r="J8" s="235"/>
      <c r="K8" s="307"/>
      <c r="L8" s="278" t="str">
        <f>IF(ISTEXT(K8)," ",IFERROR(VLOOKUP(SMALL(PUAN!$AL$4:$AM$112,COUNTIF(PUAN!$AL$4:$AM$112,"&lt;="&amp;K8)+0),PUAN!$AL$4:$AM$112,2,0),"    "))</f>
        <v xml:space="preserve">    </v>
      </c>
      <c r="M8" s="239"/>
    </row>
    <row r="9" spans="1:13" s="65" customFormat="1" ht="49.5" hidden="1" customHeight="1" x14ac:dyDescent="0.2">
      <c r="A9" s="229"/>
      <c r="B9" s="230" t="s">
        <v>276</v>
      </c>
      <c r="C9" s="231" t="str">
        <f>IF(ISERROR(VLOOKUP(B9,'KAYIT LİSTESİ'!$B$4:$H$4978,2,0)),"",(VLOOKUP(B9,'KAYIT LİSTESİ'!$B$4:$H$4978,2,0)))</f>
        <v/>
      </c>
      <c r="D9" s="232" t="str">
        <f>IF(ISERROR(VLOOKUP(B9,'KAYIT LİSTESİ'!$B$4:$H$4978,4,0)),"",(VLOOKUP(B9,'KAYIT LİSTESİ'!$B$4:$H$4978,4,0)))</f>
        <v/>
      </c>
      <c r="E9" s="233" t="str">
        <f>IF(ISERROR(VLOOKUP(B9,'KAYIT LİSTESİ'!$B$4:$H$4978,5,0)),"",(VLOOKUP(B9,'KAYIT LİSTESİ'!$B$4:$H$4978,5,0)))</f>
        <v/>
      </c>
      <c r="F9" s="233" t="str">
        <f>IF(ISERROR(VLOOKUP(B9,'KAYIT LİSTESİ'!$B$4:$H$4978,6,0)),"",(VLOOKUP(B9,'KAYIT LİSTESİ'!$B$4:$H$4978,6,0)))</f>
        <v/>
      </c>
      <c r="G9" s="235"/>
      <c r="H9" s="235"/>
      <c r="I9" s="235"/>
      <c r="J9" s="475"/>
      <c r="K9" s="307">
        <f t="shared" ref="K9:K20" si="0">MAX(G9:J9)</f>
        <v>0</v>
      </c>
      <c r="L9" s="278" t="str">
        <f>IF(ISTEXT(K9)," ",IFERROR(VLOOKUP(SMALL(PUAN!$AL$4:$AM$112,COUNTIF(PUAN!$AL$4:$AM$112,"&lt;="&amp;K9)+0),PUAN!$AL$4:$AM$112,2,0),"    "))</f>
        <v xml:space="preserve">    </v>
      </c>
      <c r="M9" s="239"/>
    </row>
    <row r="10" spans="1:13" s="65" customFormat="1" ht="49.5" customHeight="1" x14ac:dyDescent="0.2">
      <c r="A10" s="229">
        <v>1</v>
      </c>
      <c r="B10" s="230" t="s">
        <v>266</v>
      </c>
      <c r="C10" s="231">
        <f>IF(ISERROR(VLOOKUP(B10,'KAYIT LİSTESİ'!$B$4:$H$4978,2,0)),"",(VLOOKUP(B10,'KAYIT LİSTESİ'!$B$4:$H$4978,2,0)))</f>
        <v>71</v>
      </c>
      <c r="D10" s="232">
        <f>IF(ISERROR(VLOOKUP(B10,'KAYIT LİSTESİ'!$B$4:$H$4978,4,0)),"",(VLOOKUP(B10,'KAYIT LİSTESİ'!$B$4:$H$4978,4,0)))</f>
        <v>38261</v>
      </c>
      <c r="E10" s="233" t="str">
        <f>IF(ISERROR(VLOOKUP(B10,'KAYIT LİSTESİ'!$B$4:$H$4978,5,0)),"",(VLOOKUP(B10,'KAYIT LİSTESİ'!$B$4:$H$4978,5,0)))</f>
        <v>UTKU KÖSE</v>
      </c>
      <c r="F10" s="233" t="str">
        <f>IF(ISERROR(VLOOKUP(B10,'KAYIT LİSTESİ'!$B$4:$H$4978,6,0)),"",(VLOOKUP(B10,'KAYIT LİSTESİ'!$B$4:$H$4978,6,0)))</f>
        <v>İZMİR-ŞEHİT ASTSUBAY HALİL GÜÇTEKİN</v>
      </c>
      <c r="G10" s="235">
        <v>2384</v>
      </c>
      <c r="H10" s="235">
        <v>2512</v>
      </c>
      <c r="I10" s="235">
        <v>2895</v>
      </c>
      <c r="J10" s="235">
        <v>2469</v>
      </c>
      <c r="K10" s="307">
        <f t="shared" si="0"/>
        <v>2895</v>
      </c>
      <c r="L10" s="278">
        <f>IF(ISTEXT(K10)," ",IFERROR(VLOOKUP(SMALL(PUAN!$AL$4:$AM$112,COUNTIF(PUAN!$AL$4:$AM$112,"&lt;="&amp;K10)+0),PUAN!$AL$4:$AM$112,2,0),"    "))</f>
        <v>56</v>
      </c>
      <c r="M10" s="239"/>
    </row>
    <row r="11" spans="1:13" s="65" customFormat="1" ht="49.5" customHeight="1" x14ac:dyDescent="0.2">
      <c r="A11" s="229">
        <v>2</v>
      </c>
      <c r="B11" s="230" t="s">
        <v>277</v>
      </c>
      <c r="C11" s="231">
        <f>IF(ISERROR(VLOOKUP(B11,'KAYIT LİSTESİ'!$B$4:$H$4978,2,0)),"",(VLOOKUP(B11,'KAYIT LİSTESİ'!$B$4:$H$4978,2,0)))</f>
        <v>102</v>
      </c>
      <c r="D11" s="232">
        <f>IF(ISERROR(VLOOKUP(B11,'KAYIT LİSTESİ'!$B$4:$H$4978,4,0)),"",(VLOOKUP(B11,'KAYIT LİSTESİ'!$B$4:$H$4978,4,0)))</f>
        <v>38133</v>
      </c>
      <c r="E11" s="233" t="str">
        <f>IF(ISERROR(VLOOKUP(B11,'KAYIT LİSTESİ'!$B$4:$H$4978,5,0)),"",(VLOOKUP(B11,'KAYIT LİSTESİ'!$B$4:$H$4978,5,0)))</f>
        <v>ARDA ERİŞ</v>
      </c>
      <c r="F11" s="233" t="str">
        <f>IF(ISERROR(VLOOKUP(B11,'KAYIT LİSTESİ'!$B$4:$H$4978,6,0)),"",(VLOOKUP(B11,'KAYIT LİSTESİ'!$B$4:$H$4978,6,0)))</f>
        <v>İZMİR-KARŞIYAKA O.O</v>
      </c>
      <c r="G11" s="235">
        <v>2502</v>
      </c>
      <c r="H11" s="235">
        <v>2632</v>
      </c>
      <c r="I11" s="235" t="s">
        <v>656</v>
      </c>
      <c r="J11" s="475">
        <v>2407</v>
      </c>
      <c r="K11" s="307">
        <f t="shared" si="0"/>
        <v>2632</v>
      </c>
      <c r="L11" s="278" t="s">
        <v>657</v>
      </c>
      <c r="M11" s="239"/>
    </row>
    <row r="12" spans="1:13" s="65" customFormat="1" ht="49.5" customHeight="1" x14ac:dyDescent="0.2">
      <c r="A12" s="229">
        <v>3</v>
      </c>
      <c r="B12" s="230" t="s">
        <v>268</v>
      </c>
      <c r="C12" s="231">
        <f>IF(ISERROR(VLOOKUP(B12,'KAYIT LİSTESİ'!$B$4:$H$4978,2,0)),"",(VLOOKUP(B12,'KAYIT LİSTESİ'!$B$4:$H$4978,2,0)))</f>
        <v>32</v>
      </c>
      <c r="D12" s="232">
        <f>IF(ISERROR(VLOOKUP(B12,'KAYIT LİSTESİ'!$B$4:$H$4978,4,0)),"",(VLOOKUP(B12,'KAYIT LİSTESİ'!$B$4:$H$4978,4,0)))</f>
        <v>37947</v>
      </c>
      <c r="E12" s="233" t="str">
        <f>IF(ISERROR(VLOOKUP(B12,'KAYIT LİSTESİ'!$B$4:$H$4978,5,0)),"",(VLOOKUP(B12,'KAYIT LİSTESİ'!$B$4:$H$4978,5,0)))</f>
        <v>SUAT ERDEM CENGİZ</v>
      </c>
      <c r="F12" s="233" t="str">
        <f>IF(ISERROR(VLOOKUP(B12,'KAYIT LİSTESİ'!$B$4:$H$4978,6,0)),"",(VLOOKUP(B12,'KAYIT LİSTESİ'!$B$4:$H$4978,6,0)))</f>
        <v>İZMİR-DEÜ ÖZEL 75.YIL ORTAOKULU</v>
      </c>
      <c r="G12" s="235" t="s">
        <v>656</v>
      </c>
      <c r="H12" s="235">
        <v>2456</v>
      </c>
      <c r="I12" s="235" t="s">
        <v>656</v>
      </c>
      <c r="J12" s="235">
        <v>2068</v>
      </c>
      <c r="K12" s="307">
        <f t="shared" si="0"/>
        <v>2456</v>
      </c>
      <c r="L12" s="278">
        <f>IF(ISTEXT(K12)," ",IFERROR(VLOOKUP(SMALL(PUAN!$AL$4:$AM$112,COUNTIF(PUAN!$AL$4:$AM$112,"&lt;="&amp;K12)+0),PUAN!$AL$4:$AM$112,2,0),"    "))</f>
        <v>48</v>
      </c>
      <c r="M12" s="239"/>
    </row>
    <row r="13" spans="1:13" s="65" customFormat="1" ht="49.5" customHeight="1" x14ac:dyDescent="0.2">
      <c r="A13" s="229">
        <v>4</v>
      </c>
      <c r="B13" s="230" t="s">
        <v>265</v>
      </c>
      <c r="C13" s="231">
        <f>IF(ISERROR(VLOOKUP(B13,'KAYIT LİSTESİ'!$B$4:$H$4978,2,0)),"",(VLOOKUP(B13,'KAYIT LİSTESİ'!$B$4:$H$4978,2,0)))</f>
        <v>61</v>
      </c>
      <c r="D13" s="232">
        <f>IF(ISERROR(VLOOKUP(B13,'KAYIT LİSTESİ'!$B$4:$H$4978,4,0)),"",(VLOOKUP(B13,'KAYIT LİSTESİ'!$B$4:$H$4978,4,0)))</f>
        <v>37917</v>
      </c>
      <c r="E13" s="233" t="str">
        <f>IF(ISERROR(VLOOKUP(B13,'KAYIT LİSTESİ'!$B$4:$H$4978,5,0)),"",(VLOOKUP(B13,'KAYIT LİSTESİ'!$B$4:$H$4978,5,0)))</f>
        <v>MEHMET HÜSEYİN KARACADAĞ</v>
      </c>
      <c r="F13" s="233" t="str">
        <f>IF(ISERROR(VLOOKUP(B13,'KAYIT LİSTESİ'!$B$4:$H$4978,6,0)),"",(VLOOKUP(B13,'KAYIT LİSTESİ'!$B$4:$H$4978,6,0)))</f>
        <v>İZMİR-Pancar Nezihe Şairoğlu Ortaokulu  Torbalı   İZMİR</v>
      </c>
      <c r="G13" s="235">
        <v>2377</v>
      </c>
      <c r="H13" s="235" t="s">
        <v>656</v>
      </c>
      <c r="I13" s="235" t="s">
        <v>656</v>
      </c>
      <c r="J13" s="235">
        <v>2431</v>
      </c>
      <c r="K13" s="307">
        <f t="shared" si="0"/>
        <v>2431</v>
      </c>
      <c r="L13" s="278">
        <f>IF(ISTEXT(K13)," ",IFERROR(VLOOKUP(SMALL(PUAN!$AL$4:$AM$112,COUNTIF(PUAN!$AL$4:$AM$112,"&lt;="&amp;K13)+0),PUAN!$AL$4:$AM$112,2,0),"    "))</f>
        <v>47</v>
      </c>
      <c r="M13" s="239"/>
    </row>
    <row r="14" spans="1:13" s="65" customFormat="1" ht="49.5" customHeight="1" x14ac:dyDescent="0.2">
      <c r="A14" s="229">
        <v>5</v>
      </c>
      <c r="B14" s="230" t="s">
        <v>271</v>
      </c>
      <c r="C14" s="231">
        <f>IF(ISERROR(VLOOKUP(B14,'KAYIT LİSTESİ'!$B$4:$H$4978,2,0)),"",(VLOOKUP(B14,'KAYIT LİSTESİ'!$B$4:$H$4978,2,0)))</f>
        <v>8</v>
      </c>
      <c r="D14" s="232">
        <f>IF(ISERROR(VLOOKUP(B14,'KAYIT LİSTESİ'!$B$4:$H$4978,4,0)),"",(VLOOKUP(B14,'KAYIT LİSTESİ'!$B$4:$H$4978,4,0)))</f>
        <v>38075</v>
      </c>
      <c r="E14" s="233" t="str">
        <f>IF(ISERROR(VLOOKUP(B14,'KAYIT LİSTESİ'!$B$4:$H$4978,5,0)),"",(VLOOKUP(B14,'KAYIT LİSTESİ'!$B$4:$H$4978,5,0)))</f>
        <v>FEVZİ CAN ŞAHİN</v>
      </c>
      <c r="F14" s="233" t="str">
        <f>IF(ISERROR(VLOOKUP(B14,'KAYIT LİSTESİ'!$B$4:$H$4978,6,0)),"",(VLOOKUP(B14,'KAYIT LİSTESİ'!$B$4:$H$4978,6,0)))</f>
        <v>İZMİR-BUCA KOZAĞAÇORTAOKULU</v>
      </c>
      <c r="G14" s="235">
        <v>2286</v>
      </c>
      <c r="H14" s="235" t="s">
        <v>656</v>
      </c>
      <c r="I14" s="235">
        <v>2196</v>
      </c>
      <c r="J14" s="235" t="s">
        <v>656</v>
      </c>
      <c r="K14" s="307">
        <f t="shared" si="0"/>
        <v>2286</v>
      </c>
      <c r="L14" s="278">
        <f>IF(ISTEXT(K14)," ",IFERROR(VLOOKUP(SMALL(PUAN!$AL$4:$AM$112,COUNTIF(PUAN!$AL$4:$AM$112,"&lt;="&amp;K14)+0),PUAN!$AL$4:$AM$112,2,0),"    "))</f>
        <v>44</v>
      </c>
      <c r="M14" s="239"/>
    </row>
    <row r="15" spans="1:13" s="65" customFormat="1" ht="49.5" customHeight="1" x14ac:dyDescent="0.2">
      <c r="A15" s="229">
        <v>6</v>
      </c>
      <c r="B15" s="230" t="s">
        <v>272</v>
      </c>
      <c r="C15" s="231">
        <f>IF(ISERROR(VLOOKUP(B15,'KAYIT LİSTESİ'!$B$4:$H$4978,2,0)),"",(VLOOKUP(B15,'KAYIT LİSTESİ'!$B$4:$H$4978,2,0)))</f>
        <v>47</v>
      </c>
      <c r="D15" s="232">
        <f>IF(ISERROR(VLOOKUP(B15,'KAYIT LİSTESİ'!$B$4:$H$4978,4,0)),"",(VLOOKUP(B15,'KAYIT LİSTESİ'!$B$4:$H$4978,4,0)))</f>
        <v>2004</v>
      </c>
      <c r="E15" s="233" t="str">
        <f>IF(ISERROR(VLOOKUP(B15,'KAYIT LİSTESİ'!$B$4:$H$4978,5,0)),"",(VLOOKUP(B15,'KAYIT LİSTESİ'!$B$4:$H$4978,5,0)))</f>
        <v>M.AYAZ DURDU</v>
      </c>
      <c r="F15" s="233" t="str">
        <f>IF(ISERROR(VLOOKUP(B15,'KAYIT LİSTESİ'!$B$4:$H$4978,6,0)),"",(VLOOKUP(B15,'KAYIT LİSTESİ'!$B$4:$H$4978,6,0)))</f>
        <v>İZMİR-EVİN LEBLEBİCİOĞLU ORTAOKULU</v>
      </c>
      <c r="G15" s="235">
        <v>2194</v>
      </c>
      <c r="H15" s="235">
        <v>1889</v>
      </c>
      <c r="I15" s="235">
        <v>2026</v>
      </c>
      <c r="J15" s="235">
        <v>1949</v>
      </c>
      <c r="K15" s="307">
        <f t="shared" si="0"/>
        <v>2194</v>
      </c>
      <c r="L15" s="278">
        <f>IF(ISTEXT(K15)," ",IFERROR(VLOOKUP(SMALL(PUAN!$AL$4:$AM$112,COUNTIF(PUAN!$AL$4:$AM$112,"&lt;="&amp;K15)+0),PUAN!$AL$4:$AM$112,2,0),"    "))</f>
        <v>42</v>
      </c>
      <c r="M15" s="239"/>
    </row>
    <row r="16" spans="1:13" s="65" customFormat="1" ht="49.5" customHeight="1" x14ac:dyDescent="0.2">
      <c r="A16" s="229">
        <v>7</v>
      </c>
      <c r="B16" s="230" t="s">
        <v>269</v>
      </c>
      <c r="C16" s="231">
        <f>IF(ISERROR(VLOOKUP(B16,'KAYIT LİSTESİ'!$B$4:$H$4978,2,0)),"",(VLOOKUP(B16,'KAYIT LİSTESİ'!$B$4:$H$4978,2,0)))</f>
        <v>91</v>
      </c>
      <c r="D16" s="232">
        <f>IF(ISERROR(VLOOKUP(B16,'KAYIT LİSTESİ'!$B$4:$H$4978,4,0)),"",(VLOOKUP(B16,'KAYIT LİSTESİ'!$B$4:$H$4978,4,0)))</f>
        <v>38392</v>
      </c>
      <c r="E16" s="233" t="str">
        <f>IF(ISERROR(VLOOKUP(B16,'KAYIT LİSTESİ'!$B$4:$H$4978,5,0)),"",(VLOOKUP(B16,'KAYIT LİSTESİ'!$B$4:$H$4978,5,0)))</f>
        <v>ALİ DÖRDÜNCÜ</v>
      </c>
      <c r="F16" s="233" t="str">
        <f>IF(ISERROR(VLOOKUP(B16,'KAYIT LİSTESİ'!$B$4:$H$4978,6,0)),"",(VLOOKUP(B16,'KAYIT LİSTESİ'!$B$4:$H$4978,6,0)))</f>
        <v>İZMİR-ZİHNİ ÜSTÜN ORTAOKULU</v>
      </c>
      <c r="G16" s="235">
        <v>1695</v>
      </c>
      <c r="H16" s="235">
        <v>1589</v>
      </c>
      <c r="I16" s="235">
        <v>1786</v>
      </c>
      <c r="J16" s="235">
        <v>1471</v>
      </c>
      <c r="K16" s="307">
        <f t="shared" si="0"/>
        <v>1786</v>
      </c>
      <c r="L16" s="278">
        <f>IF(ISTEXT(K16)," ",IFERROR(VLOOKUP(SMALL(PUAN!$AL$4:$AM$112,COUNTIF(PUAN!$AL$4:$AM$112,"&lt;="&amp;K16)+0),PUAN!$AL$4:$AM$112,2,0),"    "))</f>
        <v>34</v>
      </c>
      <c r="M16" s="239"/>
    </row>
    <row r="17" spans="1:13" s="65" customFormat="1" ht="49.5" customHeight="1" x14ac:dyDescent="0.2">
      <c r="A17" s="229">
        <v>8</v>
      </c>
      <c r="B17" s="230" t="s">
        <v>270</v>
      </c>
      <c r="C17" s="231">
        <f>IF(ISERROR(VLOOKUP(B17,'KAYIT LİSTESİ'!$B$4:$H$4978,2,0)),"",(VLOOKUP(B17,'KAYIT LİSTESİ'!$B$4:$H$4978,2,0)))</f>
        <v>38</v>
      </c>
      <c r="D17" s="232">
        <f>IF(ISERROR(VLOOKUP(B17,'KAYIT LİSTESİ'!$B$4:$H$4978,4,0)),"",(VLOOKUP(B17,'KAYIT LİSTESİ'!$B$4:$H$4978,4,0)))</f>
        <v>38096</v>
      </c>
      <c r="E17" s="233" t="str">
        <f>IF(ISERROR(VLOOKUP(B17,'KAYIT LİSTESİ'!$B$4:$H$4978,5,0)),"",(VLOOKUP(B17,'KAYIT LİSTESİ'!$B$4:$H$4978,5,0)))</f>
        <v>MERT BAKIR</v>
      </c>
      <c r="F17" s="233" t="str">
        <f>IF(ISERROR(VLOOKUP(B17,'KAYIT LİSTESİ'!$B$4:$H$4978,6,0)),"",(VLOOKUP(B17,'KAYIT LİSTESİ'!$B$4:$H$4978,6,0)))</f>
        <v>İZMİR-EREN ŞAHİN ERONAT O.O</v>
      </c>
      <c r="G17" s="235">
        <v>1775</v>
      </c>
      <c r="H17" s="235" t="s">
        <v>656</v>
      </c>
      <c r="I17" s="235" t="s">
        <v>656</v>
      </c>
      <c r="J17" s="235">
        <v>1602</v>
      </c>
      <c r="K17" s="307">
        <f t="shared" si="0"/>
        <v>1775</v>
      </c>
      <c r="L17" s="278">
        <f>IF(ISTEXT(K17)," ",IFERROR(VLOOKUP(SMALL(PUAN!$AL$4:$AM$112,COUNTIF(PUAN!$AL$4:$AM$112,"&lt;="&amp;K17)+0),PUAN!$AL$4:$AM$112,2,0),"    "))</f>
        <v>34</v>
      </c>
      <c r="M17" s="239"/>
    </row>
    <row r="18" spans="1:13" s="65" customFormat="1" ht="49.5" customHeight="1" x14ac:dyDescent="0.2">
      <c r="A18" s="229">
        <v>9</v>
      </c>
      <c r="B18" s="230" t="s">
        <v>275</v>
      </c>
      <c r="C18" s="231">
        <f>IF(ISERROR(VLOOKUP(B18,'KAYIT LİSTESİ'!$B$4:$H$4978,2,0)),"",(VLOOKUP(B18,'KAYIT LİSTESİ'!$B$4:$H$4978,2,0)))</f>
        <v>83</v>
      </c>
      <c r="D18" s="232">
        <f>IF(ISERROR(VLOOKUP(B18,'KAYIT LİSTESİ'!$B$4:$H$4978,4,0)),"",(VLOOKUP(B18,'KAYIT LİSTESİ'!$B$4:$H$4978,4,0)))</f>
        <v>37885</v>
      </c>
      <c r="E18" s="233" t="str">
        <f>IF(ISERROR(VLOOKUP(B18,'KAYIT LİSTESİ'!$B$4:$H$4978,5,0)),"",(VLOOKUP(B18,'KAYIT LİSTESİ'!$B$4:$H$4978,5,0)))</f>
        <v>HÜSEYİN ÇELİK</v>
      </c>
      <c r="F18" s="233" t="str">
        <f>IF(ISERROR(VLOOKUP(B18,'KAYIT LİSTESİ'!$B$4:$H$4978,6,0)),"",(VLOOKUP(B18,'KAYIT LİSTESİ'!$B$4:$H$4978,6,0)))</f>
        <v>İZMİR-ŞEHİTLER ORTAOKULU</v>
      </c>
      <c r="G18" s="235" t="s">
        <v>656</v>
      </c>
      <c r="H18" s="235" t="s">
        <v>656</v>
      </c>
      <c r="I18" s="235">
        <v>1644</v>
      </c>
      <c r="J18" s="475">
        <v>1309</v>
      </c>
      <c r="K18" s="307">
        <f t="shared" si="0"/>
        <v>1644</v>
      </c>
      <c r="L18" s="278">
        <f>IF(ISTEXT(K18)," ",IFERROR(VLOOKUP(SMALL(PUAN!$AL$4:$AM$112,COUNTIF(PUAN!$AL$4:$AM$112,"&lt;="&amp;K18)+0),PUAN!$AL$4:$AM$112,2,0),"    "))</f>
        <v>31</v>
      </c>
      <c r="M18" s="239"/>
    </row>
    <row r="19" spans="1:13" s="65" customFormat="1" ht="49.5" customHeight="1" x14ac:dyDescent="0.2">
      <c r="A19" s="229">
        <v>10</v>
      </c>
      <c r="B19" s="230" t="s">
        <v>273</v>
      </c>
      <c r="C19" s="231">
        <f>IF(ISERROR(VLOOKUP(B19,'KAYIT LİSTESİ'!$B$4:$H$4978,2,0)),"",(VLOOKUP(B19,'KAYIT LİSTESİ'!$B$4:$H$4978,2,0)))</f>
        <v>17</v>
      </c>
      <c r="D19" s="232">
        <f>IF(ISERROR(VLOOKUP(B19,'KAYIT LİSTESİ'!$B$4:$H$4978,4,0)),"",(VLOOKUP(B19,'KAYIT LİSTESİ'!$B$4:$H$4978,4,0)))</f>
        <v>38526</v>
      </c>
      <c r="E19" s="233" t="str">
        <f>IF(ISERROR(VLOOKUP(B19,'KAYIT LİSTESİ'!$B$4:$H$4978,5,0)),"",(VLOOKUP(B19,'KAYIT LİSTESİ'!$B$4:$H$4978,5,0)))</f>
        <v>ALTAY ÜNSALDIK</v>
      </c>
      <c r="F19" s="233" t="str">
        <f>IF(ISERROR(VLOOKUP(B19,'KAYIT LİSTESİ'!$B$4:$H$4978,6,0)),"",(VLOOKUP(B19,'KAYIT LİSTESİ'!$B$4:$H$4978,6,0)))</f>
        <v>İZMİR-ÖZEL ÇAKABEY OKULLARI</v>
      </c>
      <c r="G19" s="235" t="s">
        <v>656</v>
      </c>
      <c r="H19" s="235">
        <v>1541</v>
      </c>
      <c r="I19" s="235" t="s">
        <v>656</v>
      </c>
      <c r="J19" s="475" t="s">
        <v>656</v>
      </c>
      <c r="K19" s="307">
        <f t="shared" si="0"/>
        <v>1541</v>
      </c>
      <c r="L19" s="278">
        <f>IF(ISTEXT(K19)," ",IFERROR(VLOOKUP(SMALL(PUAN!$AL$4:$AM$112,COUNTIF(PUAN!$AL$4:$AM$112,"&lt;="&amp;K19)+0),PUAN!$AL$4:$AM$112,2,0),"    "))</f>
        <v>29</v>
      </c>
      <c r="M19" s="239"/>
    </row>
    <row r="20" spans="1:13" s="65" customFormat="1" ht="49.5" customHeight="1" x14ac:dyDescent="0.2">
      <c r="A20" s="229">
        <v>11</v>
      </c>
      <c r="B20" s="230" t="s">
        <v>274</v>
      </c>
      <c r="C20" s="231">
        <f>IF(ISERROR(VLOOKUP(B20,'KAYIT LİSTESİ'!$B$4:$H$4978,2,0)),"",(VLOOKUP(B20,'KAYIT LİSTESİ'!$B$4:$H$4978,2,0)))</f>
        <v>131</v>
      </c>
      <c r="D20" s="232">
        <f>IF(ISERROR(VLOOKUP(B20,'KAYIT LİSTESİ'!$B$4:$H$4978,4,0)),"",(VLOOKUP(B20,'KAYIT LİSTESİ'!$B$4:$H$4978,4,0)))</f>
        <v>38331</v>
      </c>
      <c r="E20" s="233" t="str">
        <f>IF(ISERROR(VLOOKUP(B20,'KAYIT LİSTESİ'!$B$4:$H$4978,5,0)),"",(VLOOKUP(B20,'KAYIT LİSTESİ'!$B$4:$H$4978,5,0)))</f>
        <v>MAHMUT BARIŞ TEK</v>
      </c>
      <c r="F20" s="233" t="str">
        <f>IF(ISERROR(VLOOKUP(B20,'KAYIT LİSTESİ'!$B$4:$H$4978,6,0)),"",(VLOOKUP(B20,'KAYIT LİSTESİ'!$B$4:$H$4978,6,0)))</f>
        <v>İZMİR-EGE ÜNİVERSİTESİ GÜÇLENDİRME VAKFI BORNOVA ORTAOKULU</v>
      </c>
      <c r="G20" s="235" t="s">
        <v>656</v>
      </c>
      <c r="H20" s="235">
        <v>961</v>
      </c>
      <c r="I20" s="235" t="s">
        <v>656</v>
      </c>
      <c r="J20" s="475">
        <v>1322</v>
      </c>
      <c r="K20" s="307">
        <f t="shared" si="0"/>
        <v>1322</v>
      </c>
      <c r="L20" s="278">
        <f>IF(ISTEXT(K20)," ",IFERROR(VLOOKUP(SMALL(PUAN!$AL$4:$AM$112,COUNTIF(PUAN!$AL$4:$AM$112,"&lt;="&amp;K20)+0),PUAN!$AL$4:$AM$112,2,0),"    "))</f>
        <v>25</v>
      </c>
      <c r="M20" s="239"/>
    </row>
    <row r="21" spans="1:13" s="65" customFormat="1" ht="49.5" customHeight="1" x14ac:dyDescent="0.2">
      <c r="A21" s="229" t="s">
        <v>195</v>
      </c>
      <c r="B21" s="230" t="s">
        <v>264</v>
      </c>
      <c r="C21" s="231">
        <f>IF(ISERROR(VLOOKUP(B21,'KAYIT LİSTESİ'!$B$4:$H$4978,2,0)),"",(VLOOKUP(B21,'KAYIT LİSTESİ'!$B$4:$H$4978,2,0)))</f>
        <v>54</v>
      </c>
      <c r="D21" s="232">
        <f>IF(ISERROR(VLOOKUP(B21,'KAYIT LİSTESİ'!$B$4:$H$4978,4,0)),"",(VLOOKUP(B21,'KAYIT LİSTESİ'!$B$4:$H$4978,4,0)))</f>
        <v>0</v>
      </c>
      <c r="E21" s="233" t="str">
        <f>IF(ISERROR(VLOOKUP(B21,'KAYIT LİSTESİ'!$B$4:$H$4978,5,0)),"",(VLOOKUP(B21,'KAYIT LİSTESİ'!$B$4:$H$4978,5,0)))</f>
        <v>TAHA KARAÇELİK</v>
      </c>
      <c r="F21" s="233" t="str">
        <f>IF(ISERROR(VLOOKUP(B21,'KAYIT LİSTESİ'!$B$4:$H$4978,6,0)),"",(VLOOKUP(B21,'KAYIT LİSTESİ'!$B$4:$H$4978,6,0)))</f>
        <v>İZMİR-İSMET SEZGİN ORTA OKULU</v>
      </c>
      <c r="G21" s="235" t="s">
        <v>656</v>
      </c>
      <c r="H21" s="235" t="s">
        <v>656</v>
      </c>
      <c r="I21" s="235" t="s">
        <v>656</v>
      </c>
      <c r="J21" s="235" t="s">
        <v>656</v>
      </c>
      <c r="K21" s="307" t="s">
        <v>370</v>
      </c>
      <c r="L21" s="278" t="s">
        <v>195</v>
      </c>
      <c r="M21" s="239"/>
    </row>
    <row r="22" spans="1:13" s="65" customFormat="1" ht="49.5" customHeight="1" x14ac:dyDescent="0.2">
      <c r="A22" s="229" t="s">
        <v>195</v>
      </c>
      <c r="B22" s="230" t="s">
        <v>267</v>
      </c>
      <c r="C22" s="231">
        <f>IF(ISERROR(VLOOKUP(B22,'KAYIT LİSTESİ'!$B$4:$H$4978,2,0)),"",(VLOOKUP(B22,'KAYIT LİSTESİ'!$B$4:$H$4978,2,0)))</f>
        <v>0</v>
      </c>
      <c r="D22" s="232">
        <f>IF(ISERROR(VLOOKUP(B22,'KAYIT LİSTESİ'!$B$4:$H$4978,4,0)),"",(VLOOKUP(B22,'KAYIT LİSTESİ'!$B$4:$H$4978,4,0)))</f>
        <v>0</v>
      </c>
      <c r="E22" s="233">
        <f>IF(ISERROR(VLOOKUP(B22,'KAYIT LİSTESİ'!$B$4:$H$4978,5,0)),"",(VLOOKUP(B22,'KAYIT LİSTESİ'!$B$4:$H$4978,5,0)))</f>
        <v>0</v>
      </c>
      <c r="F22" s="233" t="str">
        <f>IF(ISERROR(VLOOKUP(B22,'KAYIT LİSTESİ'!$B$4:$H$4978,6,0)),"",(VLOOKUP(B22,'KAYIT LİSTESİ'!$B$4:$H$4978,6,0)))</f>
        <v>İZMİR-ÖZEL İZMİR BORNOVA TÜRK ORTAOKULU</v>
      </c>
      <c r="G22" s="235"/>
      <c r="H22" s="235"/>
      <c r="I22" s="235"/>
      <c r="J22" s="235"/>
      <c r="K22" s="307" t="s">
        <v>368</v>
      </c>
      <c r="L22" s="278" t="s">
        <v>195</v>
      </c>
      <c r="M22" s="239"/>
    </row>
    <row r="23" spans="1:13" s="65" customFormat="1" ht="49.5" hidden="1" customHeight="1" x14ac:dyDescent="0.2">
      <c r="A23" s="229">
        <v>15</v>
      </c>
      <c r="B23" s="230" t="s">
        <v>278</v>
      </c>
      <c r="C23" s="231" t="str">
        <f>IF(ISERROR(VLOOKUP(B23,'KAYIT LİSTESİ'!$B$4:$H$4978,2,0)),"",(VLOOKUP(B23,'KAYIT LİSTESİ'!$B$4:$H$4978,2,0)))</f>
        <v/>
      </c>
      <c r="D23" s="232" t="str">
        <f>IF(ISERROR(VLOOKUP(B23,'KAYIT LİSTESİ'!$B$4:$H$4978,4,0)),"",(VLOOKUP(B23,'KAYIT LİSTESİ'!$B$4:$H$4978,4,0)))</f>
        <v/>
      </c>
      <c r="E23" s="233" t="str">
        <f>IF(ISERROR(VLOOKUP(B23,'KAYIT LİSTESİ'!$B$4:$H$4978,5,0)),"",(VLOOKUP(B23,'KAYIT LİSTESİ'!$B$4:$H$4978,5,0)))</f>
        <v/>
      </c>
      <c r="F23" s="233" t="str">
        <f>IF(ISERROR(VLOOKUP(B23,'KAYIT LİSTESİ'!$B$4:$H$4978,6,0)),"",(VLOOKUP(B23,'KAYIT LİSTESİ'!$B$4:$H$4978,6,0)))</f>
        <v/>
      </c>
      <c r="G23" s="235"/>
      <c r="H23" s="235"/>
      <c r="I23" s="235"/>
      <c r="J23" s="307"/>
      <c r="K23" s="307">
        <f t="shared" ref="K23" si="1">MAX(G23:J23)</f>
        <v>0</v>
      </c>
      <c r="L23" s="278" t="str">
        <f>IF(ISTEXT(K23)," ",IFERROR(VLOOKUP(SMALL(PUAN!$AL$4:$AM$112,COUNTIF(PUAN!$AL$4:$AM$112,"&lt;="&amp;K23)+0),PUAN!$AL$4:$AM$112,2,0),"    "))</f>
        <v xml:space="preserve">    </v>
      </c>
      <c r="M23" s="239"/>
    </row>
    <row r="24" spans="1:13" s="65" customFormat="1" ht="49.5" hidden="1" customHeight="1" x14ac:dyDescent="0.2">
      <c r="A24" s="229">
        <v>16</v>
      </c>
      <c r="B24" s="230" t="s">
        <v>279</v>
      </c>
      <c r="C24" s="231" t="str">
        <f>IF(ISERROR(VLOOKUP(B24,'KAYIT LİSTESİ'!$B$4:$H$4978,2,0)),"",(VLOOKUP(B24,'KAYIT LİSTESİ'!$B$4:$H$4978,2,0)))</f>
        <v/>
      </c>
      <c r="D24" s="232" t="str">
        <f>IF(ISERROR(VLOOKUP(B24,'KAYIT LİSTESİ'!$B$4:$H$4978,4,0)),"",(VLOOKUP(B24,'KAYIT LİSTESİ'!$B$4:$H$4978,4,0)))</f>
        <v/>
      </c>
      <c r="E24" s="233" t="str">
        <f>IF(ISERROR(VLOOKUP(B24,'KAYIT LİSTESİ'!$B$4:$H$4978,5,0)),"",(VLOOKUP(B24,'KAYIT LİSTESİ'!$B$4:$H$4978,5,0)))</f>
        <v/>
      </c>
      <c r="F24" s="233" t="str">
        <f>IF(ISERROR(VLOOKUP(B24,'KAYIT LİSTESİ'!$B$4:$H$4978,6,0)),"",(VLOOKUP(B24,'KAYIT LİSTESİ'!$B$4:$H$4978,6,0)))</f>
        <v/>
      </c>
      <c r="G24" s="235"/>
      <c r="H24" s="235"/>
      <c r="I24" s="235"/>
      <c r="J24" s="307"/>
      <c r="K24" s="307">
        <f t="shared" ref="K24:K26" si="2">MAX(G24:J24)</f>
        <v>0</v>
      </c>
      <c r="L24" s="278" t="str">
        <f>IF(ISTEXT(K24)," ",IFERROR(VLOOKUP(SMALL(PUAN!$AL$4:$AM$112,COUNTIF(PUAN!$AL$4:$AM$112,"&lt;="&amp;K24)+0),PUAN!$AL$4:$AM$112,2,0),"    "))</f>
        <v xml:space="preserve">    </v>
      </c>
      <c r="M24" s="239"/>
    </row>
    <row r="25" spans="1:13" s="65" customFormat="1" ht="49.5" hidden="1" customHeight="1" x14ac:dyDescent="0.2">
      <c r="A25" s="229">
        <v>17</v>
      </c>
      <c r="B25" s="230" t="s">
        <v>280</v>
      </c>
      <c r="C25" s="231" t="str">
        <f>IF(ISERROR(VLOOKUP(B25,'KAYIT LİSTESİ'!$B$4:$H$4978,2,0)),"",(VLOOKUP(B25,'KAYIT LİSTESİ'!$B$4:$H$4978,2,0)))</f>
        <v/>
      </c>
      <c r="D25" s="232" t="str">
        <f>IF(ISERROR(VLOOKUP(B25,'KAYIT LİSTESİ'!$B$4:$H$4978,4,0)),"",(VLOOKUP(B25,'KAYIT LİSTESİ'!$B$4:$H$4978,4,0)))</f>
        <v/>
      </c>
      <c r="E25" s="233" t="str">
        <f>IF(ISERROR(VLOOKUP(B25,'KAYIT LİSTESİ'!$B$4:$H$4978,5,0)),"",(VLOOKUP(B25,'KAYIT LİSTESİ'!$B$4:$H$4978,5,0)))</f>
        <v/>
      </c>
      <c r="F25" s="233" t="str">
        <f>IF(ISERROR(VLOOKUP(B25,'KAYIT LİSTESİ'!$B$4:$H$4978,6,0)),"",(VLOOKUP(B25,'KAYIT LİSTESİ'!$B$4:$H$4978,6,0)))</f>
        <v/>
      </c>
      <c r="G25" s="235"/>
      <c r="H25" s="235"/>
      <c r="I25" s="235"/>
      <c r="J25" s="307"/>
      <c r="K25" s="307">
        <f t="shared" si="2"/>
        <v>0</v>
      </c>
      <c r="L25" s="278" t="str">
        <f>IF(ISTEXT(K25)," ",IFERROR(VLOOKUP(SMALL(PUAN!$AL$4:$AM$112,COUNTIF(PUAN!$AL$4:$AM$112,"&lt;="&amp;K25)+0),PUAN!$AL$4:$AM$112,2,0),"    "))</f>
        <v xml:space="preserve">    </v>
      </c>
      <c r="M25" s="239"/>
    </row>
    <row r="26" spans="1:13" s="65" customFormat="1" ht="49.5" hidden="1" customHeight="1" x14ac:dyDescent="0.2">
      <c r="A26" s="229">
        <v>18</v>
      </c>
      <c r="B26" s="230" t="s">
        <v>281</v>
      </c>
      <c r="C26" s="231" t="str">
        <f>IF(ISERROR(VLOOKUP(B26,'KAYIT LİSTESİ'!$B$4:$H$4978,2,0)),"",(VLOOKUP(B26,'KAYIT LİSTESİ'!$B$4:$H$4978,2,0)))</f>
        <v/>
      </c>
      <c r="D26" s="232" t="str">
        <f>IF(ISERROR(VLOOKUP(B26,'KAYIT LİSTESİ'!$B$4:$H$4978,4,0)),"",(VLOOKUP(B26,'KAYIT LİSTESİ'!$B$4:$H$4978,4,0)))</f>
        <v/>
      </c>
      <c r="E26" s="233" t="str">
        <f>IF(ISERROR(VLOOKUP(B26,'KAYIT LİSTESİ'!$B$4:$H$4978,5,0)),"",(VLOOKUP(B26,'KAYIT LİSTESİ'!$B$4:$H$4978,5,0)))</f>
        <v/>
      </c>
      <c r="F26" s="233" t="str">
        <f>IF(ISERROR(VLOOKUP(B26,'KAYIT LİSTESİ'!$B$4:$H$4978,6,0)),"",(VLOOKUP(B26,'KAYIT LİSTESİ'!$B$4:$H$4978,6,0)))</f>
        <v/>
      </c>
      <c r="G26" s="235"/>
      <c r="H26" s="235"/>
      <c r="I26" s="235"/>
      <c r="J26" s="307"/>
      <c r="K26" s="307">
        <f t="shared" si="2"/>
        <v>0</v>
      </c>
      <c r="L26" s="278" t="str">
        <f>IF(ISTEXT(K26)," ",IFERROR(VLOOKUP(SMALL(PUAN!$AL$4:$AM$112,COUNTIF(PUAN!$AL$4:$AM$112,"&lt;="&amp;K26)+0),PUAN!$AL$4:$AM$112,2,0),"    "))</f>
        <v xml:space="preserve">    </v>
      </c>
      <c r="M26" s="239"/>
    </row>
    <row r="27" spans="1:13" s="65" customFormat="1" ht="49.5" hidden="1" customHeight="1" x14ac:dyDescent="0.2">
      <c r="A27" s="229">
        <v>19</v>
      </c>
      <c r="B27" s="230" t="s">
        <v>282</v>
      </c>
      <c r="C27" s="231" t="str">
        <f>IF(ISERROR(VLOOKUP(B27,'KAYIT LİSTESİ'!$B$4:$H$4978,2,0)),"",(VLOOKUP(B27,'KAYIT LİSTESİ'!$B$4:$H$4978,2,0)))</f>
        <v/>
      </c>
      <c r="D27" s="232" t="str">
        <f>IF(ISERROR(VLOOKUP(B27,'KAYIT LİSTESİ'!$B$4:$H$4978,4,0)),"",(VLOOKUP(B27,'KAYIT LİSTESİ'!$B$4:$H$4978,4,0)))</f>
        <v/>
      </c>
      <c r="E27" s="233" t="str">
        <f>IF(ISERROR(VLOOKUP(B27,'KAYIT LİSTESİ'!$B$4:$H$4978,5,0)),"",(VLOOKUP(B27,'KAYIT LİSTESİ'!$B$4:$H$4978,5,0)))</f>
        <v/>
      </c>
      <c r="F27" s="233" t="str">
        <f>IF(ISERROR(VLOOKUP(B27,'KAYIT LİSTESİ'!$B$4:$H$4978,6,0)),"",(VLOOKUP(B27,'KAYIT LİSTESİ'!$B$4:$H$4978,6,0)))</f>
        <v/>
      </c>
      <c r="G27" s="235"/>
      <c r="H27" s="235"/>
      <c r="I27" s="235"/>
      <c r="J27" s="307"/>
      <c r="K27" s="307">
        <f t="shared" ref="K27" si="3">MAX(G27:J27)</f>
        <v>0</v>
      </c>
      <c r="L27" s="278" t="str">
        <f>IF(ISTEXT(K27)," ",IFERROR(VLOOKUP(SMALL(PUAN!$AL$4:$AM$112,COUNTIF(PUAN!$AL$4:$AM$112,"&lt;="&amp;K27)+0),PUAN!$AL$4:$AM$112,2,0),"    "))</f>
        <v xml:space="preserve">    </v>
      </c>
      <c r="M27" s="239"/>
    </row>
    <row r="28" spans="1:13" s="67" customFormat="1" ht="32.25" customHeight="1" x14ac:dyDescent="0.2">
      <c r="A28" s="315"/>
      <c r="B28" s="315"/>
      <c r="C28" s="315"/>
      <c r="D28" s="66"/>
      <c r="E28" s="315"/>
      <c r="K28" s="68"/>
      <c r="L28" s="315"/>
      <c r="M28" s="316"/>
    </row>
    <row r="29" spans="1:13" s="67" customFormat="1" ht="32.25" customHeight="1" x14ac:dyDescent="0.2">
      <c r="A29" s="658" t="s">
        <v>4</v>
      </c>
      <c r="B29" s="658"/>
      <c r="C29" s="658"/>
      <c r="D29" s="658"/>
      <c r="E29" s="316" t="s">
        <v>0</v>
      </c>
      <c r="F29" s="316" t="s">
        <v>1</v>
      </c>
      <c r="G29" s="659" t="s">
        <v>2</v>
      </c>
      <c r="H29" s="659"/>
      <c r="I29" s="659"/>
      <c r="J29" s="659"/>
      <c r="K29" s="659" t="s">
        <v>3</v>
      </c>
      <c r="L29" s="659"/>
      <c r="M29" s="316"/>
    </row>
  </sheetData>
  <sortState ref="A21:K22">
    <sortCondition descending="1" ref="K21:K22"/>
  </sortState>
  <mergeCells count="23">
    <mergeCell ref="A4:C4"/>
    <mergeCell ref="D4:E4"/>
    <mergeCell ref="K5:L5"/>
    <mergeCell ref="K4:M4"/>
    <mergeCell ref="A1:L1"/>
    <mergeCell ref="A2:M2"/>
    <mergeCell ref="A3:C3"/>
    <mergeCell ref="D3:E3"/>
    <mergeCell ref="G3:I3"/>
    <mergeCell ref="K3:M3"/>
    <mergeCell ref="L6:L7"/>
    <mergeCell ref="M6:M7"/>
    <mergeCell ref="A29:D29"/>
    <mergeCell ref="G29:J29"/>
    <mergeCell ref="K29:L29"/>
    <mergeCell ref="A6:A7"/>
    <mergeCell ref="B6:B7"/>
    <mergeCell ref="C6:C7"/>
    <mergeCell ref="D6:D7"/>
    <mergeCell ref="E6:E7"/>
    <mergeCell ref="F6:F7"/>
    <mergeCell ref="G6:J6"/>
    <mergeCell ref="K6:K7"/>
  </mergeCells>
  <conditionalFormatting sqref="J18:J27">
    <cfRule type="cellIs" dxfId="9" priority="2" operator="equal">
      <formula>0</formula>
    </cfRule>
  </conditionalFormatting>
  <conditionalFormatting sqref="K8:K2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fitToHeight="0" orientation="portrait" horizontalDpi="4294967295"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4"/>
  <sheetViews>
    <sheetView view="pageBreakPreview" zoomScale="80" zoomScaleNormal="100" zoomScaleSheetLayoutView="80" workbookViewId="0">
      <selection activeCell="O10" sqref="O10"/>
    </sheetView>
  </sheetViews>
  <sheetFormatPr defaultRowHeight="12.75" x14ac:dyDescent="0.2"/>
  <cols>
    <col min="1" max="1" width="6" style="70" customWidth="1"/>
    <col min="2" max="2" width="11.5703125" style="70" hidden="1" customWidth="1"/>
    <col min="3" max="3" width="8.5703125" style="70" customWidth="1"/>
    <col min="4" max="4" width="13.5703125" style="71" customWidth="1"/>
    <col min="5" max="5" width="23.42578125" style="70" bestFit="1" customWidth="1"/>
    <col min="6" max="6" width="22" style="3" bestFit="1" customWidth="1"/>
    <col min="7" max="7" width="10.85546875" style="3" customWidth="1"/>
    <col min="8" max="9" width="10.7109375" style="3" customWidth="1"/>
    <col min="10" max="10" width="12.85546875" style="3" bestFit="1" customWidth="1"/>
    <col min="11" max="12" width="10.7109375" style="3" customWidth="1"/>
    <col min="13" max="13" width="10.85546875" style="3" customWidth="1"/>
    <col min="14" max="14" width="15" style="72" customWidth="1"/>
    <col min="15" max="15" width="8.7109375" style="70" customWidth="1"/>
    <col min="16" max="16" width="9.5703125" style="70" customWidth="1"/>
    <col min="17" max="16384" width="9.140625" style="3"/>
  </cols>
  <sheetData>
    <row r="1" spans="1:16" ht="48.75" customHeight="1" x14ac:dyDescent="0.2">
      <c r="A1" s="667" t="str">
        <f>'YARIŞMA BİLGİLERİ'!A2:K2</f>
        <v>Gençlik ve Spor Bakanlığı
Spor Genel Müdürlüğü
Spor Faaliyetleri Daire Başkanlığı</v>
      </c>
      <c r="B1" s="667"/>
      <c r="C1" s="667"/>
      <c r="D1" s="667"/>
      <c r="E1" s="667"/>
      <c r="F1" s="667"/>
      <c r="G1" s="667"/>
      <c r="H1" s="667"/>
      <c r="I1" s="667"/>
      <c r="J1" s="667"/>
      <c r="K1" s="667"/>
      <c r="L1" s="667"/>
      <c r="M1" s="667"/>
      <c r="N1" s="667"/>
      <c r="O1" s="667"/>
      <c r="P1" s="667"/>
    </row>
    <row r="2" spans="1:16" ht="25.5" customHeight="1" x14ac:dyDescent="0.2">
      <c r="A2" s="668" t="str">
        <f>'YARIŞMA BİLGİLERİ'!A14:K14</f>
        <v>2017-2018 Öğretim Yılı Okullararası Puanlı  Atletizm Yıldızlar İl Birinciliği</v>
      </c>
      <c r="B2" s="668"/>
      <c r="C2" s="668"/>
      <c r="D2" s="668"/>
      <c r="E2" s="668"/>
      <c r="F2" s="668"/>
      <c r="G2" s="668"/>
      <c r="H2" s="668"/>
      <c r="I2" s="668"/>
      <c r="J2" s="668"/>
      <c r="K2" s="668"/>
      <c r="L2" s="668"/>
      <c r="M2" s="668"/>
      <c r="N2" s="668"/>
      <c r="O2" s="668"/>
      <c r="P2" s="668"/>
    </row>
    <row r="3" spans="1:16" s="4" customFormat="1" ht="27" customHeight="1" x14ac:dyDescent="0.2">
      <c r="A3" s="669" t="s">
        <v>78</v>
      </c>
      <c r="B3" s="669"/>
      <c r="C3" s="669"/>
      <c r="D3" s="670" t="e">
        <f>'YARIŞMA PROGRAMI'!#REF!</f>
        <v>#REF!</v>
      </c>
      <c r="E3" s="670"/>
      <c r="F3" s="154" t="s">
        <v>213</v>
      </c>
      <c r="G3" s="686" t="e">
        <f>'YARIŞMA PROGRAMI'!#REF!</f>
        <v>#REF!</v>
      </c>
      <c r="H3" s="686"/>
      <c r="I3" s="154"/>
      <c r="J3" s="154"/>
      <c r="K3" s="154"/>
      <c r="L3" s="154" t="s">
        <v>178</v>
      </c>
      <c r="M3" s="672" t="e">
        <f>'YARIŞMA PROGRAMI'!#REF!</f>
        <v>#REF!</v>
      </c>
      <c r="N3" s="672"/>
      <c r="O3" s="672"/>
      <c r="P3" s="672"/>
    </row>
    <row r="4" spans="1:16" s="4" customFormat="1" ht="17.25" customHeight="1" x14ac:dyDescent="0.2">
      <c r="A4" s="663" t="s">
        <v>79</v>
      </c>
      <c r="B4" s="663"/>
      <c r="C4" s="663"/>
      <c r="D4" s="664" t="str">
        <f>'YARIŞMA BİLGİLERİ'!F21</f>
        <v>Yıldız Erkekler</v>
      </c>
      <c r="E4" s="664"/>
      <c r="F4" s="73"/>
      <c r="G4" s="168"/>
      <c r="H4" s="168"/>
      <c r="I4" s="242"/>
      <c r="J4" s="242"/>
      <c r="K4" s="685" t="s">
        <v>77</v>
      </c>
      <c r="L4" s="685"/>
      <c r="M4" s="666" t="e">
        <f>'YARIŞMA PROGRAMI'!#REF!</f>
        <v>#REF!</v>
      </c>
      <c r="N4" s="666"/>
      <c r="O4" s="666"/>
      <c r="P4" s="242"/>
    </row>
    <row r="5" spans="1:16" ht="21" customHeight="1" x14ac:dyDescent="0.2">
      <c r="A5" s="5"/>
      <c r="B5" s="5"/>
      <c r="C5" s="5"/>
      <c r="D5" s="9"/>
      <c r="E5" s="6"/>
      <c r="F5" s="7"/>
      <c r="G5" s="8"/>
      <c r="H5" s="8"/>
      <c r="I5" s="8"/>
      <c r="J5" s="8"/>
      <c r="K5" s="8"/>
      <c r="L5" s="8"/>
      <c r="M5" s="8"/>
      <c r="N5" s="665">
        <f ca="1">NOW()</f>
        <v>43195.734738888888</v>
      </c>
      <c r="O5" s="665"/>
      <c r="P5" s="192"/>
    </row>
    <row r="6" spans="1:16" ht="15.75" x14ac:dyDescent="0.2">
      <c r="A6" s="660" t="s">
        <v>6</v>
      </c>
      <c r="B6" s="660"/>
      <c r="C6" s="661" t="s">
        <v>64</v>
      </c>
      <c r="D6" s="661" t="s">
        <v>81</v>
      </c>
      <c r="E6" s="660" t="s">
        <v>7</v>
      </c>
      <c r="F6" s="660" t="s">
        <v>190</v>
      </c>
      <c r="G6" s="662" t="s">
        <v>35</v>
      </c>
      <c r="H6" s="662"/>
      <c r="I6" s="662"/>
      <c r="J6" s="662"/>
      <c r="K6" s="662"/>
      <c r="L6" s="662"/>
      <c r="M6" s="662"/>
      <c r="N6" s="657" t="s">
        <v>8</v>
      </c>
      <c r="O6" s="657" t="s">
        <v>111</v>
      </c>
      <c r="P6" s="657" t="s">
        <v>9</v>
      </c>
    </row>
    <row r="7" spans="1:16" ht="24.75" customHeight="1" x14ac:dyDescent="0.2">
      <c r="A7" s="660"/>
      <c r="B7" s="660"/>
      <c r="C7" s="661"/>
      <c r="D7" s="661"/>
      <c r="E7" s="660"/>
      <c r="F7" s="660"/>
      <c r="G7" s="243">
        <v>1</v>
      </c>
      <c r="H7" s="243">
        <v>2</v>
      </c>
      <c r="I7" s="243">
        <v>3</v>
      </c>
      <c r="J7" s="241">
        <v>4</v>
      </c>
      <c r="K7" s="679"/>
      <c r="L7" s="680"/>
      <c r="M7" s="681"/>
      <c r="N7" s="657"/>
      <c r="O7" s="657"/>
      <c r="P7" s="657"/>
    </row>
    <row r="8" spans="1:16" s="65" customFormat="1" ht="53.25" customHeight="1" x14ac:dyDescent="0.2">
      <c r="A8" s="229"/>
      <c r="B8" s="230" t="s">
        <v>297</v>
      </c>
      <c r="C8" s="231" t="str">
        <f>IF(ISERROR(VLOOKUP(B8,'KAYIT LİSTESİ'!$B$4:$H$478,2,0)),"",(VLOOKUP(B8,'KAYIT LİSTESİ'!$B$4:$H$478,2,0)))</f>
        <v/>
      </c>
      <c r="D8" s="232" t="str">
        <f>IF(ISERROR(VLOOKUP(B8,'KAYIT LİSTESİ'!$B$4:$H$478,4,0)),"",(VLOOKUP(B8,'KAYIT LİSTESİ'!$B$4:$H$478,4,0)))</f>
        <v/>
      </c>
      <c r="E8" s="233" t="str">
        <f>IF(ISERROR(VLOOKUP(B8,'KAYIT LİSTESİ'!$B$4:$H$478,5,0)),"",(VLOOKUP(B8,'KAYIT LİSTESİ'!$B$4:$H$478,5,0)))</f>
        <v/>
      </c>
      <c r="F8" s="233" t="str">
        <f>IF(ISERROR(VLOOKUP(B8,'KAYIT LİSTESİ'!$B$4:$H$478,6,0)),"",(VLOOKUP(B8,'KAYIT LİSTESİ'!$B$4:$H$478,6,0)))</f>
        <v/>
      </c>
      <c r="G8" s="235"/>
      <c r="H8" s="235"/>
      <c r="I8" s="235"/>
      <c r="J8" s="210"/>
      <c r="K8" s="682"/>
      <c r="L8" s="683"/>
      <c r="M8" s="684"/>
      <c r="N8" s="211">
        <f t="shared" ref="N8:N22" si="0">MAX(G8:M8)</f>
        <v>0</v>
      </c>
      <c r="O8" s="236"/>
      <c r="P8" s="256"/>
    </row>
    <row r="9" spans="1:16" s="65" customFormat="1" ht="53.25" customHeight="1" x14ac:dyDescent="0.2">
      <c r="A9" s="229"/>
      <c r="B9" s="230" t="s">
        <v>298</v>
      </c>
      <c r="C9" s="231" t="str">
        <f>IF(ISERROR(VLOOKUP(B9,'KAYIT LİSTESİ'!$B$4:$H$478,2,0)),"",(VLOOKUP(B9,'KAYIT LİSTESİ'!$B$4:$H$478,2,0)))</f>
        <v/>
      </c>
      <c r="D9" s="232" t="str">
        <f>IF(ISERROR(VLOOKUP(B9,'KAYIT LİSTESİ'!$B$4:$H$478,4,0)),"",(VLOOKUP(B9,'KAYIT LİSTESİ'!$B$4:$H$478,4,0)))</f>
        <v/>
      </c>
      <c r="E9" s="233" t="str">
        <f>IF(ISERROR(VLOOKUP(B9,'KAYIT LİSTESİ'!$B$4:$H$478,5,0)),"",(VLOOKUP(B9,'KAYIT LİSTESİ'!$B$4:$H$478,5,0)))</f>
        <v/>
      </c>
      <c r="F9" s="233" t="str">
        <f>IF(ISERROR(VLOOKUP(B9,'KAYIT LİSTESİ'!$B$4:$H$478,6,0)),"",(VLOOKUP(B9,'KAYIT LİSTESİ'!$B$4:$H$478,6,0)))</f>
        <v/>
      </c>
      <c r="G9" s="235"/>
      <c r="H9" s="235"/>
      <c r="I9" s="235"/>
      <c r="J9" s="210"/>
      <c r="K9" s="673"/>
      <c r="L9" s="674"/>
      <c r="M9" s="675"/>
      <c r="N9" s="211">
        <f t="shared" si="0"/>
        <v>0</v>
      </c>
      <c r="O9" s="236"/>
      <c r="P9" s="256"/>
    </row>
    <row r="10" spans="1:16" s="65" customFormat="1" ht="53.25" customHeight="1" x14ac:dyDescent="0.2">
      <c r="A10" s="229"/>
      <c r="B10" s="230" t="s">
        <v>299</v>
      </c>
      <c r="C10" s="231" t="str">
        <f>IF(ISERROR(VLOOKUP(B10,'KAYIT LİSTESİ'!$B$4:$H$478,2,0)),"",(VLOOKUP(B10,'KAYIT LİSTESİ'!$B$4:$H$478,2,0)))</f>
        <v/>
      </c>
      <c r="D10" s="232" t="str">
        <f>IF(ISERROR(VLOOKUP(B10,'KAYIT LİSTESİ'!$B$4:$H$478,4,0)),"",(VLOOKUP(B10,'KAYIT LİSTESİ'!$B$4:$H$478,4,0)))</f>
        <v/>
      </c>
      <c r="E10" s="233" t="str">
        <f>IF(ISERROR(VLOOKUP(B10,'KAYIT LİSTESİ'!$B$4:$H$478,5,0)),"",(VLOOKUP(B10,'KAYIT LİSTESİ'!$B$4:$H$478,5,0)))</f>
        <v/>
      </c>
      <c r="F10" s="233" t="str">
        <f>IF(ISERROR(VLOOKUP(B10,'KAYIT LİSTESİ'!$B$4:$H$478,6,0)),"",(VLOOKUP(B10,'KAYIT LİSTESİ'!$B$4:$H$478,6,0)))</f>
        <v/>
      </c>
      <c r="G10" s="235"/>
      <c r="H10" s="235"/>
      <c r="I10" s="235"/>
      <c r="J10" s="210"/>
      <c r="K10" s="673"/>
      <c r="L10" s="674"/>
      <c r="M10" s="675"/>
      <c r="N10" s="211">
        <f t="shared" si="0"/>
        <v>0</v>
      </c>
      <c r="O10" s="236"/>
      <c r="P10" s="256"/>
    </row>
    <row r="11" spans="1:16" s="65" customFormat="1" ht="53.25" customHeight="1" x14ac:dyDescent="0.2">
      <c r="A11" s="229"/>
      <c r="B11" s="230" t="s">
        <v>300</v>
      </c>
      <c r="C11" s="231" t="str">
        <f>IF(ISERROR(VLOOKUP(B11,'KAYIT LİSTESİ'!$B$4:$H$478,2,0)),"",(VLOOKUP(B11,'KAYIT LİSTESİ'!$B$4:$H$478,2,0)))</f>
        <v/>
      </c>
      <c r="D11" s="232" t="str">
        <f>IF(ISERROR(VLOOKUP(B11,'KAYIT LİSTESİ'!$B$4:$H$478,4,0)),"",(VLOOKUP(B11,'KAYIT LİSTESİ'!$B$4:$H$478,4,0)))</f>
        <v/>
      </c>
      <c r="E11" s="233" t="str">
        <f>IF(ISERROR(VLOOKUP(B11,'KAYIT LİSTESİ'!$B$4:$H$478,5,0)),"",(VLOOKUP(B11,'KAYIT LİSTESİ'!$B$4:$H$478,5,0)))</f>
        <v/>
      </c>
      <c r="F11" s="233" t="str">
        <f>IF(ISERROR(VLOOKUP(B11,'KAYIT LİSTESİ'!$B$4:$H$478,6,0)),"",(VLOOKUP(B11,'KAYIT LİSTESİ'!$B$4:$H$478,6,0)))</f>
        <v/>
      </c>
      <c r="G11" s="235"/>
      <c r="H11" s="235"/>
      <c r="I11" s="235"/>
      <c r="J11" s="210"/>
      <c r="K11" s="673"/>
      <c r="L11" s="674"/>
      <c r="M11" s="675"/>
      <c r="N11" s="211">
        <f t="shared" si="0"/>
        <v>0</v>
      </c>
      <c r="O11" s="236"/>
      <c r="P11" s="256"/>
    </row>
    <row r="12" spans="1:16" s="65" customFormat="1" ht="53.25" customHeight="1" x14ac:dyDescent="0.2">
      <c r="A12" s="229"/>
      <c r="B12" s="230" t="s">
        <v>301</v>
      </c>
      <c r="C12" s="231" t="str">
        <f>IF(ISERROR(VLOOKUP(B12,'KAYIT LİSTESİ'!$B$4:$H$478,2,0)),"",(VLOOKUP(B12,'KAYIT LİSTESİ'!$B$4:$H$478,2,0)))</f>
        <v/>
      </c>
      <c r="D12" s="232" t="str">
        <f>IF(ISERROR(VLOOKUP(B12,'KAYIT LİSTESİ'!$B$4:$H$478,4,0)),"",(VLOOKUP(B12,'KAYIT LİSTESİ'!$B$4:$H$478,4,0)))</f>
        <v/>
      </c>
      <c r="E12" s="233" t="str">
        <f>IF(ISERROR(VLOOKUP(B12,'KAYIT LİSTESİ'!$B$4:$H$478,5,0)),"",(VLOOKUP(B12,'KAYIT LİSTESİ'!$B$4:$H$478,5,0)))</f>
        <v/>
      </c>
      <c r="F12" s="233" t="str">
        <f>IF(ISERROR(VLOOKUP(B12,'KAYIT LİSTESİ'!$B$4:$H$478,6,0)),"",(VLOOKUP(B12,'KAYIT LİSTESİ'!$B$4:$H$478,6,0)))</f>
        <v/>
      </c>
      <c r="G12" s="235"/>
      <c r="H12" s="235"/>
      <c r="I12" s="235"/>
      <c r="J12" s="210"/>
      <c r="K12" s="673"/>
      <c r="L12" s="674"/>
      <c r="M12" s="675"/>
      <c r="N12" s="211">
        <f t="shared" si="0"/>
        <v>0</v>
      </c>
      <c r="O12" s="236"/>
      <c r="P12" s="256"/>
    </row>
    <row r="13" spans="1:16" s="65" customFormat="1" ht="53.25" customHeight="1" x14ac:dyDescent="0.2">
      <c r="A13" s="229"/>
      <c r="B13" s="230" t="s">
        <v>302</v>
      </c>
      <c r="C13" s="231" t="str">
        <f>IF(ISERROR(VLOOKUP(B13,'KAYIT LİSTESİ'!$B$4:$H$478,2,0)),"",(VLOOKUP(B13,'KAYIT LİSTESİ'!$B$4:$H$478,2,0)))</f>
        <v/>
      </c>
      <c r="D13" s="232" t="str">
        <f>IF(ISERROR(VLOOKUP(B13,'KAYIT LİSTESİ'!$B$4:$H$478,4,0)),"",(VLOOKUP(B13,'KAYIT LİSTESİ'!$B$4:$H$478,4,0)))</f>
        <v/>
      </c>
      <c r="E13" s="233" t="str">
        <f>IF(ISERROR(VLOOKUP(B13,'KAYIT LİSTESİ'!$B$4:$H$478,5,0)),"",(VLOOKUP(B13,'KAYIT LİSTESİ'!$B$4:$H$478,5,0)))</f>
        <v/>
      </c>
      <c r="F13" s="233" t="str">
        <f>IF(ISERROR(VLOOKUP(B13,'KAYIT LİSTESİ'!$B$4:$H$478,6,0)),"",(VLOOKUP(B13,'KAYIT LİSTESİ'!$B$4:$H$478,6,0)))</f>
        <v/>
      </c>
      <c r="G13" s="235"/>
      <c r="H13" s="235"/>
      <c r="I13" s="235"/>
      <c r="J13" s="210"/>
      <c r="K13" s="673"/>
      <c r="L13" s="674"/>
      <c r="M13" s="675"/>
      <c r="N13" s="211">
        <f t="shared" si="0"/>
        <v>0</v>
      </c>
      <c r="O13" s="236"/>
      <c r="P13" s="256"/>
    </row>
    <row r="14" spans="1:16" s="65" customFormat="1" ht="53.25" customHeight="1" x14ac:dyDescent="0.2">
      <c r="A14" s="229"/>
      <c r="B14" s="230" t="s">
        <v>303</v>
      </c>
      <c r="C14" s="231" t="str">
        <f>IF(ISERROR(VLOOKUP(B14,'KAYIT LİSTESİ'!$B$4:$H$478,2,0)),"",(VLOOKUP(B14,'KAYIT LİSTESİ'!$B$4:$H$478,2,0)))</f>
        <v/>
      </c>
      <c r="D14" s="232" t="str">
        <f>IF(ISERROR(VLOOKUP(B14,'KAYIT LİSTESİ'!$B$4:$H$478,4,0)),"",(VLOOKUP(B14,'KAYIT LİSTESİ'!$B$4:$H$478,4,0)))</f>
        <v/>
      </c>
      <c r="E14" s="233" t="str">
        <f>IF(ISERROR(VLOOKUP(B14,'KAYIT LİSTESİ'!$B$4:$H$478,5,0)),"",(VLOOKUP(B14,'KAYIT LİSTESİ'!$B$4:$H$478,5,0)))</f>
        <v/>
      </c>
      <c r="F14" s="233" t="str">
        <f>IF(ISERROR(VLOOKUP(B14,'KAYIT LİSTESİ'!$B$4:$H$478,6,0)),"",(VLOOKUP(B14,'KAYIT LİSTESİ'!$B$4:$H$478,6,0)))</f>
        <v/>
      </c>
      <c r="G14" s="235"/>
      <c r="H14" s="235"/>
      <c r="I14" s="235"/>
      <c r="J14" s="210"/>
      <c r="K14" s="673"/>
      <c r="L14" s="674"/>
      <c r="M14" s="675"/>
      <c r="N14" s="211">
        <f t="shared" si="0"/>
        <v>0</v>
      </c>
      <c r="O14" s="236"/>
      <c r="P14" s="256"/>
    </row>
    <row r="15" spans="1:16" s="65" customFormat="1" ht="53.25" customHeight="1" x14ac:dyDescent="0.2">
      <c r="A15" s="229"/>
      <c r="B15" s="230" t="s">
        <v>304</v>
      </c>
      <c r="C15" s="231" t="str">
        <f>IF(ISERROR(VLOOKUP(B15,'KAYIT LİSTESİ'!$B$4:$H$478,2,0)),"",(VLOOKUP(B15,'KAYIT LİSTESİ'!$B$4:$H$478,2,0)))</f>
        <v/>
      </c>
      <c r="D15" s="232" t="str">
        <f>IF(ISERROR(VLOOKUP(B15,'KAYIT LİSTESİ'!$B$4:$H$478,4,0)),"",(VLOOKUP(B15,'KAYIT LİSTESİ'!$B$4:$H$478,4,0)))</f>
        <v/>
      </c>
      <c r="E15" s="233" t="str">
        <f>IF(ISERROR(VLOOKUP(B15,'KAYIT LİSTESİ'!$B$4:$H$478,5,0)),"",(VLOOKUP(B15,'KAYIT LİSTESİ'!$B$4:$H$478,5,0)))</f>
        <v/>
      </c>
      <c r="F15" s="233" t="str">
        <f>IF(ISERROR(VLOOKUP(B15,'KAYIT LİSTESİ'!$B$4:$H$478,6,0)),"",(VLOOKUP(B15,'KAYIT LİSTESİ'!$B$4:$H$478,6,0)))</f>
        <v/>
      </c>
      <c r="G15" s="235"/>
      <c r="H15" s="235"/>
      <c r="I15" s="235"/>
      <c r="J15" s="210"/>
      <c r="K15" s="673"/>
      <c r="L15" s="674"/>
      <c r="M15" s="675"/>
      <c r="N15" s="211">
        <f t="shared" si="0"/>
        <v>0</v>
      </c>
      <c r="O15" s="236"/>
      <c r="P15" s="256"/>
    </row>
    <row r="16" spans="1:16" s="65" customFormat="1" ht="53.25" customHeight="1" x14ac:dyDescent="0.2">
      <c r="A16" s="229"/>
      <c r="B16" s="230" t="s">
        <v>305</v>
      </c>
      <c r="C16" s="231" t="str">
        <f>IF(ISERROR(VLOOKUP(B16,'KAYIT LİSTESİ'!$B$4:$H$478,2,0)),"",(VLOOKUP(B16,'KAYIT LİSTESİ'!$B$4:$H$478,2,0)))</f>
        <v/>
      </c>
      <c r="D16" s="232" t="str">
        <f>IF(ISERROR(VLOOKUP(B16,'KAYIT LİSTESİ'!$B$4:$H$478,4,0)),"",(VLOOKUP(B16,'KAYIT LİSTESİ'!$B$4:$H$478,4,0)))</f>
        <v/>
      </c>
      <c r="E16" s="233" t="str">
        <f>IF(ISERROR(VLOOKUP(B16,'KAYIT LİSTESİ'!$B$4:$H$478,5,0)),"",(VLOOKUP(B16,'KAYIT LİSTESİ'!$B$4:$H$478,5,0)))</f>
        <v/>
      </c>
      <c r="F16" s="233" t="str">
        <f>IF(ISERROR(VLOOKUP(B16,'KAYIT LİSTESİ'!$B$4:$H$478,6,0)),"",(VLOOKUP(B16,'KAYIT LİSTESİ'!$B$4:$H$478,6,0)))</f>
        <v/>
      </c>
      <c r="G16" s="235"/>
      <c r="H16" s="235"/>
      <c r="I16" s="235"/>
      <c r="J16" s="210"/>
      <c r="K16" s="673"/>
      <c r="L16" s="674"/>
      <c r="M16" s="675"/>
      <c r="N16" s="211">
        <f t="shared" si="0"/>
        <v>0</v>
      </c>
      <c r="O16" s="236"/>
      <c r="P16" s="256"/>
    </row>
    <row r="17" spans="1:16" s="65" customFormat="1" ht="53.25" customHeight="1" x14ac:dyDescent="0.2">
      <c r="A17" s="229"/>
      <c r="B17" s="230" t="s">
        <v>306</v>
      </c>
      <c r="C17" s="231" t="str">
        <f>IF(ISERROR(VLOOKUP(B17,'KAYIT LİSTESİ'!$B$4:$H$478,2,0)),"",(VLOOKUP(B17,'KAYIT LİSTESİ'!$B$4:$H$478,2,0)))</f>
        <v/>
      </c>
      <c r="D17" s="232" t="str">
        <f>IF(ISERROR(VLOOKUP(B17,'KAYIT LİSTESİ'!$B$4:$H$478,4,0)),"",(VLOOKUP(B17,'KAYIT LİSTESİ'!$B$4:$H$478,4,0)))</f>
        <v/>
      </c>
      <c r="E17" s="233" t="str">
        <f>IF(ISERROR(VLOOKUP(B17,'KAYIT LİSTESİ'!$B$4:$H$478,5,0)),"",(VLOOKUP(B17,'KAYIT LİSTESİ'!$B$4:$H$478,5,0)))</f>
        <v/>
      </c>
      <c r="F17" s="233" t="str">
        <f>IF(ISERROR(VLOOKUP(B17,'KAYIT LİSTESİ'!$B$4:$H$478,6,0)),"",(VLOOKUP(B17,'KAYIT LİSTESİ'!$B$4:$H$478,6,0)))</f>
        <v/>
      </c>
      <c r="G17" s="235"/>
      <c r="H17" s="235"/>
      <c r="I17" s="235"/>
      <c r="J17" s="210"/>
      <c r="K17" s="673"/>
      <c r="L17" s="674"/>
      <c r="M17" s="675"/>
      <c r="N17" s="211">
        <f t="shared" si="0"/>
        <v>0</v>
      </c>
      <c r="O17" s="236"/>
      <c r="P17" s="256"/>
    </row>
    <row r="18" spans="1:16" s="65" customFormat="1" ht="53.25" customHeight="1" x14ac:dyDescent="0.2">
      <c r="A18" s="229"/>
      <c r="B18" s="230" t="s">
        <v>307</v>
      </c>
      <c r="C18" s="231" t="str">
        <f>IF(ISERROR(VLOOKUP(B18,'KAYIT LİSTESİ'!$B$4:$H$478,2,0)),"",(VLOOKUP(B18,'KAYIT LİSTESİ'!$B$4:$H$478,2,0)))</f>
        <v/>
      </c>
      <c r="D18" s="232" t="str">
        <f>IF(ISERROR(VLOOKUP(B18,'KAYIT LİSTESİ'!$B$4:$H$478,4,0)),"",(VLOOKUP(B18,'KAYIT LİSTESİ'!$B$4:$H$478,4,0)))</f>
        <v/>
      </c>
      <c r="E18" s="233" t="str">
        <f>IF(ISERROR(VLOOKUP(B18,'KAYIT LİSTESİ'!$B$4:$H$478,5,0)),"",(VLOOKUP(B18,'KAYIT LİSTESİ'!$B$4:$H$478,5,0)))</f>
        <v/>
      </c>
      <c r="F18" s="233" t="str">
        <f>IF(ISERROR(VLOOKUP(B18,'KAYIT LİSTESİ'!$B$4:$H$478,6,0)),"",(VLOOKUP(B18,'KAYIT LİSTESİ'!$B$4:$H$478,6,0)))</f>
        <v/>
      </c>
      <c r="G18" s="235"/>
      <c r="H18" s="235"/>
      <c r="I18" s="235"/>
      <c r="J18" s="210"/>
      <c r="K18" s="673"/>
      <c r="L18" s="674"/>
      <c r="M18" s="675"/>
      <c r="N18" s="211">
        <f t="shared" si="0"/>
        <v>0</v>
      </c>
      <c r="O18" s="236"/>
      <c r="P18" s="256"/>
    </row>
    <row r="19" spans="1:16" s="65" customFormat="1" ht="53.25" customHeight="1" x14ac:dyDescent="0.2">
      <c r="A19" s="229"/>
      <c r="B19" s="230" t="s">
        <v>308</v>
      </c>
      <c r="C19" s="231" t="str">
        <f>IF(ISERROR(VLOOKUP(B19,'KAYIT LİSTESİ'!$B$4:$H$478,2,0)),"",(VLOOKUP(B19,'KAYIT LİSTESİ'!$B$4:$H$478,2,0)))</f>
        <v/>
      </c>
      <c r="D19" s="232" t="str">
        <f>IF(ISERROR(VLOOKUP(B19,'KAYIT LİSTESİ'!$B$4:$H$478,4,0)),"",(VLOOKUP(B19,'KAYIT LİSTESİ'!$B$4:$H$478,4,0)))</f>
        <v/>
      </c>
      <c r="E19" s="233" t="str">
        <f>IF(ISERROR(VLOOKUP(B19,'KAYIT LİSTESİ'!$B$4:$H$478,5,0)),"",(VLOOKUP(B19,'KAYIT LİSTESİ'!$B$4:$H$478,5,0)))</f>
        <v/>
      </c>
      <c r="F19" s="233" t="str">
        <f>IF(ISERROR(VLOOKUP(B19,'KAYIT LİSTESİ'!$B$4:$H$478,6,0)),"",(VLOOKUP(B19,'KAYIT LİSTESİ'!$B$4:$H$478,6,0)))</f>
        <v/>
      </c>
      <c r="G19" s="235"/>
      <c r="H19" s="235"/>
      <c r="I19" s="235"/>
      <c r="J19" s="210"/>
      <c r="K19" s="673"/>
      <c r="L19" s="674"/>
      <c r="M19" s="675"/>
      <c r="N19" s="211">
        <f t="shared" si="0"/>
        <v>0</v>
      </c>
      <c r="O19" s="236"/>
      <c r="P19" s="256"/>
    </row>
    <row r="20" spans="1:16" s="65" customFormat="1" ht="53.25" customHeight="1" x14ac:dyDescent="0.2">
      <c r="A20" s="229"/>
      <c r="B20" s="230" t="s">
        <v>309</v>
      </c>
      <c r="C20" s="231" t="str">
        <f>IF(ISERROR(VLOOKUP(B20,'KAYIT LİSTESİ'!$B$4:$H$478,2,0)),"",(VLOOKUP(B20,'KAYIT LİSTESİ'!$B$4:$H$478,2,0)))</f>
        <v/>
      </c>
      <c r="D20" s="232" t="str">
        <f>IF(ISERROR(VLOOKUP(B20,'KAYIT LİSTESİ'!$B$4:$H$478,4,0)),"",(VLOOKUP(B20,'KAYIT LİSTESİ'!$B$4:$H$478,4,0)))</f>
        <v/>
      </c>
      <c r="E20" s="233" t="str">
        <f>IF(ISERROR(VLOOKUP(B20,'KAYIT LİSTESİ'!$B$4:$H$478,5,0)),"",(VLOOKUP(B20,'KAYIT LİSTESİ'!$B$4:$H$478,5,0)))</f>
        <v/>
      </c>
      <c r="F20" s="233" t="str">
        <f>IF(ISERROR(VLOOKUP(B20,'KAYIT LİSTESİ'!$B$4:$H$478,6,0)),"",(VLOOKUP(B20,'KAYIT LİSTESİ'!$B$4:$H$478,6,0)))</f>
        <v/>
      </c>
      <c r="G20" s="235"/>
      <c r="H20" s="235"/>
      <c r="I20" s="235"/>
      <c r="J20" s="210"/>
      <c r="K20" s="673"/>
      <c r="L20" s="674"/>
      <c r="M20" s="675"/>
      <c r="N20" s="211">
        <f t="shared" si="0"/>
        <v>0</v>
      </c>
      <c r="O20" s="236"/>
      <c r="P20" s="256"/>
    </row>
    <row r="21" spans="1:16" s="65" customFormat="1" ht="53.25" customHeight="1" x14ac:dyDescent="0.2">
      <c r="A21" s="229"/>
      <c r="B21" s="230" t="s">
        <v>310</v>
      </c>
      <c r="C21" s="231" t="str">
        <f>IF(ISERROR(VLOOKUP(B21,'KAYIT LİSTESİ'!$B$4:$H$478,2,0)),"",(VLOOKUP(B21,'KAYIT LİSTESİ'!$B$4:$H$478,2,0)))</f>
        <v/>
      </c>
      <c r="D21" s="232" t="str">
        <f>IF(ISERROR(VLOOKUP(B21,'KAYIT LİSTESİ'!$B$4:$H$478,4,0)),"",(VLOOKUP(B21,'KAYIT LİSTESİ'!$B$4:$H$478,4,0)))</f>
        <v/>
      </c>
      <c r="E21" s="233" t="str">
        <f>IF(ISERROR(VLOOKUP(B21,'KAYIT LİSTESİ'!$B$4:$H$478,5,0)),"",(VLOOKUP(B21,'KAYIT LİSTESİ'!$B$4:$H$478,5,0)))</f>
        <v/>
      </c>
      <c r="F21" s="233" t="str">
        <f>IF(ISERROR(VLOOKUP(B21,'KAYIT LİSTESİ'!$B$4:$H$478,6,0)),"",(VLOOKUP(B21,'KAYIT LİSTESİ'!$B$4:$H$478,6,0)))</f>
        <v/>
      </c>
      <c r="G21" s="235"/>
      <c r="H21" s="235"/>
      <c r="I21" s="235"/>
      <c r="J21" s="210"/>
      <c r="K21" s="673"/>
      <c r="L21" s="674"/>
      <c r="M21" s="675"/>
      <c r="N21" s="211">
        <f t="shared" si="0"/>
        <v>0</v>
      </c>
      <c r="O21" s="236"/>
      <c r="P21" s="256"/>
    </row>
    <row r="22" spans="1:16" s="65" customFormat="1" ht="53.25" customHeight="1" x14ac:dyDescent="0.2">
      <c r="A22" s="229"/>
      <c r="B22" s="230" t="s">
        <v>311</v>
      </c>
      <c r="C22" s="231" t="str">
        <f>IF(ISERROR(VLOOKUP(B22,'KAYIT LİSTESİ'!$B$4:$H$478,2,0)),"",(VLOOKUP(B22,'KAYIT LİSTESİ'!$B$4:$H$478,2,0)))</f>
        <v/>
      </c>
      <c r="D22" s="232" t="str">
        <f>IF(ISERROR(VLOOKUP(B22,'KAYIT LİSTESİ'!$B$4:$H$478,4,0)),"",(VLOOKUP(B22,'KAYIT LİSTESİ'!$B$4:$H$478,4,0)))</f>
        <v/>
      </c>
      <c r="E22" s="233" t="str">
        <f>IF(ISERROR(VLOOKUP(B22,'KAYIT LİSTESİ'!$B$4:$H$478,5,0)),"",(VLOOKUP(B22,'KAYIT LİSTESİ'!$B$4:$H$478,5,0)))</f>
        <v/>
      </c>
      <c r="F22" s="233" t="str">
        <f>IF(ISERROR(VLOOKUP(B22,'KAYIT LİSTESİ'!$B$4:$H$478,6,0)),"",(VLOOKUP(B22,'KAYIT LİSTESİ'!$B$4:$H$478,6,0)))</f>
        <v/>
      </c>
      <c r="G22" s="235"/>
      <c r="H22" s="235"/>
      <c r="I22" s="235"/>
      <c r="J22" s="210"/>
      <c r="K22" s="673"/>
      <c r="L22" s="674"/>
      <c r="M22" s="675"/>
      <c r="N22" s="211">
        <f t="shared" si="0"/>
        <v>0</v>
      </c>
      <c r="O22" s="236"/>
      <c r="P22" s="256"/>
    </row>
    <row r="23" spans="1:16" s="65" customFormat="1" ht="53.25" customHeight="1" x14ac:dyDescent="0.2">
      <c r="A23" s="229"/>
      <c r="B23" s="230" t="s">
        <v>312</v>
      </c>
      <c r="C23" s="231" t="str">
        <f>IF(ISERROR(VLOOKUP(B23,'KAYIT LİSTESİ'!$B$4:$H$478,2,0)),"",(VLOOKUP(B23,'KAYIT LİSTESİ'!$B$4:$H$478,2,0)))</f>
        <v/>
      </c>
      <c r="D23" s="232" t="str">
        <f>IF(ISERROR(VLOOKUP(B23,'KAYIT LİSTESİ'!$B$4:$H$478,4,0)),"",(VLOOKUP(B23,'KAYIT LİSTESİ'!$B$4:$H$478,4,0)))</f>
        <v/>
      </c>
      <c r="E23" s="233" t="str">
        <f>IF(ISERROR(VLOOKUP(B23,'KAYIT LİSTESİ'!$B$4:$H$478,5,0)),"",(VLOOKUP(B23,'KAYIT LİSTESİ'!$B$4:$H$478,5,0)))</f>
        <v/>
      </c>
      <c r="F23" s="233" t="str">
        <f>IF(ISERROR(VLOOKUP(B23,'KAYIT LİSTESİ'!$B$4:$H$478,6,0)),"",(VLOOKUP(B23,'KAYIT LİSTESİ'!$B$4:$H$478,6,0)))</f>
        <v/>
      </c>
      <c r="G23" s="235"/>
      <c r="H23" s="235"/>
      <c r="I23" s="235"/>
      <c r="J23" s="210"/>
      <c r="K23" s="676"/>
      <c r="L23" s="677"/>
      <c r="M23" s="678"/>
      <c r="N23" s="211">
        <f t="shared" ref="N23" si="1">MAX(G23:M23)</f>
        <v>0</v>
      </c>
      <c r="O23" s="236"/>
      <c r="P23" s="256"/>
    </row>
    <row r="24" spans="1:16" s="67" customFormat="1" ht="30.75" customHeight="1" x14ac:dyDescent="0.2">
      <c r="A24" s="658" t="s">
        <v>4</v>
      </c>
      <c r="B24" s="658"/>
      <c r="C24" s="658"/>
      <c r="D24" s="658"/>
      <c r="E24" s="69" t="s">
        <v>0</v>
      </c>
      <c r="F24" s="69" t="s">
        <v>1</v>
      </c>
      <c r="G24" s="659" t="s">
        <v>2</v>
      </c>
      <c r="H24" s="659"/>
      <c r="I24" s="659"/>
      <c r="J24" s="659"/>
      <c r="K24" s="659"/>
      <c r="L24" s="659"/>
      <c r="M24" s="659"/>
      <c r="N24" s="659" t="s">
        <v>3</v>
      </c>
      <c r="O24" s="659"/>
      <c r="P24" s="69"/>
    </row>
  </sheetData>
  <sortState ref="A8:N20">
    <sortCondition descending="1" ref="N8:N20"/>
  </sortState>
  <mergeCells count="41">
    <mergeCell ref="K4:L4"/>
    <mergeCell ref="A1:P1"/>
    <mergeCell ref="A2:P2"/>
    <mergeCell ref="A3:C3"/>
    <mergeCell ref="D3:E3"/>
    <mergeCell ref="M3:P3"/>
    <mergeCell ref="M4:O4"/>
    <mergeCell ref="G3:H3"/>
    <mergeCell ref="O6:O7"/>
    <mergeCell ref="A4:C4"/>
    <mergeCell ref="P6:P7"/>
    <mergeCell ref="A24:D24"/>
    <mergeCell ref="G24:M24"/>
    <mergeCell ref="N24:O24"/>
    <mergeCell ref="N5:O5"/>
    <mergeCell ref="A6:A7"/>
    <mergeCell ref="B6:B7"/>
    <mergeCell ref="F6:F7"/>
    <mergeCell ref="G6:M6"/>
    <mergeCell ref="N6:N7"/>
    <mergeCell ref="C6:C7"/>
    <mergeCell ref="D6:D7"/>
    <mergeCell ref="E6:E7"/>
    <mergeCell ref="D4:E4"/>
    <mergeCell ref="K7:M7"/>
    <mergeCell ref="K8:M8"/>
    <mergeCell ref="K9:M9"/>
    <mergeCell ref="K10:M10"/>
    <mergeCell ref="K11:M11"/>
    <mergeCell ref="K12:M12"/>
    <mergeCell ref="K13:M13"/>
    <mergeCell ref="K14:M14"/>
    <mergeCell ref="K15:M15"/>
    <mergeCell ref="K16:M16"/>
    <mergeCell ref="K22:M22"/>
    <mergeCell ref="K23:M23"/>
    <mergeCell ref="K17:M17"/>
    <mergeCell ref="K18:M18"/>
    <mergeCell ref="K19:M19"/>
    <mergeCell ref="K20:M20"/>
    <mergeCell ref="K21:M21"/>
  </mergeCells>
  <conditionalFormatting sqref="J8:J23">
    <cfRule type="cellIs" dxfId="7" priority="2" operator="equal">
      <formula>0</formula>
    </cfRule>
  </conditionalFormatting>
  <conditionalFormatting sqref="N8:N23">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4" fitToHeight="0" orientation="portrait" r:id="rId1"/>
  <headerFooter alignWithMargins="0"/>
  <ignoredErrors>
    <ignoredError sqref="C8:F23"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4"/>
  <sheetViews>
    <sheetView view="pageBreakPreview" topLeftCell="A16" zoomScale="70" zoomScaleNormal="100" zoomScaleSheetLayoutView="70" workbookViewId="0">
      <selection activeCell="E15" sqref="E15"/>
    </sheetView>
  </sheetViews>
  <sheetFormatPr defaultRowHeight="12.75" x14ac:dyDescent="0.2"/>
  <cols>
    <col min="1" max="1" width="7.28515625" style="16" customWidth="1"/>
    <col min="2" max="2" width="16.28515625" style="16" hidden="1" customWidth="1"/>
    <col min="3" max="3" width="10" style="15" customWidth="1"/>
    <col min="4" max="4" width="14.28515625" style="39" customWidth="1"/>
    <col min="5" max="5" width="30.85546875" style="39" customWidth="1"/>
    <col min="6" max="6" width="25.85546875" style="147" customWidth="1"/>
    <col min="7" max="7" width="12" style="17" bestFit="1" customWidth="1"/>
    <col min="8" max="8" width="7" style="17" customWidth="1"/>
    <col min="9" max="9" width="4.28515625" style="17" customWidth="1"/>
    <col min="10" max="10" width="7.28515625" style="15" customWidth="1"/>
    <col min="11" max="11" width="10" style="16" customWidth="1"/>
    <col min="12" max="12" width="14.28515625" style="16" customWidth="1"/>
    <col min="13" max="13" width="23" style="16" customWidth="1"/>
    <col min="14" max="14" width="32.140625" style="18" customWidth="1"/>
    <col min="15" max="15" width="12.42578125" style="43" bestFit="1" customWidth="1"/>
    <col min="16" max="16" width="7.85546875" style="43" customWidth="1"/>
    <col min="17" max="16384" width="9.140625" style="15"/>
  </cols>
  <sheetData>
    <row r="1" spans="1:17" s="10" customFormat="1" ht="50.25" customHeight="1" x14ac:dyDescent="0.2">
      <c r="A1" s="603" t="str">
        <f>('YARIŞMA BİLGİLERİ'!A2)</f>
        <v>Gençlik ve Spor Bakanlığı
Spor Genel Müdürlüğü
Spor Faaliyetleri Daire Başkanlığı</v>
      </c>
      <c r="B1" s="603"/>
      <c r="C1" s="603"/>
      <c r="D1" s="603"/>
      <c r="E1" s="603"/>
      <c r="F1" s="603"/>
      <c r="G1" s="603"/>
      <c r="H1" s="603"/>
      <c r="I1" s="603"/>
      <c r="J1" s="603"/>
      <c r="K1" s="603"/>
      <c r="L1" s="603"/>
      <c r="M1" s="603"/>
      <c r="N1" s="603"/>
      <c r="O1" s="603"/>
      <c r="P1" s="603"/>
      <c r="Q1" s="603"/>
    </row>
    <row r="2" spans="1:17" s="10" customFormat="1" ht="24.75" customHeight="1" x14ac:dyDescent="0.2">
      <c r="A2" s="604" t="str">
        <f>'YARIŞMA BİLGİLERİ'!F19</f>
        <v>2017-2018 Öğretim Yılı Okullararası Puanlı  Atletizm Yıldızlar İl Birinciliği</v>
      </c>
      <c r="B2" s="604"/>
      <c r="C2" s="604"/>
      <c r="D2" s="604"/>
      <c r="E2" s="604"/>
      <c r="F2" s="604"/>
      <c r="G2" s="604"/>
      <c r="H2" s="604"/>
      <c r="I2" s="604"/>
      <c r="J2" s="604"/>
      <c r="K2" s="604"/>
      <c r="L2" s="604"/>
      <c r="M2" s="604"/>
      <c r="N2" s="604"/>
      <c r="O2" s="604"/>
      <c r="P2" s="604"/>
      <c r="Q2" s="604"/>
    </row>
    <row r="3" spans="1:17" s="12" customFormat="1" ht="29.25" customHeight="1" x14ac:dyDescent="0.2">
      <c r="A3" s="613" t="s">
        <v>78</v>
      </c>
      <c r="B3" s="613"/>
      <c r="C3" s="613"/>
      <c r="D3" s="614" t="str">
        <f>'YARIŞMA PROGRAMI'!C15</f>
        <v>2000 Metre</v>
      </c>
      <c r="E3" s="614"/>
      <c r="F3" s="615" t="s">
        <v>213</v>
      </c>
      <c r="G3" s="615"/>
      <c r="H3" s="636">
        <f>'YARIŞMA PROGRAMI'!D15</f>
        <v>61724</v>
      </c>
      <c r="I3" s="636"/>
      <c r="J3" s="636"/>
      <c r="K3" s="636"/>
      <c r="L3" s="11"/>
      <c r="M3" s="181" t="s">
        <v>178</v>
      </c>
      <c r="N3" s="635" t="str">
        <f>'YARIŞMA PROGRAMI'!E15</f>
        <v>-</v>
      </c>
      <c r="O3" s="635"/>
      <c r="P3" s="635"/>
      <c r="Q3" s="313"/>
    </row>
    <row r="4" spans="1:17" s="12" customFormat="1" ht="17.25" customHeight="1" x14ac:dyDescent="0.2">
      <c r="A4" s="595" t="s">
        <v>70</v>
      </c>
      <c r="B4" s="595"/>
      <c r="C4" s="595"/>
      <c r="D4" s="596" t="str">
        <f>'YARIŞMA BİLGİLERİ'!F21</f>
        <v>Yıldız Erkekler</v>
      </c>
      <c r="E4" s="596"/>
      <c r="F4" s="148"/>
      <c r="G4" s="21"/>
      <c r="H4" s="21"/>
      <c r="I4" s="21"/>
      <c r="J4" s="21"/>
      <c r="K4" s="21"/>
      <c r="L4" s="21"/>
      <c r="M4" s="64" t="s">
        <v>5</v>
      </c>
      <c r="N4" s="634" t="str">
        <f>'YARIŞMA PROGRAMI'!B15</f>
        <v>05 Nisan 2018 - 16:00</v>
      </c>
      <c r="O4" s="634"/>
      <c r="P4" s="634"/>
      <c r="Q4" s="314"/>
    </row>
    <row r="5" spans="1:17" s="10" customFormat="1" ht="23.25" customHeight="1" x14ac:dyDescent="0.25">
      <c r="A5" s="594" t="s">
        <v>197</v>
      </c>
      <c r="B5" s="594"/>
      <c r="C5" s="594"/>
      <c r="D5" s="594"/>
      <c r="E5" s="594"/>
      <c r="F5" s="594"/>
      <c r="G5" s="594"/>
      <c r="H5" s="594"/>
      <c r="I5" s="245"/>
      <c r="J5" s="594" t="s">
        <v>198</v>
      </c>
      <c r="K5" s="594"/>
      <c r="L5" s="594"/>
      <c r="M5" s="594"/>
      <c r="N5" s="594"/>
      <c r="O5" s="244" t="s">
        <v>199</v>
      </c>
      <c r="P5" s="240">
        <f ca="1">NOW()</f>
        <v>43195.734738888888</v>
      </c>
    </row>
    <row r="6" spans="1:17" s="13" customFormat="1" ht="18.75" customHeight="1" x14ac:dyDescent="0.2">
      <c r="A6" s="189" t="s">
        <v>214</v>
      </c>
      <c r="B6" s="190"/>
      <c r="C6" s="190"/>
      <c r="D6" s="190"/>
      <c r="E6" s="190"/>
      <c r="F6" s="190"/>
      <c r="G6" s="190"/>
      <c r="H6" s="191"/>
      <c r="J6" s="631" t="s">
        <v>12</v>
      </c>
      <c r="K6" s="631" t="s">
        <v>65</v>
      </c>
      <c r="L6" s="627" t="s">
        <v>75</v>
      </c>
      <c r="M6" s="622" t="s">
        <v>14</v>
      </c>
      <c r="N6" s="622" t="s">
        <v>190</v>
      </c>
      <c r="O6" s="633" t="s">
        <v>15</v>
      </c>
      <c r="P6" s="628" t="s">
        <v>27</v>
      </c>
      <c r="Q6" s="628" t="s">
        <v>138</v>
      </c>
    </row>
    <row r="7" spans="1:17" ht="26.25" customHeight="1" x14ac:dyDescent="0.2">
      <c r="A7" s="34" t="s">
        <v>194</v>
      </c>
      <c r="B7" s="34" t="s">
        <v>66</v>
      </c>
      <c r="C7" s="34" t="s">
        <v>65</v>
      </c>
      <c r="D7" s="35" t="s">
        <v>13</v>
      </c>
      <c r="E7" s="36" t="s">
        <v>14</v>
      </c>
      <c r="F7" s="36" t="s">
        <v>190</v>
      </c>
      <c r="G7" s="196" t="s">
        <v>15</v>
      </c>
      <c r="H7" s="34" t="s">
        <v>27</v>
      </c>
      <c r="I7" s="15"/>
      <c r="J7" s="632"/>
      <c r="K7" s="632"/>
      <c r="L7" s="627"/>
      <c r="M7" s="622"/>
      <c r="N7" s="622"/>
      <c r="O7" s="633"/>
      <c r="P7" s="629"/>
      <c r="Q7" s="629"/>
    </row>
    <row r="8" spans="1:17" s="13" customFormat="1" ht="57" customHeight="1" x14ac:dyDescent="0.2">
      <c r="A8" s="218">
        <v>1</v>
      </c>
      <c r="B8" s="219" t="s">
        <v>239</v>
      </c>
      <c r="C8" s="220" t="str">
        <f>IF(ISERROR(VLOOKUP(B8,'KAYIT LİSTESİ'!$B$4:$H$478,2,0)),"",(VLOOKUP(B8,'KAYIT LİSTESİ'!$B$4:$H$478,2,0)))</f>
        <v/>
      </c>
      <c r="D8" s="221" t="str">
        <f>IF(ISERROR(VLOOKUP(B8,'KAYIT LİSTESİ'!$B$4:$H$478,4,0)),"",(VLOOKUP(B8,'KAYIT LİSTESİ'!$B$4:$H$478,4,0)))</f>
        <v/>
      </c>
      <c r="E8" s="222" t="str">
        <f>IF(ISERROR(VLOOKUP(B8,'KAYIT LİSTESİ'!$B$4:$H$478,5,0)),"",(VLOOKUP(B8,'KAYIT LİSTESİ'!$B$4:$H$478,5,0)))</f>
        <v/>
      </c>
      <c r="F8" s="222" t="str">
        <f>IF(ISERROR(VLOOKUP(B8,'KAYIT LİSTESİ'!$B$4:$H$478,6,0)),"",(VLOOKUP(B8,'KAYIT LİSTESİ'!$B$4:$H$478,6,0)))</f>
        <v/>
      </c>
      <c r="G8" s="223"/>
      <c r="H8" s="224"/>
      <c r="J8" s="218">
        <v>1</v>
      </c>
      <c r="K8" s="225">
        <v>3</v>
      </c>
      <c r="L8" s="221">
        <v>37987</v>
      </c>
      <c r="M8" s="226" t="s">
        <v>485</v>
      </c>
      <c r="N8" s="227" t="s">
        <v>483</v>
      </c>
      <c r="O8" s="223">
        <v>70914</v>
      </c>
      <c r="P8" s="220"/>
      <c r="Q8" s="220">
        <f>IF(ISTEXT(O8)," ",IFERROR(VLOOKUP(SMALL(PUAN!$R$4:$S$112,COUNTIF(PUAN!$R$4:$S$112,"&lt;"&amp;O8)+1),PUAN!$R$4:$S$112,2,0),"    "))</f>
        <v>34</v>
      </c>
    </row>
    <row r="9" spans="1:17" s="13" customFormat="1" ht="57" customHeight="1" x14ac:dyDescent="0.2">
      <c r="A9" s="218">
        <v>2</v>
      </c>
      <c r="B9" s="219" t="s">
        <v>240</v>
      </c>
      <c r="C9" s="220">
        <f>IF(ISERROR(VLOOKUP(B9,'KAYIT LİSTESİ'!$B$4:$H$478,2,0)),"",(VLOOKUP(B9,'KAYIT LİSTESİ'!$B$4:$H$478,2,0)))</f>
        <v>51</v>
      </c>
      <c r="D9" s="221" t="str">
        <f>IF(ISERROR(VLOOKUP(B9,'KAYIT LİSTESİ'!$B$4:$H$478,4,0)),"",(VLOOKUP(B9,'KAYIT LİSTESİ'!$B$4:$H$478,4,0)))</f>
        <v>09,08,2004</v>
      </c>
      <c r="E9" s="222" t="str">
        <f>IF(ISERROR(VLOOKUP(B9,'KAYIT LİSTESİ'!$B$4:$H$478,5,0)),"",(VLOOKUP(B9,'KAYIT LİSTESİ'!$B$4:$H$478,5,0)))</f>
        <v>OĞUZHAN UÇAK</v>
      </c>
      <c r="F9" s="222" t="str">
        <f>IF(ISERROR(VLOOKUP(B9,'KAYIT LİSTESİ'!$B$4:$H$478,6,0)),"",(VLOOKUP(B9,'KAYIT LİSTESİ'!$B$4:$H$478,6,0)))</f>
        <v>İZMİR-İSMET SEZGİN ORTA OKULU</v>
      </c>
      <c r="G9" s="223">
        <v>82227</v>
      </c>
      <c r="H9" s="224"/>
      <c r="J9" s="218">
        <v>2</v>
      </c>
      <c r="K9" s="225">
        <v>110</v>
      </c>
      <c r="L9" s="221">
        <v>38547</v>
      </c>
      <c r="M9" s="226" t="s">
        <v>612</v>
      </c>
      <c r="N9" s="227" t="s">
        <v>613</v>
      </c>
      <c r="O9" s="223">
        <v>72077</v>
      </c>
      <c r="P9" s="228"/>
      <c r="Q9" s="220" t="s">
        <v>657</v>
      </c>
    </row>
    <row r="10" spans="1:17" s="13" customFormat="1" ht="57" customHeight="1" x14ac:dyDescent="0.2">
      <c r="A10" s="218">
        <v>3</v>
      </c>
      <c r="B10" s="219" t="s">
        <v>241</v>
      </c>
      <c r="C10" s="220">
        <f>IF(ISERROR(VLOOKUP(B10,'KAYIT LİSTESİ'!$B$4:$H$478,2,0)),"",(VLOOKUP(B10,'KAYIT LİSTESİ'!$B$4:$H$478,2,0)))</f>
        <v>59</v>
      </c>
      <c r="D10" s="221">
        <f>IF(ISERROR(VLOOKUP(B10,'KAYIT LİSTESİ'!$B$4:$H$478,4,0)),"",(VLOOKUP(B10,'KAYIT LİSTESİ'!$B$4:$H$478,4,0)))</f>
        <v>38342</v>
      </c>
      <c r="E10" s="222" t="str">
        <f>IF(ISERROR(VLOOKUP(B10,'KAYIT LİSTESİ'!$B$4:$H$478,5,0)),"",(VLOOKUP(B10,'KAYIT LİSTESİ'!$B$4:$H$478,5,0)))</f>
        <v>HARUN YALÇIN</v>
      </c>
      <c r="F10" s="222" t="str">
        <f>IF(ISERROR(VLOOKUP(B10,'KAYIT LİSTESİ'!$B$4:$H$478,6,0)),"",(VLOOKUP(B10,'KAYIT LİSTESİ'!$B$4:$H$478,6,0)))</f>
        <v>İZMİR-Pancar Nezihe Şairoğlu Ortaokulu  Torbalı   İZMİR</v>
      </c>
      <c r="G10" s="223">
        <v>72344</v>
      </c>
      <c r="H10" s="224"/>
      <c r="J10" s="218">
        <v>3</v>
      </c>
      <c r="K10" s="225">
        <v>43</v>
      </c>
      <c r="L10" s="221">
        <v>2004</v>
      </c>
      <c r="M10" s="226" t="s">
        <v>546</v>
      </c>
      <c r="N10" s="227" t="s">
        <v>545</v>
      </c>
      <c r="O10" s="223">
        <v>72298</v>
      </c>
      <c r="P10" s="220"/>
      <c r="Q10" s="220">
        <f>IF(ISTEXT(O10)," ",IFERROR(VLOOKUP(SMALL(PUAN!$R$4:$S$112,COUNTIF(PUAN!$R$4:$S$112,"&lt;"&amp;O10)+1),PUAN!$R$4:$S$112,2,0),"    "))</f>
        <v>27</v>
      </c>
    </row>
    <row r="11" spans="1:17" s="13" customFormat="1" ht="57" customHeight="1" x14ac:dyDescent="0.2">
      <c r="A11" s="218">
        <v>4</v>
      </c>
      <c r="B11" s="219" t="s">
        <v>242</v>
      </c>
      <c r="C11" s="220">
        <f>IF(ISERROR(VLOOKUP(B11,'KAYIT LİSTESİ'!$B$4:$H$478,2,0)),"",(VLOOKUP(B11,'KAYIT LİSTESİ'!$B$4:$H$478,2,0)))</f>
        <v>66</v>
      </c>
      <c r="D11" s="221">
        <f>IF(ISERROR(VLOOKUP(B11,'KAYIT LİSTESİ'!$B$4:$H$478,4,0)),"",(VLOOKUP(B11,'KAYIT LİSTESİ'!$B$4:$H$478,4,0)))</f>
        <v>38047</v>
      </c>
      <c r="E11" s="222" t="str">
        <f>IF(ISERROR(VLOOKUP(B11,'KAYIT LİSTESİ'!$B$4:$H$478,5,0)),"",(VLOOKUP(B11,'KAYIT LİSTESİ'!$B$4:$H$478,5,0)))</f>
        <v>LEVENT BAVER BOYACIER</v>
      </c>
      <c r="F11" s="222" t="str">
        <f>IF(ISERROR(VLOOKUP(B11,'KAYIT LİSTESİ'!$B$4:$H$478,6,0)),"",(VLOOKUP(B11,'KAYIT LİSTESİ'!$B$4:$H$478,6,0)))</f>
        <v>İZMİR-ŞEHİT ASTSUBAY HALİL GÜÇTEKİN</v>
      </c>
      <c r="G11" s="223">
        <v>111278</v>
      </c>
      <c r="H11" s="224"/>
      <c r="J11" s="218">
        <v>4</v>
      </c>
      <c r="K11" s="225">
        <v>59</v>
      </c>
      <c r="L11" s="221">
        <v>38342</v>
      </c>
      <c r="M11" s="226" t="s">
        <v>577</v>
      </c>
      <c r="N11" s="227" t="s">
        <v>575</v>
      </c>
      <c r="O11" s="223">
        <v>72344</v>
      </c>
      <c r="P11" s="220"/>
      <c r="Q11" s="220">
        <f>IF(ISTEXT(O11)," ",IFERROR(VLOOKUP(SMALL(PUAN!$R$4:$S$112,COUNTIF(PUAN!$R$4:$S$112,"&lt;"&amp;O11)+1),PUAN!$R$4:$S$112,2,0),"    "))</f>
        <v>27</v>
      </c>
    </row>
    <row r="12" spans="1:17" s="13" customFormat="1" ht="57" customHeight="1" x14ac:dyDescent="0.2">
      <c r="A12" s="218">
        <v>5</v>
      </c>
      <c r="B12" s="219" t="s">
        <v>243</v>
      </c>
      <c r="C12" s="220">
        <f>IF(ISERROR(VLOOKUP(B12,'KAYIT LİSTESİ'!$B$4:$H$478,2,0)),"",(VLOOKUP(B12,'KAYIT LİSTESİ'!$B$4:$H$478,2,0)))</f>
        <v>0</v>
      </c>
      <c r="D12" s="221">
        <f>IF(ISERROR(VLOOKUP(B12,'KAYIT LİSTESİ'!$B$4:$H$478,4,0)),"",(VLOOKUP(B12,'KAYIT LİSTESİ'!$B$4:$H$478,4,0)))</f>
        <v>0</v>
      </c>
      <c r="E12" s="222">
        <f>IF(ISERROR(VLOOKUP(B12,'KAYIT LİSTESİ'!$B$4:$H$478,5,0)),"",(VLOOKUP(B12,'KAYIT LİSTESİ'!$B$4:$H$478,5,0)))</f>
        <v>0</v>
      </c>
      <c r="F12" s="222" t="str">
        <f>IF(ISERROR(VLOOKUP(B12,'KAYIT LİSTESİ'!$B$4:$H$478,6,0)),"",(VLOOKUP(B12,'KAYIT LİSTESİ'!$B$4:$H$478,6,0)))</f>
        <v>İZMİR-ÖZEL İZMİR BORNOVA TÜRK ORTAOKULU</v>
      </c>
      <c r="G12" s="223" t="s">
        <v>368</v>
      </c>
      <c r="H12" s="224"/>
      <c r="J12" s="218">
        <v>5</v>
      </c>
      <c r="K12" s="225">
        <v>113</v>
      </c>
      <c r="L12" s="221">
        <v>38428</v>
      </c>
      <c r="M12" s="226" t="s">
        <v>614</v>
      </c>
      <c r="N12" s="227" t="s">
        <v>615</v>
      </c>
      <c r="O12" s="223">
        <v>72622</v>
      </c>
      <c r="P12" s="228"/>
      <c r="Q12" s="220" t="s">
        <v>657</v>
      </c>
    </row>
    <row r="13" spans="1:17" s="13" customFormat="1" ht="57" customHeight="1" x14ac:dyDescent="0.2">
      <c r="A13" s="218">
        <v>6</v>
      </c>
      <c r="B13" s="219" t="s">
        <v>244</v>
      </c>
      <c r="C13" s="220">
        <f>IF(ISERROR(VLOOKUP(B13,'KAYIT LİSTESİ'!$B$4:$H$478,2,0)),"",(VLOOKUP(B13,'KAYIT LİSTESİ'!$B$4:$H$478,2,0)))</f>
        <v>29</v>
      </c>
      <c r="D13" s="221">
        <f>IF(ISERROR(VLOOKUP(B13,'KAYIT LİSTESİ'!$B$4:$H$478,4,0)),"",(VLOOKUP(B13,'KAYIT LİSTESİ'!$B$4:$H$478,4,0)))</f>
        <v>38163</v>
      </c>
      <c r="E13" s="222" t="str">
        <f>IF(ISERROR(VLOOKUP(B13,'KAYIT LİSTESİ'!$B$4:$H$478,5,0)),"",(VLOOKUP(B13,'KAYIT LİSTESİ'!$B$4:$H$478,5,0)))</f>
        <v>HAMZA BAYRAK</v>
      </c>
      <c r="F13" s="222" t="str">
        <f>IF(ISERROR(VLOOKUP(B13,'KAYIT LİSTESİ'!$B$4:$H$478,6,0)),"",(VLOOKUP(B13,'KAYIT LİSTESİ'!$B$4:$H$478,6,0)))</f>
        <v>İZMİR-DEÜ ÖZEL 75.YIL ORTAOKULU</v>
      </c>
      <c r="G13" s="223">
        <v>81191</v>
      </c>
      <c r="H13" s="224"/>
      <c r="J13" s="218">
        <v>6</v>
      </c>
      <c r="K13" s="225">
        <v>14</v>
      </c>
      <c r="L13" s="221" t="s">
        <v>499</v>
      </c>
      <c r="M13" s="226" t="s">
        <v>500</v>
      </c>
      <c r="N13" s="227" t="s">
        <v>495</v>
      </c>
      <c r="O13" s="223">
        <v>74559</v>
      </c>
      <c r="P13" s="228"/>
      <c r="Q13" s="220">
        <f>IF(ISTEXT(O13)," ",IFERROR(VLOOKUP(SMALL(PUAN!$R$4:$S$112,COUNTIF(PUAN!$R$4:$S$112,"&lt;"&amp;O13)+1),PUAN!$R$4:$S$112,2,0),"    "))</f>
        <v>16</v>
      </c>
    </row>
    <row r="14" spans="1:17" s="13" customFormat="1" ht="57" customHeight="1" x14ac:dyDescent="0.2">
      <c r="A14" s="218">
        <v>7</v>
      </c>
      <c r="B14" s="219" t="s">
        <v>245</v>
      </c>
      <c r="C14" s="220">
        <f>IF(ISERROR(VLOOKUP(B14,'KAYIT LİSTESİ'!$B$4:$H$478,2,0)),"",(VLOOKUP(B14,'KAYIT LİSTESİ'!$B$4:$H$478,2,0)))</f>
        <v>126</v>
      </c>
      <c r="D14" s="221">
        <f>IF(ISERROR(VLOOKUP(B14,'KAYIT LİSTESİ'!$B$4:$H$478,4,0)),"",(VLOOKUP(B14,'KAYIT LİSTESİ'!$B$4:$H$478,4,0)))</f>
        <v>38173</v>
      </c>
      <c r="E14" s="222" t="str">
        <f>IF(ISERROR(VLOOKUP(B14,'KAYIT LİSTESİ'!$B$4:$H$478,5,0)),"",(VLOOKUP(B14,'KAYIT LİSTESİ'!$B$4:$H$478,5,0)))</f>
        <v>YAKUP OKTAYI</v>
      </c>
      <c r="F14" s="222" t="str">
        <f>IF(ISERROR(VLOOKUP(B14,'KAYIT LİSTESİ'!$B$4:$H$478,6,0)),"",(VLOOKUP(B14,'KAYIT LİSTESİ'!$B$4:$H$478,6,0)))</f>
        <v>İZMİR-ZİHNİ ÜSTÜN ORTAOKULU</v>
      </c>
      <c r="G14" s="223">
        <v>75451</v>
      </c>
      <c r="H14" s="224"/>
      <c r="J14" s="218">
        <v>7</v>
      </c>
      <c r="K14" s="225">
        <v>100</v>
      </c>
      <c r="L14" s="221">
        <v>38022</v>
      </c>
      <c r="M14" s="226" t="s">
        <v>610</v>
      </c>
      <c r="N14" s="227" t="s">
        <v>611</v>
      </c>
      <c r="O14" s="223">
        <v>74850</v>
      </c>
      <c r="P14" s="228"/>
      <c r="Q14" s="220" t="s">
        <v>657</v>
      </c>
    </row>
    <row r="15" spans="1:17" s="13" customFormat="1" ht="57" customHeight="1" x14ac:dyDescent="0.2">
      <c r="A15" s="189" t="s">
        <v>216</v>
      </c>
      <c r="B15" s="190"/>
      <c r="C15" s="190"/>
      <c r="D15" s="190"/>
      <c r="E15" s="190"/>
      <c r="F15" s="190"/>
      <c r="G15" s="190"/>
      <c r="H15" s="191"/>
      <c r="J15" s="218">
        <v>8</v>
      </c>
      <c r="K15" s="225">
        <v>126</v>
      </c>
      <c r="L15" s="221">
        <v>38173</v>
      </c>
      <c r="M15" s="226" t="s">
        <v>604</v>
      </c>
      <c r="N15" s="227" t="s">
        <v>602</v>
      </c>
      <c r="O15" s="223">
        <v>75451</v>
      </c>
      <c r="P15" s="220"/>
      <c r="Q15" s="220">
        <f>IF(ISTEXT(O15)," ",IFERROR(VLOOKUP(SMALL(PUAN!$R$4:$S$112,COUNTIF(PUAN!$R$4:$S$112,"&lt;"&amp;O15)+1),PUAN!$R$4:$S$112,2,0),"    "))</f>
        <v>11</v>
      </c>
    </row>
    <row r="16" spans="1:17" s="13" customFormat="1" ht="57" customHeight="1" x14ac:dyDescent="0.2">
      <c r="A16" s="34" t="s">
        <v>194</v>
      </c>
      <c r="B16" s="34" t="s">
        <v>66</v>
      </c>
      <c r="C16" s="34" t="s">
        <v>65</v>
      </c>
      <c r="D16" s="35" t="s">
        <v>13</v>
      </c>
      <c r="E16" s="36" t="s">
        <v>14</v>
      </c>
      <c r="F16" s="36" t="s">
        <v>190</v>
      </c>
      <c r="G16" s="196" t="s">
        <v>15</v>
      </c>
      <c r="H16" s="34" t="s">
        <v>27</v>
      </c>
      <c r="J16" s="218">
        <v>9</v>
      </c>
      <c r="K16" s="225">
        <v>77</v>
      </c>
      <c r="L16" s="221">
        <v>38124</v>
      </c>
      <c r="M16" s="226" t="s">
        <v>593</v>
      </c>
      <c r="N16" s="227" t="s">
        <v>591</v>
      </c>
      <c r="O16" s="223">
        <v>80987</v>
      </c>
      <c r="P16" s="228"/>
      <c r="Q16" s="220">
        <f>IF(ISTEXT(O16)," ",IFERROR(VLOOKUP(SMALL(PUAN!$R$4:$S$112,COUNTIF(PUAN!$R$4:$S$112,"&lt;"&amp;O16)+1),PUAN!$R$4:$S$112,2,0),"    "))</f>
        <v>6</v>
      </c>
    </row>
    <row r="17" spans="1:17" s="13" customFormat="1" ht="57" customHeight="1" x14ac:dyDescent="0.2">
      <c r="A17" s="218">
        <v>1</v>
      </c>
      <c r="B17" s="219" t="s">
        <v>251</v>
      </c>
      <c r="C17" s="220" t="str">
        <f>IF(ISERROR(VLOOKUP(B17,'KAYIT LİSTESİ'!$B$4:$H$478,2,0)),"",(VLOOKUP(B17,'KAYIT LİSTESİ'!$B$4:$H$478,2,0)))</f>
        <v/>
      </c>
      <c r="D17" s="221" t="str">
        <f>IF(ISERROR(VLOOKUP(B17,'KAYIT LİSTESİ'!$B$4:$H$478,4,0)),"",(VLOOKUP(B17,'KAYIT LİSTESİ'!$B$4:$H$478,4,0)))</f>
        <v/>
      </c>
      <c r="E17" s="222" t="str">
        <f>IF(ISERROR(VLOOKUP(B17,'KAYIT LİSTESİ'!$B$4:$H$478,5,0)),"",(VLOOKUP(B17,'KAYIT LİSTESİ'!$B$4:$H$478,5,0)))</f>
        <v/>
      </c>
      <c r="F17" s="222" t="str">
        <f>IF(ISERROR(VLOOKUP(B17,'KAYIT LİSTESİ'!$B$4:$H$478,6,0)),"",(VLOOKUP(B17,'KAYIT LİSTESİ'!$B$4:$H$478,6,0)))</f>
        <v/>
      </c>
      <c r="G17" s="223"/>
      <c r="H17" s="224"/>
      <c r="J17" s="218">
        <v>10</v>
      </c>
      <c r="K17" s="225">
        <v>29</v>
      </c>
      <c r="L17" s="221">
        <v>38163</v>
      </c>
      <c r="M17" s="226" t="s">
        <v>522</v>
      </c>
      <c r="N17" s="227" t="s">
        <v>520</v>
      </c>
      <c r="O17" s="223">
        <v>81191</v>
      </c>
      <c r="P17" s="220"/>
      <c r="Q17" s="220">
        <f>IF(ISTEXT(O17)," ",IFERROR(VLOOKUP(SMALL(PUAN!$R$4:$S$112,COUNTIF(PUAN!$R$4:$S$112,"&lt;"&amp;O17)+1),PUAN!$R$4:$S$112,2,0),"    "))</f>
        <v>5</v>
      </c>
    </row>
    <row r="18" spans="1:17" s="13" customFormat="1" ht="57" customHeight="1" x14ac:dyDescent="0.2">
      <c r="A18" s="218">
        <v>2</v>
      </c>
      <c r="B18" s="219" t="s">
        <v>252</v>
      </c>
      <c r="C18" s="220">
        <f>IF(ISERROR(VLOOKUP(B18,'KAYIT LİSTESİ'!$B$4:$H$478,2,0)),"",(VLOOKUP(B18,'KAYIT LİSTESİ'!$B$4:$H$478,2,0)))</f>
        <v>36</v>
      </c>
      <c r="D18" s="221">
        <f>IF(ISERROR(VLOOKUP(B18,'KAYIT LİSTESİ'!$B$4:$H$478,4,0)),"",(VLOOKUP(B18,'KAYIT LİSTESİ'!$B$4:$H$478,4,0)))</f>
        <v>38536</v>
      </c>
      <c r="E18" s="222" t="str">
        <f>IF(ISERROR(VLOOKUP(B18,'KAYIT LİSTESİ'!$B$4:$H$478,5,0)),"",(VLOOKUP(B18,'KAYIT LİSTESİ'!$B$4:$H$478,5,0)))</f>
        <v>MERTCAN BATMAZ</v>
      </c>
      <c r="F18" s="222" t="str">
        <f>IF(ISERROR(VLOOKUP(B18,'KAYIT LİSTESİ'!$B$4:$H$478,6,0)),"",(VLOOKUP(B18,'KAYIT LİSTESİ'!$B$4:$H$478,6,0)))</f>
        <v>İZMİR-EREN ŞAHİN ERONAT O.O</v>
      </c>
      <c r="G18" s="223" t="s">
        <v>368</v>
      </c>
      <c r="H18" s="224"/>
      <c r="J18" s="218">
        <v>11</v>
      </c>
      <c r="K18" s="225">
        <v>51</v>
      </c>
      <c r="L18" s="221" t="s">
        <v>557</v>
      </c>
      <c r="M18" s="226" t="s">
        <v>558</v>
      </c>
      <c r="N18" s="227" t="s">
        <v>555</v>
      </c>
      <c r="O18" s="223">
        <v>82227</v>
      </c>
      <c r="P18" s="220"/>
      <c r="Q18" s="220">
        <f>IF(ISTEXT(O18)," ",IFERROR(VLOOKUP(SMALL(PUAN!$R$4:$S$112,COUNTIF(PUAN!$R$4:$S$112,"&lt;"&amp;O18)+1),PUAN!$R$4:$S$112,2,0),"    "))</f>
        <v>2</v>
      </c>
    </row>
    <row r="19" spans="1:17" s="13" customFormat="1" ht="57" customHeight="1" x14ac:dyDescent="0.2">
      <c r="A19" s="218">
        <v>3</v>
      </c>
      <c r="B19" s="219" t="s">
        <v>253</v>
      </c>
      <c r="C19" s="220">
        <f>IF(ISERROR(VLOOKUP(B19,'KAYIT LİSTESİ'!$B$4:$H$478,2,0)),"",(VLOOKUP(B19,'KAYIT LİSTESİ'!$B$4:$H$478,2,0)))</f>
        <v>3</v>
      </c>
      <c r="D19" s="221">
        <f>IF(ISERROR(VLOOKUP(B19,'KAYIT LİSTESİ'!$B$4:$H$478,4,0)),"",(VLOOKUP(B19,'KAYIT LİSTESİ'!$B$4:$H$478,4,0)))</f>
        <v>37987</v>
      </c>
      <c r="E19" s="222" t="str">
        <f>IF(ISERROR(VLOOKUP(B19,'KAYIT LİSTESİ'!$B$4:$H$478,5,0)),"",(VLOOKUP(B19,'KAYIT LİSTESİ'!$B$4:$H$478,5,0)))</f>
        <v>KEREMCAN ÇELİK</v>
      </c>
      <c r="F19" s="222" t="str">
        <f>IF(ISERROR(VLOOKUP(B19,'KAYIT LİSTESİ'!$B$4:$H$478,6,0)),"",(VLOOKUP(B19,'KAYIT LİSTESİ'!$B$4:$H$478,6,0)))</f>
        <v>İZMİR-BUCA KOZAĞAÇORTAOKULU</v>
      </c>
      <c r="G19" s="223">
        <v>70914</v>
      </c>
      <c r="H19" s="224"/>
      <c r="J19" s="218">
        <v>12</v>
      </c>
      <c r="K19" s="225">
        <v>66</v>
      </c>
      <c r="L19" s="221">
        <v>38047</v>
      </c>
      <c r="M19" s="226" t="s">
        <v>585</v>
      </c>
      <c r="N19" s="227" t="s">
        <v>582</v>
      </c>
      <c r="O19" s="223">
        <v>111278</v>
      </c>
      <c r="P19" s="220"/>
      <c r="Q19" s="220" t="str">
        <f>IF(ISTEXT(O19)," ",IFERROR(VLOOKUP(SMALL(PUAN!$R$4:$S$112,COUNTIF(PUAN!$R$4:$S$112,"&lt;"&amp;O19)+1),PUAN!$R$4:$S$112,2,0),"    "))</f>
        <v xml:space="preserve">    </v>
      </c>
    </row>
    <row r="20" spans="1:17" s="13" customFormat="1" ht="57" customHeight="1" x14ac:dyDescent="0.2">
      <c r="A20" s="218">
        <v>4</v>
      </c>
      <c r="B20" s="219" t="s">
        <v>254</v>
      </c>
      <c r="C20" s="220">
        <f>IF(ISERROR(VLOOKUP(B20,'KAYIT LİSTESİ'!$B$4:$H$478,2,0)),"",(VLOOKUP(B20,'KAYIT LİSTESİ'!$B$4:$H$478,2,0)))</f>
        <v>43</v>
      </c>
      <c r="D20" s="221">
        <f>IF(ISERROR(VLOOKUP(B20,'KAYIT LİSTESİ'!$B$4:$H$478,4,0)),"",(VLOOKUP(B20,'KAYIT LİSTESİ'!$B$4:$H$478,4,0)))</f>
        <v>2004</v>
      </c>
      <c r="E20" s="222" t="str">
        <f>IF(ISERROR(VLOOKUP(B20,'KAYIT LİSTESİ'!$B$4:$H$478,5,0)),"",(VLOOKUP(B20,'KAYIT LİSTESİ'!$B$4:$H$478,5,0)))</f>
        <v>YİĞİT KARCI</v>
      </c>
      <c r="F20" s="222" t="str">
        <f>IF(ISERROR(VLOOKUP(B20,'KAYIT LİSTESİ'!$B$4:$H$478,6,0)),"",(VLOOKUP(B20,'KAYIT LİSTESİ'!$B$4:$H$478,6,0)))</f>
        <v>İZMİR-EVİN LEBLEBİCİOĞLU ORTAOKULU</v>
      </c>
      <c r="G20" s="223">
        <v>72298</v>
      </c>
      <c r="H20" s="224"/>
      <c r="J20" s="218" t="s">
        <v>195</v>
      </c>
      <c r="K20" s="225">
        <v>0</v>
      </c>
      <c r="L20" s="221">
        <v>0</v>
      </c>
      <c r="M20" s="226">
        <v>0</v>
      </c>
      <c r="N20" s="227" t="s">
        <v>567</v>
      </c>
      <c r="O20" s="223" t="s">
        <v>368</v>
      </c>
      <c r="P20" s="220"/>
      <c r="Q20" s="220" t="str">
        <f>IF(ISTEXT(O20)," ",IFERROR(VLOOKUP(SMALL(PUAN!$R$4:$S$112,COUNTIF(PUAN!$R$4:$S$112,"&lt;"&amp;O20)+1),PUAN!$R$4:$S$112,2,0),"    "))</f>
        <v xml:space="preserve"> </v>
      </c>
    </row>
    <row r="21" spans="1:17" s="13" customFormat="1" ht="57" customHeight="1" x14ac:dyDescent="0.2">
      <c r="A21" s="218">
        <v>5</v>
      </c>
      <c r="B21" s="219" t="s">
        <v>255</v>
      </c>
      <c r="C21" s="220">
        <f>IF(ISERROR(VLOOKUP(B21,'KAYIT LİSTESİ'!$B$4:$H$478,2,0)),"",(VLOOKUP(B21,'KAYIT LİSTESİ'!$B$4:$H$478,2,0)))</f>
        <v>14</v>
      </c>
      <c r="D21" s="221" t="str">
        <f>IF(ISERROR(VLOOKUP(B21,'KAYIT LİSTESİ'!$B$4:$H$478,4,0)),"",(VLOOKUP(B21,'KAYIT LİSTESİ'!$B$4:$H$478,4,0)))</f>
        <v xml:space="preserve">21.02.2005
</v>
      </c>
      <c r="E21" s="222" t="str">
        <f>IF(ISERROR(VLOOKUP(B21,'KAYIT LİSTESİ'!$B$4:$H$478,5,0)),"",(VLOOKUP(B21,'KAYIT LİSTESİ'!$B$4:$H$478,5,0)))</f>
        <v xml:space="preserve">MELİH ÇANLI
</v>
      </c>
      <c r="F21" s="222" t="str">
        <f>IF(ISERROR(VLOOKUP(B21,'KAYIT LİSTESİ'!$B$4:$H$478,6,0)),"",(VLOOKUP(B21,'KAYIT LİSTESİ'!$B$4:$H$478,6,0)))</f>
        <v>İZMİR-ÖZEL ÇAKABEY OKULLARI</v>
      </c>
      <c r="G21" s="223">
        <v>74559</v>
      </c>
      <c r="H21" s="224"/>
      <c r="J21" s="218" t="s">
        <v>195</v>
      </c>
      <c r="K21" s="225">
        <v>36</v>
      </c>
      <c r="L21" s="221">
        <v>38536</v>
      </c>
      <c r="M21" s="226" t="s">
        <v>539</v>
      </c>
      <c r="N21" s="227" t="s">
        <v>537</v>
      </c>
      <c r="O21" s="223" t="s">
        <v>368</v>
      </c>
      <c r="P21" s="220"/>
      <c r="Q21" s="220" t="str">
        <f>IF(ISTEXT(O21)," ",IFERROR(VLOOKUP(SMALL(PUAN!$R$4:$S$112,COUNTIF(PUAN!$R$4:$S$112,"&lt;"&amp;O21)+1),PUAN!$R$4:$S$112,2,0),"    "))</f>
        <v xml:space="preserve"> </v>
      </c>
    </row>
    <row r="22" spans="1:17" s="13" customFormat="1" ht="57" customHeight="1" x14ac:dyDescent="0.2">
      <c r="A22" s="218">
        <v>6</v>
      </c>
      <c r="B22" s="219" t="s">
        <v>256</v>
      </c>
      <c r="C22" s="220">
        <f>IF(ISERROR(VLOOKUP(B22,'KAYIT LİSTESİ'!$B$4:$H$478,2,0)),"",(VLOOKUP(B22,'KAYIT LİSTESİ'!$B$4:$H$478,2,0)))</f>
        <v>130</v>
      </c>
      <c r="D22" s="221">
        <f>IF(ISERROR(VLOOKUP(B22,'KAYIT LİSTESİ'!$B$4:$H$478,4,0)),"",(VLOOKUP(B22,'KAYIT LİSTESİ'!$B$4:$H$478,4,0)))</f>
        <v>38406</v>
      </c>
      <c r="E22" s="222" t="str">
        <f>IF(ISERROR(VLOOKUP(B22,'KAYIT LİSTESİ'!$B$4:$H$478,5,0)),"",(VLOOKUP(B22,'KAYIT LİSTESİ'!$B$4:$H$478,5,0)))</f>
        <v>ARDA AĞA</v>
      </c>
      <c r="F22" s="222" t="str">
        <f>IF(ISERROR(VLOOKUP(B22,'KAYIT LİSTESİ'!$B$4:$H$478,6,0)),"",(VLOOKUP(B22,'KAYIT LİSTESİ'!$B$4:$H$478,6,0)))</f>
        <v>İZMİR-EGE ÜNİVERSİTESİ GÜÇLENDİRME VAKFI BORNOVA ORTAOKULU</v>
      </c>
      <c r="G22" s="223" t="s">
        <v>368</v>
      </c>
      <c r="H22" s="224"/>
      <c r="J22" s="218" t="s">
        <v>195</v>
      </c>
      <c r="K22" s="225">
        <v>130</v>
      </c>
      <c r="L22" s="221">
        <v>38406</v>
      </c>
      <c r="M22" s="226" t="s">
        <v>533</v>
      </c>
      <c r="N22" s="227" t="s">
        <v>530</v>
      </c>
      <c r="O22" s="223" t="s">
        <v>368</v>
      </c>
      <c r="P22" s="228"/>
      <c r="Q22" s="220" t="str">
        <f>IF(ISTEXT(O22)," ",IFERROR(VLOOKUP(SMALL(PUAN!$R$4:$S$112,COUNTIF(PUAN!$R$4:$S$112,"&lt;"&amp;O22)+1),PUAN!$R$4:$S$112,2,0),"    "))</f>
        <v xml:space="preserve"> </v>
      </c>
    </row>
    <row r="23" spans="1:17" s="13" customFormat="1" ht="57" customHeight="1" x14ac:dyDescent="0.2">
      <c r="A23" s="218">
        <v>7</v>
      </c>
      <c r="B23" s="219" t="s">
        <v>257</v>
      </c>
      <c r="C23" s="220">
        <f>IF(ISERROR(VLOOKUP(B23,'KAYIT LİSTESİ'!$B$4:$H$478,2,0)),"",(VLOOKUP(B23,'KAYIT LİSTESİ'!$B$4:$H$478,2,0)))</f>
        <v>77</v>
      </c>
      <c r="D23" s="221">
        <f>IF(ISERROR(VLOOKUP(B23,'KAYIT LİSTESİ'!$B$4:$H$478,4,0)),"",(VLOOKUP(B23,'KAYIT LİSTESİ'!$B$4:$H$478,4,0)))</f>
        <v>38124</v>
      </c>
      <c r="E23" s="222" t="str">
        <f>IF(ISERROR(VLOOKUP(B23,'KAYIT LİSTESİ'!$B$4:$H$478,5,0)),"",(VLOOKUP(B23,'KAYIT LİSTESİ'!$B$4:$H$478,5,0)))</f>
        <v>POLAT ERDOĞAN</v>
      </c>
      <c r="F23" s="222" t="str">
        <f>IF(ISERROR(VLOOKUP(B23,'KAYIT LİSTESİ'!$B$4:$H$478,6,0)),"",(VLOOKUP(B23,'KAYIT LİSTESİ'!$B$4:$H$478,6,0)))</f>
        <v>İZMİR-ŞEHİTLER ORTAOKULU</v>
      </c>
      <c r="G23" s="223">
        <v>80987</v>
      </c>
      <c r="H23" s="224"/>
      <c r="J23" s="218" t="s">
        <v>195</v>
      </c>
      <c r="K23" s="225">
        <v>119</v>
      </c>
      <c r="L23" s="221">
        <v>38008</v>
      </c>
      <c r="M23" s="226" t="s">
        <v>616</v>
      </c>
      <c r="N23" s="227" t="s">
        <v>617</v>
      </c>
      <c r="O23" s="223" t="s">
        <v>368</v>
      </c>
      <c r="P23" s="228"/>
      <c r="Q23" s="220" t="s">
        <v>657</v>
      </c>
    </row>
    <row r="24" spans="1:17" s="13" customFormat="1" ht="57" customHeight="1" x14ac:dyDescent="0.2">
      <c r="A24" s="218">
        <v>8</v>
      </c>
      <c r="B24" s="219"/>
      <c r="C24" s="220"/>
      <c r="D24" s="221"/>
      <c r="E24" s="222"/>
      <c r="F24" s="222"/>
      <c r="G24" s="223"/>
      <c r="H24" s="224"/>
      <c r="J24" s="218"/>
      <c r="K24" s="225"/>
      <c r="L24" s="221"/>
      <c r="M24" s="226"/>
      <c r="N24" s="227"/>
      <c r="O24" s="223"/>
      <c r="P24" s="228"/>
      <c r="Q24" s="220" t="str">
        <f>IF(ISTEXT(O24)," ",IFERROR(VLOOKUP(SMALL(PUAN!$R$4:$S$112,COUNTIF(PUAN!$R$4:$S$112,"&lt;"&amp;O24)+1),PUAN!$R$4:$S$112,2,0),"    "))</f>
        <v xml:space="preserve">    </v>
      </c>
    </row>
    <row r="25" spans="1:17" s="13" customFormat="1" ht="57" customHeight="1" x14ac:dyDescent="0.2">
      <c r="A25" s="189" t="s">
        <v>217</v>
      </c>
      <c r="B25" s="190"/>
      <c r="C25" s="190"/>
      <c r="D25" s="190"/>
      <c r="E25" s="190"/>
      <c r="F25" s="190"/>
      <c r="G25" s="190"/>
      <c r="H25" s="191"/>
      <c r="J25" s="218"/>
      <c r="K25" s="225"/>
      <c r="L25" s="221"/>
      <c r="M25" s="226"/>
      <c r="N25" s="227"/>
      <c r="O25" s="223"/>
      <c r="P25" s="228"/>
      <c r="Q25" s="220" t="str">
        <f>IF(ISTEXT(O25)," ",IFERROR(VLOOKUP(SMALL(PUAN!$R$4:$S$112,COUNTIF(PUAN!$R$4:$S$112,"&lt;"&amp;O25)+1),PUAN!$R$4:$S$112,2,0),"    "))</f>
        <v xml:space="preserve">    </v>
      </c>
    </row>
    <row r="26" spans="1:17" s="13" customFormat="1" ht="57" customHeight="1" x14ac:dyDescent="0.2">
      <c r="A26" s="34" t="s">
        <v>194</v>
      </c>
      <c r="B26" s="34" t="s">
        <v>66</v>
      </c>
      <c r="C26" s="34" t="s">
        <v>65</v>
      </c>
      <c r="D26" s="35" t="s">
        <v>13</v>
      </c>
      <c r="E26" s="36" t="s">
        <v>14</v>
      </c>
      <c r="F26" s="36" t="s">
        <v>190</v>
      </c>
      <c r="G26" s="196" t="s">
        <v>15</v>
      </c>
      <c r="H26" s="34" t="s">
        <v>27</v>
      </c>
      <c r="J26" s="218"/>
      <c r="K26" s="225"/>
      <c r="L26" s="221"/>
      <c r="M26" s="226"/>
      <c r="N26" s="227"/>
      <c r="O26" s="223"/>
      <c r="P26" s="228"/>
      <c r="Q26" s="220" t="str">
        <f>IF(ISTEXT(O26)," ",IFERROR(VLOOKUP(SMALL(PUAN!$R$4:$S$112,COUNTIF(PUAN!$R$4:$S$112,"&lt;"&amp;O26)+1),PUAN!$R$4:$S$112,2,0),"    "))</f>
        <v xml:space="preserve">    </v>
      </c>
    </row>
    <row r="27" spans="1:17" s="13" customFormat="1" ht="57" customHeight="1" x14ac:dyDescent="0.2">
      <c r="A27" s="218">
        <v>1</v>
      </c>
      <c r="B27" s="219" t="s">
        <v>508</v>
      </c>
      <c r="C27" s="220" t="str">
        <f>IF(ISERROR(VLOOKUP(B27,'KAYIT LİSTESİ'!$B$4:$H$478,2,0)),"",(VLOOKUP(B27,'KAYIT LİSTESİ'!$B$4:$H$478,2,0)))</f>
        <v/>
      </c>
      <c r="D27" s="221" t="str">
        <f>IF(ISERROR(VLOOKUP(B27,'KAYIT LİSTESİ'!$B$4:$H$478,4,0)),"",(VLOOKUP(B27,'KAYIT LİSTESİ'!$B$4:$H$478,4,0)))</f>
        <v/>
      </c>
      <c r="E27" s="222" t="str">
        <f>IF(ISERROR(VLOOKUP(B27,'KAYIT LİSTESİ'!$B$4:$H$478,5,0)),"",(VLOOKUP(B27,'KAYIT LİSTESİ'!$B$4:$H$478,5,0)))</f>
        <v/>
      </c>
      <c r="F27" s="222" t="str">
        <f>IF(ISERROR(VLOOKUP(B27,'KAYIT LİSTESİ'!$B$4:$H$478,6,0)),"",(VLOOKUP(B27,'KAYIT LİSTESİ'!$B$4:$H$478,6,0)))</f>
        <v/>
      </c>
      <c r="G27" s="223"/>
      <c r="H27" s="224"/>
      <c r="J27" s="218"/>
      <c r="K27" s="225"/>
      <c r="L27" s="221"/>
      <c r="M27" s="226"/>
      <c r="N27" s="227"/>
      <c r="O27" s="223"/>
      <c r="P27" s="228"/>
      <c r="Q27" s="220" t="str">
        <f>IF(ISTEXT(O27)," ",IFERROR(VLOOKUP(SMALL(PUAN!$R$4:$S$112,COUNTIF(PUAN!$R$4:$S$112,"&lt;"&amp;O27)+1),PUAN!$R$4:$S$112,2,0),"    "))</f>
        <v xml:space="preserve">    </v>
      </c>
    </row>
    <row r="28" spans="1:17" s="13" customFormat="1" ht="57" customHeight="1" x14ac:dyDescent="0.2">
      <c r="A28" s="218">
        <v>2</v>
      </c>
      <c r="B28" s="219" t="s">
        <v>509</v>
      </c>
      <c r="C28" s="220">
        <f>IF(ISERROR(VLOOKUP(B28,'KAYIT LİSTESİ'!$B$4:$H$478,2,0)),"",(VLOOKUP(B28,'KAYIT LİSTESİ'!$B$4:$H$478,2,0)))</f>
        <v>100</v>
      </c>
      <c r="D28" s="221">
        <f>IF(ISERROR(VLOOKUP(B28,'KAYIT LİSTESİ'!$B$4:$H$478,4,0)),"",(VLOOKUP(B28,'KAYIT LİSTESİ'!$B$4:$H$478,4,0)))</f>
        <v>38022</v>
      </c>
      <c r="E28" s="222" t="str">
        <f>IF(ISERROR(VLOOKUP(B28,'KAYIT LİSTESİ'!$B$4:$H$478,5,0)),"",(VLOOKUP(B28,'KAYIT LİSTESİ'!$B$4:$H$478,5,0)))</f>
        <v>Furkan ERKAN</v>
      </c>
      <c r="F28" s="222" t="str">
        <f>IF(ISERROR(VLOOKUP(B28,'KAYIT LİSTESİ'!$B$4:$H$478,6,0)),"",(VLOOKUP(B28,'KAYIT LİSTESİ'!$B$4:$H$478,6,0)))</f>
        <v>İZMİR- İYİBURNAZ ORTA OKULU</v>
      </c>
      <c r="G28" s="223">
        <v>74850</v>
      </c>
      <c r="H28" s="224"/>
      <c r="J28" s="218"/>
      <c r="K28" s="225"/>
      <c r="L28" s="221"/>
      <c r="M28" s="226"/>
      <c r="N28" s="227"/>
      <c r="O28" s="223"/>
      <c r="P28" s="228"/>
      <c r="Q28" s="220" t="str">
        <f>IF(ISTEXT(O28)," ",IFERROR(VLOOKUP(SMALL(PUAN!$R$4:$S$112,COUNTIF(PUAN!$R$4:$S$112,"&lt;"&amp;O28)+1),PUAN!$R$4:$S$112,2,0),"    "))</f>
        <v xml:space="preserve">    </v>
      </c>
    </row>
    <row r="29" spans="1:17" s="13" customFormat="1" ht="57" customHeight="1" x14ac:dyDescent="0.2">
      <c r="A29" s="218">
        <v>3</v>
      </c>
      <c r="B29" s="219" t="s">
        <v>510</v>
      </c>
      <c r="C29" s="220">
        <f>IF(ISERROR(VLOOKUP(B29,'KAYIT LİSTESİ'!$B$4:$H$478,2,0)),"",(VLOOKUP(B29,'KAYIT LİSTESİ'!$B$4:$H$478,2,0)))</f>
        <v>110</v>
      </c>
      <c r="D29" s="221">
        <f>IF(ISERROR(VLOOKUP(B29,'KAYIT LİSTESİ'!$B$4:$H$478,4,0)),"",(VLOOKUP(B29,'KAYIT LİSTESİ'!$B$4:$H$478,4,0)))</f>
        <v>38547</v>
      </c>
      <c r="E29" s="222" t="str">
        <f>IF(ISERROR(VLOOKUP(B29,'KAYIT LİSTESİ'!$B$4:$H$478,5,0)),"",(VLOOKUP(B29,'KAYIT LİSTESİ'!$B$4:$H$478,5,0)))</f>
        <v>ARDA ARACI</v>
      </c>
      <c r="F29" s="222" t="str">
        <f>IF(ISERROR(VLOOKUP(B29,'KAYIT LİSTESİ'!$B$4:$H$478,6,0)),"",(VLOOKUP(B29,'KAYIT LİSTESİ'!$B$4:$H$478,6,0)))</f>
        <v>İZMİR-ÖZEL EGE ORTAOKULU</v>
      </c>
      <c r="G29" s="223">
        <v>72077</v>
      </c>
      <c r="H29" s="224"/>
      <c r="J29" s="218"/>
      <c r="K29" s="225"/>
      <c r="L29" s="221"/>
      <c r="M29" s="226"/>
      <c r="N29" s="227"/>
      <c r="O29" s="223"/>
      <c r="P29" s="228"/>
      <c r="Q29" s="220"/>
    </row>
    <row r="30" spans="1:17" s="13" customFormat="1" ht="57" customHeight="1" x14ac:dyDescent="0.2">
      <c r="A30" s="218">
        <v>4</v>
      </c>
      <c r="B30" s="219" t="s">
        <v>511</v>
      </c>
      <c r="C30" s="220">
        <f>IF(ISERROR(VLOOKUP(B30,'KAYIT LİSTESİ'!$B$4:$H$478,2,0)),"",(VLOOKUP(B30,'KAYIT LİSTESİ'!$B$4:$H$478,2,0)))</f>
        <v>113</v>
      </c>
      <c r="D30" s="221">
        <f>IF(ISERROR(VLOOKUP(B30,'KAYIT LİSTESİ'!$B$4:$H$478,4,0)),"",(VLOOKUP(B30,'KAYIT LİSTESİ'!$B$4:$H$478,4,0)))</f>
        <v>38428</v>
      </c>
      <c r="E30" s="222" t="str">
        <f>IF(ISERROR(VLOOKUP(B30,'KAYIT LİSTESİ'!$B$4:$H$478,5,0)),"",(VLOOKUP(B30,'KAYIT LİSTESİ'!$B$4:$H$478,5,0)))</f>
        <v>ALİ BERK DELİBALTA</v>
      </c>
      <c r="F30" s="222" t="str">
        <f>IF(ISERROR(VLOOKUP(B30,'KAYIT LİSTESİ'!$B$4:$H$478,6,0)),"",(VLOOKUP(B30,'KAYIT LİSTESİ'!$B$4:$H$478,6,0)))</f>
        <v>İZMİR-ÖZEL KARŞIYAKA BİLİM DOĞA ORTAOKULU</v>
      </c>
      <c r="G30" s="223">
        <v>72622</v>
      </c>
      <c r="H30" s="224"/>
      <c r="J30" s="218"/>
      <c r="K30" s="225"/>
      <c r="L30" s="221"/>
      <c r="M30" s="226"/>
      <c r="N30" s="227"/>
      <c r="O30" s="223"/>
      <c r="P30" s="228"/>
      <c r="Q30" s="220"/>
    </row>
    <row r="31" spans="1:17" s="13" customFormat="1" ht="57" customHeight="1" x14ac:dyDescent="0.2">
      <c r="A31" s="218">
        <v>5</v>
      </c>
      <c r="B31" s="219" t="s">
        <v>512</v>
      </c>
      <c r="C31" s="220">
        <f>IF(ISERROR(VLOOKUP(B31,'KAYIT LİSTESİ'!$B$4:$H$478,2,0)),"",(VLOOKUP(B31,'KAYIT LİSTESİ'!$B$4:$H$478,2,0)))</f>
        <v>119</v>
      </c>
      <c r="D31" s="221">
        <f>IF(ISERROR(VLOOKUP(B31,'KAYIT LİSTESİ'!$B$4:$H$478,4,0)),"",(VLOOKUP(B31,'KAYIT LİSTESİ'!$B$4:$H$478,4,0)))</f>
        <v>38008</v>
      </c>
      <c r="E31" s="222" t="str">
        <f>IF(ISERROR(VLOOKUP(B31,'KAYIT LİSTESİ'!$B$4:$H$478,5,0)),"",(VLOOKUP(B31,'KAYIT LİSTESİ'!$B$4:$H$478,5,0)))</f>
        <v>ARMAÇ TEMEL</v>
      </c>
      <c r="F31" s="222" t="str">
        <f>IF(ISERROR(VLOOKUP(B31,'KAYIT LİSTESİ'!$B$4:$H$478,6,0)),"",(VLOOKUP(B31,'KAYIT LİSTESİ'!$B$4:$H$478,6,0)))</f>
        <v>İZMİR-ÖZEL TÜRK ORTAOKLU KONAK</v>
      </c>
      <c r="G31" s="223" t="s">
        <v>368</v>
      </c>
      <c r="H31" s="224"/>
      <c r="J31" s="218"/>
      <c r="K31" s="225"/>
      <c r="L31" s="221"/>
      <c r="M31" s="226"/>
      <c r="N31" s="227"/>
      <c r="O31" s="223"/>
      <c r="P31" s="228"/>
      <c r="Q31" s="220"/>
    </row>
    <row r="32" spans="1:17" s="13" customFormat="1" ht="57" customHeight="1" x14ac:dyDescent="0.2">
      <c r="A32" s="218">
        <v>6</v>
      </c>
      <c r="B32" s="219" t="s">
        <v>513</v>
      </c>
      <c r="C32" s="220" t="str">
        <f>IF(ISERROR(VLOOKUP(B32,'KAYIT LİSTESİ'!$B$4:$H$478,2,0)),"",(VLOOKUP(B32,'KAYIT LİSTESİ'!$B$4:$H$478,2,0)))</f>
        <v/>
      </c>
      <c r="D32" s="221" t="str">
        <f>IF(ISERROR(VLOOKUP(B32,'KAYIT LİSTESİ'!$B$4:$H$478,4,0)),"",(VLOOKUP(B32,'KAYIT LİSTESİ'!$B$4:$H$478,4,0)))</f>
        <v/>
      </c>
      <c r="E32" s="222" t="str">
        <f>IF(ISERROR(VLOOKUP(B32,'KAYIT LİSTESİ'!$B$4:$H$478,5,0)),"",(VLOOKUP(B32,'KAYIT LİSTESİ'!$B$4:$H$478,5,0)))</f>
        <v/>
      </c>
      <c r="F32" s="222" t="str">
        <f>IF(ISERROR(VLOOKUP(B32,'KAYIT LİSTESİ'!$B$4:$H$478,6,0)),"",(VLOOKUP(B32,'KAYIT LİSTESİ'!$B$4:$H$478,6,0)))</f>
        <v/>
      </c>
      <c r="G32" s="223"/>
      <c r="H32" s="224"/>
      <c r="J32" s="218"/>
      <c r="K32" s="225"/>
      <c r="L32" s="221"/>
      <c r="M32" s="226"/>
      <c r="N32" s="227"/>
      <c r="O32" s="223"/>
      <c r="P32" s="228"/>
      <c r="Q32" s="220"/>
    </row>
    <row r="33" spans="1:17" s="13" customFormat="1" ht="57" customHeight="1" x14ac:dyDescent="0.2">
      <c r="A33" s="218">
        <v>7</v>
      </c>
      <c r="B33" s="219" t="s">
        <v>514</v>
      </c>
      <c r="C33" s="220" t="str">
        <f>IF(ISERROR(VLOOKUP(B33,'KAYIT LİSTESİ'!$B$4:$H$478,2,0)),"",(VLOOKUP(B33,'KAYIT LİSTESİ'!$B$4:$H$478,2,0)))</f>
        <v/>
      </c>
      <c r="D33" s="221" t="str">
        <f>IF(ISERROR(VLOOKUP(B33,'KAYIT LİSTESİ'!$B$4:$H$478,4,0)),"",(VLOOKUP(B33,'KAYIT LİSTESİ'!$B$4:$H$478,4,0)))</f>
        <v/>
      </c>
      <c r="E33" s="222" t="str">
        <f>IF(ISERROR(VLOOKUP(B33,'KAYIT LİSTESİ'!$B$4:$H$478,5,0)),"",(VLOOKUP(B33,'KAYIT LİSTESİ'!$B$4:$H$478,5,0)))</f>
        <v/>
      </c>
      <c r="F33" s="222" t="str">
        <f>IF(ISERROR(VLOOKUP(B33,'KAYIT LİSTESİ'!$B$4:$H$478,6,0)),"",(VLOOKUP(B33,'KAYIT LİSTESİ'!$B$4:$H$478,6,0)))</f>
        <v/>
      </c>
      <c r="G33" s="223"/>
      <c r="H33" s="224"/>
      <c r="J33" s="218"/>
      <c r="K33" s="225"/>
      <c r="L33" s="221"/>
      <c r="M33" s="226"/>
      <c r="N33" s="227"/>
      <c r="O33" s="223"/>
      <c r="P33" s="228"/>
      <c r="Q33" s="220"/>
    </row>
    <row r="34" spans="1:17" s="13" customFormat="1" ht="57" customHeight="1" x14ac:dyDescent="0.2">
      <c r="A34" s="218">
        <v>8</v>
      </c>
      <c r="B34" s="219" t="s">
        <v>515</v>
      </c>
      <c r="C34" s="220"/>
      <c r="D34" s="221"/>
      <c r="E34" s="222"/>
      <c r="F34" s="222"/>
      <c r="G34" s="223"/>
      <c r="H34" s="224"/>
      <c r="J34" s="218"/>
      <c r="K34" s="225"/>
      <c r="L34" s="221"/>
      <c r="M34" s="226"/>
      <c r="N34" s="227"/>
      <c r="O34" s="223"/>
      <c r="P34" s="228"/>
      <c r="Q34" s="220"/>
    </row>
    <row r="35" spans="1:17" s="13" customFormat="1" ht="57" customHeight="1" x14ac:dyDescent="0.2">
      <c r="A35" s="218">
        <v>10</v>
      </c>
      <c r="B35" s="219" t="s">
        <v>516</v>
      </c>
      <c r="C35" s="220" t="str">
        <f>IF(ISERROR(VLOOKUP(B35,'KAYIT LİSTESİ'!$B$4:$H$478,2,0)),"",(VLOOKUP(B35,'KAYIT LİSTESİ'!$B$4:$H$478,2,0)))</f>
        <v/>
      </c>
      <c r="D35" s="221" t="str">
        <f>IF(ISERROR(VLOOKUP(B35,'KAYIT LİSTESİ'!$B$4:$H$478,4,0)),"",(VLOOKUP(B35,'KAYIT LİSTESİ'!$B$4:$H$478,4,0)))</f>
        <v/>
      </c>
      <c r="E35" s="222" t="str">
        <f>IF(ISERROR(VLOOKUP(B35,'KAYIT LİSTESİ'!$B$4:$H$478,5,0)),"",(VLOOKUP(B35,'KAYIT LİSTESİ'!$B$4:$H$478,5,0)))</f>
        <v/>
      </c>
      <c r="F35" s="222" t="str">
        <f>IF(ISERROR(VLOOKUP(B35,'KAYIT LİSTESİ'!$B$4:$H$478,6,0)),"",(VLOOKUP(B35,'KAYIT LİSTESİ'!$B$4:$H$478,6,0)))</f>
        <v/>
      </c>
      <c r="G35" s="223"/>
      <c r="H35" s="224"/>
      <c r="J35" s="218"/>
      <c r="K35" s="225"/>
      <c r="L35" s="221"/>
      <c r="M35" s="226"/>
      <c r="N35" s="227"/>
      <c r="O35" s="223"/>
      <c r="P35" s="228"/>
      <c r="Q35" s="220"/>
    </row>
    <row r="36" spans="1:17" s="13" customFormat="1" ht="57" customHeight="1" x14ac:dyDescent="0.2">
      <c r="A36" s="218">
        <v>11</v>
      </c>
      <c r="B36" s="219" t="s">
        <v>517</v>
      </c>
      <c r="C36" s="220" t="str">
        <f>IF(ISERROR(VLOOKUP(B36,'KAYIT LİSTESİ'!$B$4:$H$478,2,0)),"",(VLOOKUP(B36,'KAYIT LİSTESİ'!$B$4:$H$478,2,0)))</f>
        <v/>
      </c>
      <c r="D36" s="221" t="str">
        <f>IF(ISERROR(VLOOKUP(B36,'KAYIT LİSTESİ'!$B$4:$H$478,4,0)),"",(VLOOKUP(B36,'KAYIT LİSTESİ'!$B$4:$H$478,4,0)))</f>
        <v/>
      </c>
      <c r="E36" s="222" t="str">
        <f>IF(ISERROR(VLOOKUP(B36,'KAYIT LİSTESİ'!$B$4:$H$478,5,0)),"",(VLOOKUP(B36,'KAYIT LİSTESİ'!$B$4:$H$478,5,0)))</f>
        <v/>
      </c>
      <c r="F36" s="222" t="str">
        <f>IF(ISERROR(VLOOKUP(B36,'KAYIT LİSTESİ'!$B$4:$H$478,6,0)),"",(VLOOKUP(B36,'KAYIT LİSTESİ'!$B$4:$H$478,6,0)))</f>
        <v/>
      </c>
      <c r="G36" s="223"/>
      <c r="H36" s="224"/>
      <c r="J36" s="218"/>
      <c r="K36" s="225"/>
      <c r="L36" s="221"/>
      <c r="M36" s="226"/>
      <c r="N36" s="227"/>
      <c r="O36" s="223"/>
      <c r="P36" s="228"/>
      <c r="Q36" s="220"/>
    </row>
    <row r="37" spans="1:17" s="13" customFormat="1" ht="57" customHeight="1" x14ac:dyDescent="0.2">
      <c r="A37" s="218">
        <v>12</v>
      </c>
      <c r="B37" s="219" t="s">
        <v>518</v>
      </c>
      <c r="C37" s="220" t="str">
        <f>IF(ISERROR(VLOOKUP(B37,'KAYIT LİSTESİ'!$B$4:$H$478,2,0)),"",(VLOOKUP(B37,'KAYIT LİSTESİ'!$B$4:$H$478,2,0)))</f>
        <v/>
      </c>
      <c r="D37" s="221" t="str">
        <f>IF(ISERROR(VLOOKUP(B37,'KAYIT LİSTESİ'!$B$4:$H$478,4,0)),"",(VLOOKUP(B37,'KAYIT LİSTESİ'!$B$4:$H$478,4,0)))</f>
        <v/>
      </c>
      <c r="E37" s="222" t="str">
        <f>IF(ISERROR(VLOOKUP(B37,'KAYIT LİSTESİ'!$B$4:$H$478,5,0)),"",(VLOOKUP(B37,'KAYIT LİSTESİ'!$B$4:$H$478,5,0)))</f>
        <v/>
      </c>
      <c r="F37" s="222" t="str">
        <f>IF(ISERROR(VLOOKUP(B37,'KAYIT LİSTESİ'!$B$4:$H$478,6,0)),"",(VLOOKUP(B37,'KAYIT LİSTESİ'!$B$4:$H$478,6,0)))</f>
        <v/>
      </c>
      <c r="G37" s="223"/>
      <c r="H37" s="224"/>
      <c r="J37" s="218"/>
      <c r="K37" s="225"/>
      <c r="L37" s="221"/>
      <c r="M37" s="226"/>
      <c r="N37" s="227"/>
      <c r="O37" s="223"/>
      <c r="P37" s="228"/>
      <c r="Q37" s="220"/>
    </row>
    <row r="38" spans="1:17" s="13" customFormat="1" ht="57" customHeight="1" x14ac:dyDescent="0.2">
      <c r="A38" s="19" t="s">
        <v>18</v>
      </c>
      <c r="B38" s="19"/>
      <c r="C38" s="19"/>
      <c r="D38" s="45"/>
      <c r="E38" s="38" t="s">
        <v>0</v>
      </c>
      <c r="F38" s="149" t="s">
        <v>1</v>
      </c>
      <c r="G38" s="16"/>
      <c r="H38" s="16"/>
      <c r="J38" s="218"/>
      <c r="K38" s="225"/>
      <c r="L38" s="221"/>
      <c r="M38" s="226"/>
      <c r="N38" s="227"/>
      <c r="O38" s="223"/>
      <c r="P38" s="228"/>
      <c r="Q38" s="220" t="str">
        <f>IF(ISTEXT(O38)," ",IFERROR(VLOOKUP(SMALL(PUAN!$R$4:$S$112,COUNTIF(PUAN!$R$4:$S$112,"&lt;"&amp;O38)+1),PUAN!$R$4:$S$112,2,0),"    "))</f>
        <v xml:space="preserve">    </v>
      </c>
    </row>
    <row r="39" spans="1:17" s="13" customFormat="1" ht="57" customHeight="1" x14ac:dyDescent="0.2">
      <c r="A39" s="16"/>
      <c r="B39" s="16"/>
      <c r="C39" s="15"/>
      <c r="D39" s="39"/>
      <c r="E39" s="39"/>
      <c r="F39" s="147"/>
      <c r="G39" s="17"/>
      <c r="H39" s="17"/>
      <c r="J39" s="218"/>
      <c r="K39" s="225"/>
      <c r="L39" s="221"/>
      <c r="M39" s="226"/>
      <c r="N39" s="227"/>
      <c r="O39" s="223"/>
      <c r="P39" s="228"/>
      <c r="Q39" s="220" t="str">
        <f>IF(ISTEXT(O39)," ",IFERROR(VLOOKUP(SMALL(PUAN!$R$4:$S$112,COUNTIF(PUAN!$R$4:$S$112,"&lt;"&amp;O39)+1),PUAN!$R$4:$S$112,2,0),"    "))</f>
        <v xml:space="preserve">    </v>
      </c>
    </row>
    <row r="40" spans="1:17" s="13" customFormat="1" ht="57" hidden="1" customHeight="1" x14ac:dyDescent="0.2">
      <c r="A40" s="16"/>
      <c r="B40" s="16"/>
      <c r="C40" s="15"/>
      <c r="D40" s="39"/>
      <c r="E40" s="39"/>
      <c r="F40" s="147"/>
      <c r="G40" s="17"/>
      <c r="H40" s="17"/>
      <c r="J40" s="218"/>
      <c r="K40" s="225"/>
      <c r="L40" s="221"/>
      <c r="M40" s="226"/>
      <c r="N40" s="227"/>
      <c r="O40" s="223"/>
      <c r="P40" s="228"/>
      <c r="Q40" s="220" t="str">
        <f>IF(ISTEXT(O40)," ",IFERROR(VLOOKUP(SMALL(PUAN!$R$4:$S$112,COUNTIF(PUAN!$R$4:$S$112,"&lt;"&amp;O40)+1),PUAN!$R$4:$S$112,2,0),"    "))</f>
        <v xml:space="preserve">    </v>
      </c>
    </row>
    <row r="41" spans="1:17" s="13" customFormat="1" ht="57" hidden="1" customHeight="1" x14ac:dyDescent="0.2">
      <c r="A41" s="16"/>
      <c r="B41" s="16"/>
      <c r="C41" s="15"/>
      <c r="D41" s="39"/>
      <c r="E41" s="39"/>
      <c r="F41" s="147"/>
      <c r="G41" s="17"/>
      <c r="H41" s="17"/>
      <c r="J41" s="218"/>
      <c r="K41" s="225"/>
      <c r="L41" s="221"/>
      <c r="M41" s="226"/>
      <c r="N41" s="227"/>
      <c r="O41" s="223"/>
      <c r="P41" s="228"/>
      <c r="Q41" s="220" t="str">
        <f>IF(ISTEXT(O41)," ",IFERROR(VLOOKUP(SMALL(PUAN!$R$4:$S$112,COUNTIF(PUAN!$R$4:$S$112,"&lt;"&amp;O41)+1),PUAN!$R$4:$S$112,2,0),"    "))</f>
        <v xml:space="preserve">    </v>
      </c>
    </row>
    <row r="42" spans="1:17" s="13" customFormat="1" ht="57" hidden="1" customHeight="1" x14ac:dyDescent="0.2">
      <c r="A42" s="16"/>
      <c r="B42" s="16"/>
      <c r="C42" s="15"/>
      <c r="D42" s="39"/>
      <c r="E42" s="39"/>
      <c r="F42" s="147"/>
      <c r="G42" s="17"/>
      <c r="H42" s="17"/>
      <c r="J42" s="218"/>
      <c r="K42" s="225"/>
      <c r="L42" s="221"/>
      <c r="M42" s="226"/>
      <c r="N42" s="227"/>
      <c r="O42" s="223"/>
      <c r="P42" s="228"/>
      <c r="Q42" s="220" t="str">
        <f>IF(ISTEXT(O42)," ",IFERROR(VLOOKUP(SMALL(PUAN!$R$4:$S$112,COUNTIF(PUAN!$R$4:$S$112,"&lt;"&amp;O42)+1),PUAN!$R$4:$S$112,2,0),"    "))</f>
        <v xml:space="preserve">    </v>
      </c>
    </row>
    <row r="43" spans="1:17" ht="40.5" customHeight="1" x14ac:dyDescent="0.2">
      <c r="I43" s="16"/>
      <c r="J43" s="20" t="s">
        <v>2</v>
      </c>
      <c r="K43" s="20"/>
      <c r="L43" s="20"/>
      <c r="M43" s="20"/>
      <c r="O43" s="41" t="s">
        <v>3</v>
      </c>
      <c r="P43" s="42" t="s">
        <v>3</v>
      </c>
    </row>
    <row r="44" spans="1:17" ht="40.5" customHeight="1" x14ac:dyDescent="0.2"/>
  </sheetData>
  <sortState ref="K8:Q23">
    <sortCondition ref="O8:O23"/>
  </sortState>
  <mergeCells count="20">
    <mergeCell ref="N3:P3"/>
    <mergeCell ref="N4:P4"/>
    <mergeCell ref="H3:K3"/>
    <mergeCell ref="A1:Q1"/>
    <mergeCell ref="A2:Q2"/>
    <mergeCell ref="A4:C4"/>
    <mergeCell ref="D4:E4"/>
    <mergeCell ref="A3:C3"/>
    <mergeCell ref="D3:E3"/>
    <mergeCell ref="F3:G3"/>
    <mergeCell ref="Q6:Q7"/>
    <mergeCell ref="O6:O7"/>
    <mergeCell ref="P6:P7"/>
    <mergeCell ref="A5:H5"/>
    <mergeCell ref="J5:N5"/>
    <mergeCell ref="J6:J7"/>
    <mergeCell ref="K6:K7"/>
    <mergeCell ref="L6:L7"/>
    <mergeCell ref="M6:M7"/>
    <mergeCell ref="N6:N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7"/>
  <sheetViews>
    <sheetView view="pageBreakPreview" zoomScale="70" zoomScaleNormal="100" zoomScaleSheetLayoutView="70" workbookViewId="0">
      <selection activeCell="F8" sqref="F8"/>
    </sheetView>
  </sheetViews>
  <sheetFormatPr defaultRowHeight="12.75" x14ac:dyDescent="0.2"/>
  <cols>
    <col min="1" max="1" width="6.7109375" style="16" customWidth="1"/>
    <col min="2" max="2" width="12.7109375" style="16" hidden="1" customWidth="1"/>
    <col min="3" max="3" width="8.7109375" style="15" customWidth="1"/>
    <col min="4" max="4" width="15.5703125" style="39" customWidth="1"/>
    <col min="5" max="5" width="22.5703125" style="39" customWidth="1"/>
    <col min="6" max="6" width="35.140625" style="15" bestFit="1" customWidth="1"/>
    <col min="7" max="7" width="8.140625" style="17" bestFit="1" customWidth="1"/>
    <col min="8" max="8" width="6.7109375" style="17" customWidth="1"/>
    <col min="9" max="9" width="8.5703125" style="455" customWidth="1"/>
    <col min="10" max="10" width="4.85546875" style="17" customWidth="1"/>
    <col min="11" max="11" width="6.7109375" style="15" customWidth="1"/>
    <col min="12" max="12" width="8.7109375" style="16" customWidth="1"/>
    <col min="13" max="13" width="17" style="16" customWidth="1"/>
    <col min="14" max="14" width="30.5703125" style="16" customWidth="1"/>
    <col min="15" max="15" width="34.42578125" style="16" customWidth="1"/>
    <col min="16" max="16" width="8.28515625" style="18" bestFit="1" customWidth="1"/>
    <col min="17" max="17" width="7.42578125" style="43" customWidth="1"/>
    <col min="18" max="18" width="6.85546875" style="43" customWidth="1"/>
    <col min="19" max="19" width="7.5703125" style="15" customWidth="1"/>
    <col min="20" max="16384" width="9.140625" style="15"/>
  </cols>
  <sheetData>
    <row r="1" spans="1:19" s="10" customFormat="1" ht="53.25" customHeight="1" x14ac:dyDescent="0.2">
      <c r="A1" s="603" t="str">
        <f>('YARIŞMA BİLGİLERİ'!A2)</f>
        <v>Gençlik ve Spor Bakanlığı
Spor Genel Müdürlüğü
Spor Faaliyetleri Daire Başkanlığı</v>
      </c>
      <c r="B1" s="603"/>
      <c r="C1" s="603"/>
      <c r="D1" s="603"/>
      <c r="E1" s="603"/>
      <c r="F1" s="603"/>
      <c r="G1" s="603"/>
      <c r="H1" s="603"/>
      <c r="I1" s="603"/>
      <c r="J1" s="603"/>
      <c r="K1" s="603"/>
      <c r="L1" s="603"/>
      <c r="M1" s="603"/>
      <c r="N1" s="603"/>
      <c r="O1" s="603"/>
      <c r="P1" s="603"/>
      <c r="Q1" s="603"/>
      <c r="R1" s="603"/>
      <c r="S1" s="603"/>
    </row>
    <row r="2" spans="1:19" s="10" customFormat="1" ht="24.75" customHeight="1" x14ac:dyDescent="0.2">
      <c r="A2" s="604" t="str">
        <f>'YARIŞMA BİLGİLERİ'!F19</f>
        <v>2017-2018 Öğretim Yılı Okullararası Puanlı  Atletizm Yıldızlar İl Birinciliği</v>
      </c>
      <c r="B2" s="604"/>
      <c r="C2" s="604"/>
      <c r="D2" s="604"/>
      <c r="E2" s="604"/>
      <c r="F2" s="604"/>
      <c r="G2" s="604"/>
      <c r="H2" s="604"/>
      <c r="I2" s="604"/>
      <c r="J2" s="604"/>
      <c r="K2" s="604"/>
      <c r="L2" s="604"/>
      <c r="M2" s="604"/>
      <c r="N2" s="604"/>
      <c r="O2" s="604"/>
      <c r="P2" s="604"/>
      <c r="Q2" s="604"/>
      <c r="R2" s="604"/>
      <c r="S2" s="604"/>
    </row>
    <row r="3" spans="1:19" s="12" customFormat="1" ht="21.75" customHeight="1" x14ac:dyDescent="0.2">
      <c r="A3" s="613" t="s">
        <v>78</v>
      </c>
      <c r="B3" s="613"/>
      <c r="C3" s="613"/>
      <c r="D3" s="614" t="str">
        <f>'YARIŞMA PROGRAMI'!C14</f>
        <v>100 Metre Engelli</v>
      </c>
      <c r="E3" s="614"/>
      <c r="F3" s="615" t="s">
        <v>213</v>
      </c>
      <c r="G3" s="615"/>
      <c r="H3" s="605">
        <f>'YARIŞMA PROGRAMI'!D14</f>
        <v>1774</v>
      </c>
      <c r="I3" s="605"/>
      <c r="J3" s="605"/>
      <c r="K3" s="11"/>
      <c r="L3" s="11"/>
      <c r="M3" s="11"/>
      <c r="N3" s="11"/>
      <c r="O3" s="181" t="s">
        <v>178</v>
      </c>
      <c r="P3" s="689" t="str">
        <f>'YARIŞMA PROGRAMI'!E14</f>
        <v>-</v>
      </c>
      <c r="Q3" s="689"/>
      <c r="R3" s="689"/>
      <c r="S3" s="689"/>
    </row>
    <row r="4" spans="1:19" s="12" customFormat="1" ht="17.25" customHeight="1" x14ac:dyDescent="0.2">
      <c r="A4" s="595" t="s">
        <v>70</v>
      </c>
      <c r="B4" s="595"/>
      <c r="C4" s="595"/>
      <c r="D4" s="596" t="str">
        <f>'YARIŞMA BİLGİLERİ'!F21</f>
        <v>Yıldız Erkekler</v>
      </c>
      <c r="E4" s="596"/>
      <c r="F4" s="21"/>
      <c r="G4" s="21"/>
      <c r="H4" s="21"/>
      <c r="I4" s="445"/>
      <c r="J4" s="21"/>
      <c r="K4" s="21"/>
      <c r="L4" s="21"/>
      <c r="M4" s="21"/>
      <c r="N4" s="21"/>
      <c r="O4" s="64" t="s">
        <v>76</v>
      </c>
      <c r="P4" s="690" t="str">
        <f>'YARIŞMA PROGRAMI'!B14</f>
        <v>05 Nisan 2018 - 15:00</v>
      </c>
      <c r="Q4" s="690"/>
      <c r="R4" s="690"/>
      <c r="S4" s="690"/>
    </row>
    <row r="5" spans="1:19" s="10" customFormat="1" ht="19.5" customHeight="1" x14ac:dyDescent="0.25">
      <c r="A5" s="594" t="s">
        <v>197</v>
      </c>
      <c r="B5" s="594"/>
      <c r="C5" s="594"/>
      <c r="D5" s="594"/>
      <c r="E5" s="594"/>
      <c r="F5" s="594"/>
      <c r="G5" s="594"/>
      <c r="H5" s="594"/>
      <c r="I5" s="446"/>
      <c r="J5" s="245"/>
      <c r="K5" s="594" t="s">
        <v>198</v>
      </c>
      <c r="L5" s="594"/>
      <c r="M5" s="594"/>
      <c r="N5" s="594"/>
      <c r="O5" s="594"/>
      <c r="P5" s="594"/>
      <c r="Q5" s="244" t="s">
        <v>199</v>
      </c>
      <c r="R5" s="597">
        <f ca="1">NOW()</f>
        <v>43195.734738888888</v>
      </c>
      <c r="S5" s="597"/>
    </row>
    <row r="6" spans="1:19" s="13" customFormat="1" ht="24.95" customHeight="1" x14ac:dyDescent="0.2">
      <c r="A6" s="189" t="s">
        <v>214</v>
      </c>
      <c r="B6" s="190"/>
      <c r="C6" s="190"/>
      <c r="D6" s="190"/>
      <c r="E6" s="193"/>
      <c r="F6" s="451" t="s">
        <v>375</v>
      </c>
      <c r="G6" s="587"/>
      <c r="H6" s="587"/>
      <c r="I6" s="588"/>
      <c r="K6" s="598" t="s">
        <v>12</v>
      </c>
      <c r="L6" s="599" t="s">
        <v>65</v>
      </c>
      <c r="M6" s="687" t="s">
        <v>237</v>
      </c>
      <c r="N6" s="687" t="s">
        <v>14</v>
      </c>
      <c r="O6" s="609" t="s">
        <v>190</v>
      </c>
      <c r="P6" s="609" t="s">
        <v>15</v>
      </c>
      <c r="Q6" s="609" t="s">
        <v>27</v>
      </c>
      <c r="R6" s="599" t="s">
        <v>236</v>
      </c>
      <c r="S6" s="609" t="s">
        <v>138</v>
      </c>
    </row>
    <row r="7" spans="1:19" ht="54.75" customHeight="1" x14ac:dyDescent="0.2">
      <c r="A7" s="37" t="s">
        <v>194</v>
      </c>
      <c r="B7" s="34" t="s">
        <v>66</v>
      </c>
      <c r="C7" s="34" t="s">
        <v>65</v>
      </c>
      <c r="D7" s="35" t="s">
        <v>13</v>
      </c>
      <c r="E7" s="36" t="s">
        <v>14</v>
      </c>
      <c r="F7" s="36" t="s">
        <v>190</v>
      </c>
      <c r="G7" s="34" t="s">
        <v>15</v>
      </c>
      <c r="H7" s="34" t="s">
        <v>27</v>
      </c>
      <c r="I7" s="447" t="s">
        <v>236</v>
      </c>
      <c r="J7" s="15"/>
      <c r="K7" s="598"/>
      <c r="L7" s="600"/>
      <c r="M7" s="688"/>
      <c r="N7" s="688"/>
      <c r="O7" s="610"/>
      <c r="P7" s="610"/>
      <c r="Q7" s="610"/>
      <c r="R7" s="600"/>
      <c r="S7" s="610"/>
    </row>
    <row r="8" spans="1:19" s="13" customFormat="1" ht="42.75" customHeight="1" x14ac:dyDescent="0.2">
      <c r="A8" s="218">
        <v>1</v>
      </c>
      <c r="B8" s="219" t="s">
        <v>314</v>
      </c>
      <c r="C8" s="220" t="str">
        <f>IF(ISERROR(VLOOKUP(B8,'KAYIT LİSTESİ'!$B$4:$H$478,2,0)),"",(VLOOKUP(B8,'KAYIT LİSTESİ'!$B$4:$H$478,2,0)))</f>
        <v/>
      </c>
      <c r="D8" s="221" t="str">
        <f>IF(ISERROR(VLOOKUP(B8,'KAYIT LİSTESİ'!$B$4:$H$478,4,0)),"",(VLOOKUP(B8,'KAYIT LİSTESİ'!$B$4:$H$478,4,0)))</f>
        <v/>
      </c>
      <c r="E8" s="222" t="str">
        <f>IF(ISERROR(VLOOKUP(B8,'KAYIT LİSTESİ'!$B$4:$H$478,5,0)),"",(VLOOKUP(B8,'KAYIT LİSTESİ'!$B$4:$H$478,5,0)))</f>
        <v/>
      </c>
      <c r="F8" s="222" t="str">
        <f>IF(ISERROR(VLOOKUP(B8,'KAYIT LİSTESİ'!$B$4:$H$478,6,0)),"",(VLOOKUP(B8,'KAYIT LİSTESİ'!$B$4:$H$478,6,0)))</f>
        <v/>
      </c>
      <c r="G8" s="57"/>
      <c r="H8" s="224"/>
      <c r="I8" s="448"/>
      <c r="K8" s="487">
        <v>1</v>
      </c>
      <c r="L8" s="488">
        <v>95</v>
      </c>
      <c r="M8" s="489">
        <v>38258</v>
      </c>
      <c r="N8" s="513" t="s">
        <v>608</v>
      </c>
      <c r="O8" s="490" t="s">
        <v>609</v>
      </c>
      <c r="P8" s="492">
        <v>1549</v>
      </c>
      <c r="Q8" s="493">
        <v>1</v>
      </c>
      <c r="R8" s="494"/>
      <c r="S8" s="494" t="s">
        <v>657</v>
      </c>
    </row>
    <row r="9" spans="1:19" s="13" customFormat="1" ht="42.75" customHeight="1" x14ac:dyDescent="0.2">
      <c r="A9" s="218">
        <v>2</v>
      </c>
      <c r="B9" s="219" t="s">
        <v>315</v>
      </c>
      <c r="C9" s="281">
        <f>IF(ISERROR(VLOOKUP(B9,'KAYIT LİSTESİ'!$B$4:$H$478,2,0)),"",(VLOOKUP(B9,'KAYIT LİSTESİ'!$B$4:$H$478,2,0)))</f>
        <v>52</v>
      </c>
      <c r="D9" s="221" t="str">
        <f>IF(ISERROR(VLOOKUP(B9,'KAYIT LİSTESİ'!$B$4:$H$478,4,0)),"",(VLOOKUP(B9,'KAYIT LİSTESİ'!$B$4:$H$478,4,0)))</f>
        <v>15,03,2004</v>
      </c>
      <c r="E9" s="222" t="str">
        <f>IF(ISERROR(VLOOKUP(B9,'KAYIT LİSTESİ'!$B$4:$H$478,5,0)),"",(VLOOKUP(B9,'KAYIT LİSTESİ'!$B$4:$H$478,5,0)))</f>
        <v>ALPARSLAN AKIN</v>
      </c>
      <c r="F9" s="222" t="str">
        <f>IF(ISERROR(VLOOKUP(B9,'KAYIT LİSTESİ'!$B$4:$H$478,6,0)),"",(VLOOKUP(B9,'KAYIT LİSTESİ'!$B$4:$H$478,6,0)))</f>
        <v>İZMİR-İSMET SEZGİN ORTA OKULU</v>
      </c>
      <c r="G9" s="57">
        <v>1708</v>
      </c>
      <c r="H9" s="224">
        <v>1</v>
      </c>
      <c r="I9" s="448"/>
      <c r="K9" s="487">
        <v>2</v>
      </c>
      <c r="L9" s="488">
        <v>52</v>
      </c>
      <c r="M9" s="489" t="s">
        <v>559</v>
      </c>
      <c r="N9" s="513" t="s">
        <v>560</v>
      </c>
      <c r="O9" s="490" t="s">
        <v>555</v>
      </c>
      <c r="P9" s="492">
        <v>1708</v>
      </c>
      <c r="Q9" s="493">
        <v>1</v>
      </c>
      <c r="R9" s="494"/>
      <c r="S9" s="495">
        <f>IF(ISTEXT(P9)," ",IFERROR(VLOOKUP(SMALL(PUAN!$J$4:$K$111,COUNTIF(PUAN!$J$4:$K$111,"&lt;"&amp;P9)+1),PUAN!$J$4:$K$111,2,0),"    "))</f>
        <v>47</v>
      </c>
    </row>
    <row r="10" spans="1:19" s="13" customFormat="1" ht="42.75" customHeight="1" x14ac:dyDescent="0.2">
      <c r="A10" s="218">
        <v>3</v>
      </c>
      <c r="B10" s="219" t="s">
        <v>316</v>
      </c>
      <c r="C10" s="220">
        <f>IF(ISERROR(VLOOKUP(B10,'KAYIT LİSTESİ'!$B$4:$H$478,2,0)),"",(VLOOKUP(B10,'KAYIT LİSTESİ'!$B$4:$H$478,2,0)))</f>
        <v>57</v>
      </c>
      <c r="D10" s="221">
        <f>IF(ISERROR(VLOOKUP(B10,'KAYIT LİSTESİ'!$B$4:$H$478,4,0)),"",(VLOOKUP(B10,'KAYIT LİSTESİ'!$B$4:$H$478,4,0)))</f>
        <v>38028</v>
      </c>
      <c r="E10" s="222" t="str">
        <f>IF(ISERROR(VLOOKUP(B10,'KAYIT LİSTESİ'!$B$4:$H$478,5,0)),"",(VLOOKUP(B10,'KAYIT LİSTESİ'!$B$4:$H$478,5,0)))</f>
        <v xml:space="preserve">HASAN ÖZARI </v>
      </c>
      <c r="F10" s="222" t="str">
        <f>IF(ISERROR(VLOOKUP(B10,'KAYIT LİSTESİ'!$B$4:$H$478,6,0)),"",(VLOOKUP(B10,'KAYIT LİSTESİ'!$B$4:$H$478,6,0)))</f>
        <v>İZMİR-Pancar Nezihe Şairoğlu Ortaokulu  Torbalı   İZMİR</v>
      </c>
      <c r="G10" s="57">
        <v>1985</v>
      </c>
      <c r="H10" s="224">
        <v>3</v>
      </c>
      <c r="I10" s="448"/>
      <c r="K10" s="218">
        <v>3</v>
      </c>
      <c r="L10" s="225">
        <v>30</v>
      </c>
      <c r="M10" s="221">
        <v>38264</v>
      </c>
      <c r="N10" s="466" t="s">
        <v>523</v>
      </c>
      <c r="O10" s="226" t="s">
        <v>520</v>
      </c>
      <c r="P10" s="57">
        <v>1976</v>
      </c>
      <c r="Q10" s="224">
        <v>2</v>
      </c>
      <c r="R10" s="228"/>
      <c r="S10" s="220">
        <f>IF(ISTEXT(P10)," ",IFERROR(VLOOKUP(SMALL(PUAN!$J$4:$K$111,COUNTIF(PUAN!$J$4:$K$111,"&lt;"&amp;P10)+1),PUAN!$J$4:$K$111,2,0),"    "))</f>
        <v>28</v>
      </c>
    </row>
    <row r="11" spans="1:19" s="13" customFormat="1" ht="42.75" customHeight="1" x14ac:dyDescent="0.2">
      <c r="A11" s="218">
        <v>4</v>
      </c>
      <c r="B11" s="219" t="s">
        <v>317</v>
      </c>
      <c r="C11" s="220">
        <f>IF(ISERROR(VLOOKUP(B11,'KAYIT LİSTESİ'!$B$4:$H$478,2,0)),"",(VLOOKUP(B11,'KAYIT LİSTESİ'!$B$4:$H$478,2,0)))</f>
        <v>67</v>
      </c>
      <c r="D11" s="221">
        <f>IF(ISERROR(VLOOKUP(B11,'KAYIT LİSTESİ'!$B$4:$H$478,4,0)),"",(VLOOKUP(B11,'KAYIT LİSTESİ'!$B$4:$H$478,4,0)))</f>
        <v>38167</v>
      </c>
      <c r="E11" s="222" t="str">
        <f>IF(ISERROR(VLOOKUP(B11,'KAYIT LİSTESİ'!$B$4:$H$478,5,0)),"",(VLOOKUP(B11,'KAYIT LİSTESİ'!$B$4:$H$478,5,0)))</f>
        <v>FURKAN BİLİR</v>
      </c>
      <c r="F11" s="222" t="str">
        <f>IF(ISERROR(VLOOKUP(B11,'KAYIT LİSTESİ'!$B$4:$H$478,6,0)),"",(VLOOKUP(B11,'KAYIT LİSTESİ'!$B$4:$H$478,6,0)))</f>
        <v>İZMİR-ŞEHİT ASTSUBAY HALİL GÜÇTEKİN</v>
      </c>
      <c r="G11" s="57">
        <v>2016</v>
      </c>
      <c r="H11" s="224">
        <v>5</v>
      </c>
      <c r="I11" s="448"/>
      <c r="K11" s="218">
        <v>4</v>
      </c>
      <c r="L11" s="225">
        <v>57</v>
      </c>
      <c r="M11" s="221">
        <v>38028</v>
      </c>
      <c r="N11" s="466" t="s">
        <v>574</v>
      </c>
      <c r="O11" s="226" t="s">
        <v>575</v>
      </c>
      <c r="P11" s="57">
        <v>1985</v>
      </c>
      <c r="Q11" s="224">
        <v>3</v>
      </c>
      <c r="R11" s="228"/>
      <c r="S11" s="220">
        <f>IF(ISTEXT(P11)," ",IFERROR(VLOOKUP(SMALL(PUAN!$J$4:$K$111,COUNTIF(PUAN!$J$4:$K$111,"&lt;"&amp;P11)+1),PUAN!$J$4:$K$111,2,0),"    "))</f>
        <v>27</v>
      </c>
    </row>
    <row r="12" spans="1:19" s="13" customFormat="1" ht="42.75" customHeight="1" x14ac:dyDescent="0.2">
      <c r="A12" s="218">
        <v>5</v>
      </c>
      <c r="B12" s="219" t="s">
        <v>318</v>
      </c>
      <c r="C12" s="220">
        <f>IF(ISERROR(VLOOKUP(B12,'KAYIT LİSTESİ'!$B$4:$H$478,2,0)),"",(VLOOKUP(B12,'KAYIT LİSTESİ'!$B$4:$H$478,2,0)))</f>
        <v>138</v>
      </c>
      <c r="D12" s="221">
        <f>IF(ISERROR(VLOOKUP(B12,'KAYIT LİSTESİ'!$B$4:$H$478,4,0)),"",(VLOOKUP(B12,'KAYIT LİSTESİ'!$B$4:$H$478,4,0)))</f>
        <v>38345</v>
      </c>
      <c r="E12" s="222" t="str">
        <f>IF(ISERROR(VLOOKUP(B12,'KAYIT LİSTESİ'!$B$4:$H$478,5,0)),"",(VLOOKUP(B12,'KAYIT LİSTESİ'!$B$4:$H$478,5,0)))</f>
        <v>Halil Etik</v>
      </c>
      <c r="F12" s="222" t="str">
        <f>IF(ISERROR(VLOOKUP(B12,'KAYIT LİSTESİ'!$B$4:$H$478,6,0)),"",(VLOOKUP(B12,'KAYIT LİSTESİ'!$B$4:$H$478,6,0)))</f>
        <v>İZMİR-ÖZEL İZMİR BORNOVA TÜRK ORTAOKULU</v>
      </c>
      <c r="G12" s="57">
        <v>2241</v>
      </c>
      <c r="H12" s="224">
        <v>6</v>
      </c>
      <c r="I12" s="448"/>
      <c r="K12" s="218">
        <v>5</v>
      </c>
      <c r="L12" s="225">
        <v>90</v>
      </c>
      <c r="M12" s="221">
        <v>38421</v>
      </c>
      <c r="N12" s="466" t="s">
        <v>605</v>
      </c>
      <c r="O12" s="226" t="s">
        <v>602</v>
      </c>
      <c r="P12" s="57">
        <v>1998</v>
      </c>
      <c r="Q12" s="224">
        <v>4</v>
      </c>
      <c r="R12" s="228"/>
      <c r="S12" s="220">
        <f>IF(ISTEXT(P12)," ",IFERROR(VLOOKUP(SMALL(PUAN!$J$4:$K$111,COUNTIF(PUAN!$J$4:$K$111,"&lt;"&amp;P12)+1),PUAN!$J$4:$K$111,2,0),"    "))</f>
        <v>27</v>
      </c>
    </row>
    <row r="13" spans="1:19" s="13" customFormat="1" ht="42.75" customHeight="1" x14ac:dyDescent="0.2">
      <c r="A13" s="218">
        <v>6</v>
      </c>
      <c r="B13" s="219" t="s">
        <v>319</v>
      </c>
      <c r="C13" s="220">
        <f>IF(ISERROR(VLOOKUP(B13,'KAYIT LİSTESİ'!$B$4:$H$478,2,0)),"",(VLOOKUP(B13,'KAYIT LİSTESİ'!$B$4:$H$478,2,0)))</f>
        <v>30</v>
      </c>
      <c r="D13" s="221">
        <f>IF(ISERROR(VLOOKUP(B13,'KAYIT LİSTESİ'!$B$4:$H$478,4,0)),"",(VLOOKUP(B13,'KAYIT LİSTESİ'!$B$4:$H$478,4,0)))</f>
        <v>38264</v>
      </c>
      <c r="E13" s="222" t="str">
        <f>IF(ISERROR(VLOOKUP(B13,'KAYIT LİSTESİ'!$B$4:$H$478,5,0)),"",(VLOOKUP(B13,'KAYIT LİSTESİ'!$B$4:$H$478,5,0)))</f>
        <v>DERİN HANOĞLU</v>
      </c>
      <c r="F13" s="222" t="str">
        <f>IF(ISERROR(VLOOKUP(B13,'KAYIT LİSTESİ'!$B$4:$H$478,6,0)),"",(VLOOKUP(B13,'KAYIT LİSTESİ'!$B$4:$H$478,6,0)))</f>
        <v>İZMİR-DEÜ ÖZEL 75.YIL ORTAOKULU</v>
      </c>
      <c r="G13" s="57">
        <v>1976</v>
      </c>
      <c r="H13" s="224">
        <v>2</v>
      </c>
      <c r="I13" s="448"/>
      <c r="K13" s="218">
        <v>6</v>
      </c>
      <c r="L13" s="225">
        <v>44</v>
      </c>
      <c r="M13" s="221">
        <v>2005</v>
      </c>
      <c r="N13" s="466" t="s">
        <v>547</v>
      </c>
      <c r="O13" s="226" t="s">
        <v>545</v>
      </c>
      <c r="P13" s="57">
        <v>2013</v>
      </c>
      <c r="Q13" s="224">
        <v>1</v>
      </c>
      <c r="R13" s="228"/>
      <c r="S13" s="220">
        <f>IF(ISTEXT(P13)," ",IFERROR(VLOOKUP(SMALL(PUAN!$J$4:$K$111,COUNTIF(PUAN!$J$4:$K$111,"&lt;"&amp;P13)+1),PUAN!$J$4:$K$111,2,0),"    "))</f>
        <v>26</v>
      </c>
    </row>
    <row r="14" spans="1:19" s="13" customFormat="1" ht="42.75" customHeight="1" x14ac:dyDescent="0.2">
      <c r="A14" s="218">
        <v>7</v>
      </c>
      <c r="B14" s="219" t="s">
        <v>320</v>
      </c>
      <c r="C14" s="220">
        <f>IF(ISERROR(VLOOKUP(B14,'KAYIT LİSTESİ'!$B$4:$H$478,2,0)),"",(VLOOKUP(B14,'KAYIT LİSTESİ'!$B$4:$H$478,2,0)))</f>
        <v>90</v>
      </c>
      <c r="D14" s="221">
        <f>IF(ISERROR(VLOOKUP(B14,'KAYIT LİSTESİ'!$B$4:$H$478,4,0)),"",(VLOOKUP(B14,'KAYIT LİSTESİ'!$B$4:$H$478,4,0)))</f>
        <v>38421</v>
      </c>
      <c r="E14" s="222" t="str">
        <f>IF(ISERROR(VLOOKUP(B14,'KAYIT LİSTESİ'!$B$4:$H$478,5,0)),"",(VLOOKUP(B14,'KAYIT LİSTESİ'!$B$4:$H$478,5,0)))</f>
        <v>UTKU TEPE</v>
      </c>
      <c r="F14" s="222" t="str">
        <f>IF(ISERROR(VLOOKUP(B14,'KAYIT LİSTESİ'!$B$4:$H$478,6,0)),"",(VLOOKUP(B14,'KAYIT LİSTESİ'!$B$4:$H$478,6,0)))</f>
        <v>İZMİR-ZİHNİ ÜSTÜN ORTAOKULU</v>
      </c>
      <c r="G14" s="57">
        <v>1998</v>
      </c>
      <c r="H14" s="224">
        <v>4</v>
      </c>
      <c r="I14" s="448"/>
      <c r="K14" s="218">
        <v>7</v>
      </c>
      <c r="L14" s="225">
        <v>74</v>
      </c>
      <c r="M14" s="221">
        <v>38196</v>
      </c>
      <c r="N14" s="466" t="s">
        <v>592</v>
      </c>
      <c r="O14" s="226" t="s">
        <v>591</v>
      </c>
      <c r="P14" s="57">
        <v>2015</v>
      </c>
      <c r="Q14" s="224">
        <v>2</v>
      </c>
      <c r="R14" s="228"/>
      <c r="S14" s="220">
        <f>IF(ISTEXT(P14)," ",IFERROR(VLOOKUP(SMALL(PUAN!$J$4:$K$111,COUNTIF(PUAN!$J$4:$K$111,"&lt;"&amp;P14)+1),PUAN!$J$4:$K$111,2,0),"    "))</f>
        <v>26</v>
      </c>
    </row>
    <row r="15" spans="1:19" s="13" customFormat="1" ht="48.75" customHeight="1" x14ac:dyDescent="0.2">
      <c r="A15" s="218">
        <v>8</v>
      </c>
      <c r="B15" s="219" t="s">
        <v>321</v>
      </c>
      <c r="C15" s="220" t="str">
        <f>IF(ISERROR(VLOOKUP(B15,'KAYIT LİSTESİ'!$B$4:$H$478,2,0)),"",(VLOOKUP(B15,'KAYIT LİSTESİ'!$B$4:$H$478,2,0)))</f>
        <v/>
      </c>
      <c r="D15" s="221" t="str">
        <f>IF(ISERROR(VLOOKUP(B15,'KAYIT LİSTESİ'!$B$4:$H$478,4,0)),"",(VLOOKUP(B15,'KAYIT LİSTESİ'!$B$4:$H$478,4,0)))</f>
        <v/>
      </c>
      <c r="E15" s="222" t="str">
        <f>IF(ISERROR(VLOOKUP(B15,'KAYIT LİSTESİ'!$B$4:$H$478,5,0)),"",(VLOOKUP(B15,'KAYIT LİSTESİ'!$B$4:$H$478,5,0)))</f>
        <v/>
      </c>
      <c r="F15" s="222" t="str">
        <f>IF(ISERROR(VLOOKUP(B15,'KAYIT LİSTESİ'!$B$4:$H$478,6,0)),"",(VLOOKUP(B15,'KAYIT LİSTESİ'!$B$4:$H$478,6,0)))</f>
        <v/>
      </c>
      <c r="G15" s="57"/>
      <c r="H15" s="224"/>
      <c r="I15" s="448"/>
      <c r="K15" s="218">
        <v>8</v>
      </c>
      <c r="L15" s="225">
        <v>67</v>
      </c>
      <c r="M15" s="221">
        <v>38167</v>
      </c>
      <c r="N15" s="466" t="s">
        <v>586</v>
      </c>
      <c r="O15" s="226" t="s">
        <v>582</v>
      </c>
      <c r="P15" s="57">
        <v>2016</v>
      </c>
      <c r="Q15" s="224">
        <v>5</v>
      </c>
      <c r="R15" s="228"/>
      <c r="S15" s="220">
        <f>IF(ISTEXT(P15)," ",IFERROR(VLOOKUP(SMALL(PUAN!$J$4:$K$111,COUNTIF(PUAN!$J$4:$K$111,"&lt;"&amp;P15)+1),PUAN!$J$4:$K$111,2,0),"    "))</f>
        <v>26</v>
      </c>
    </row>
    <row r="16" spans="1:19" s="13" customFormat="1" ht="43.5" customHeight="1" x14ac:dyDescent="0.2">
      <c r="A16" s="189" t="s">
        <v>216</v>
      </c>
      <c r="B16" s="190"/>
      <c r="C16" s="190"/>
      <c r="D16" s="190"/>
      <c r="E16" s="193"/>
      <c r="F16" s="451" t="s">
        <v>375</v>
      </c>
      <c r="G16" s="587"/>
      <c r="H16" s="587"/>
      <c r="I16" s="588"/>
      <c r="K16" s="218">
        <v>9</v>
      </c>
      <c r="L16" s="225">
        <v>5</v>
      </c>
      <c r="M16" s="221">
        <v>38153</v>
      </c>
      <c r="N16" s="466" t="s">
        <v>486</v>
      </c>
      <c r="O16" s="226" t="s">
        <v>483</v>
      </c>
      <c r="P16" s="57">
        <v>2037</v>
      </c>
      <c r="Q16" s="224">
        <v>3</v>
      </c>
      <c r="R16" s="228"/>
      <c r="S16" s="220">
        <f>IF(ISTEXT(P16)," ",IFERROR(VLOOKUP(SMALL(PUAN!$J$4:$K$111,COUNTIF(PUAN!$J$4:$K$111,"&lt;"&amp;P16)+1),PUAN!$J$4:$K$111,2,0),"    "))</f>
        <v>25</v>
      </c>
    </row>
    <row r="17" spans="1:19" s="13" customFormat="1" ht="43.5" customHeight="1" x14ac:dyDescent="0.2">
      <c r="A17" s="37" t="s">
        <v>194</v>
      </c>
      <c r="B17" s="34" t="s">
        <v>66</v>
      </c>
      <c r="C17" s="34" t="s">
        <v>65</v>
      </c>
      <c r="D17" s="35" t="s">
        <v>13</v>
      </c>
      <c r="E17" s="36" t="s">
        <v>14</v>
      </c>
      <c r="F17" s="36" t="s">
        <v>190</v>
      </c>
      <c r="G17" s="34" t="s">
        <v>15</v>
      </c>
      <c r="H17" s="34" t="s">
        <v>27</v>
      </c>
      <c r="I17" s="447" t="s">
        <v>236</v>
      </c>
      <c r="K17" s="218">
        <v>10</v>
      </c>
      <c r="L17" s="225">
        <v>15</v>
      </c>
      <c r="M17" s="221">
        <v>38354</v>
      </c>
      <c r="N17" s="466" t="s">
        <v>501</v>
      </c>
      <c r="O17" s="226" t="s">
        <v>495</v>
      </c>
      <c r="P17" s="57">
        <v>2056</v>
      </c>
      <c r="Q17" s="224">
        <v>4</v>
      </c>
      <c r="R17" s="228"/>
      <c r="S17" s="220">
        <f>IF(ISTEXT(P17)," ",IFERROR(VLOOKUP(SMALL(PUAN!$J$4:$K$111,COUNTIF(PUAN!$J$4:$K$111,"&lt;"&amp;P17)+1),PUAN!$J$4:$K$111,2,0),"    "))</f>
        <v>24</v>
      </c>
    </row>
    <row r="18" spans="1:19" s="13" customFormat="1" ht="43.5" customHeight="1" x14ac:dyDescent="0.2">
      <c r="A18" s="218">
        <v>1</v>
      </c>
      <c r="B18" s="219" t="s">
        <v>322</v>
      </c>
      <c r="C18" s="220" t="str">
        <f>IF(ISERROR(VLOOKUP(B18,'KAYIT LİSTESİ'!$B$4:$H$478,2,0)),"",(VLOOKUP(B18,'KAYIT LİSTESİ'!$B$4:$H$478,2,0)))</f>
        <v/>
      </c>
      <c r="D18" s="221" t="str">
        <f>IF(ISERROR(VLOOKUP(B18,'KAYIT LİSTESİ'!$B$4:$H$478,4,0)),"",(VLOOKUP(B18,'KAYIT LİSTESİ'!$B$4:$H$478,4,0)))</f>
        <v/>
      </c>
      <c r="E18" s="222" t="str">
        <f>IF(ISERROR(VLOOKUP(B18,'KAYIT LİSTESİ'!$B$4:$H$478,5,0)),"",(VLOOKUP(B18,'KAYIT LİSTESİ'!$B$4:$H$478,5,0)))</f>
        <v/>
      </c>
      <c r="F18" s="222" t="str">
        <f>IF(ISERROR(VLOOKUP(B18,'KAYIT LİSTESİ'!$B$4:$H$478,6,0)),"",(VLOOKUP(B18,'KAYIT LİSTESİ'!$B$4:$H$478,6,0)))</f>
        <v/>
      </c>
      <c r="G18" s="57"/>
      <c r="H18" s="224"/>
      <c r="I18" s="448"/>
      <c r="K18" s="218">
        <v>11</v>
      </c>
      <c r="L18" s="225">
        <v>138</v>
      </c>
      <c r="M18" s="221">
        <v>38345</v>
      </c>
      <c r="N18" s="466" t="s">
        <v>570</v>
      </c>
      <c r="O18" s="226" t="s">
        <v>567</v>
      </c>
      <c r="P18" s="57">
        <v>2241</v>
      </c>
      <c r="Q18" s="224">
        <v>6</v>
      </c>
      <c r="R18" s="228"/>
      <c r="S18" s="220">
        <f>IF(ISTEXT(P18)," ",IFERROR(VLOOKUP(SMALL(PUAN!$J$4:$K$111,COUNTIF(PUAN!$J$4:$K$111,"&lt;"&amp;P18)+1),PUAN!$J$4:$K$111,2,0),"    "))</f>
        <v>15</v>
      </c>
    </row>
    <row r="19" spans="1:19" s="13" customFormat="1" ht="42.75" customHeight="1" x14ac:dyDescent="0.2">
      <c r="A19" s="218">
        <v>2</v>
      </c>
      <c r="B19" s="219" t="s">
        <v>323</v>
      </c>
      <c r="C19" s="281">
        <f>IF(ISERROR(VLOOKUP(B19,'KAYIT LİSTESİ'!$B$4:$H$478,2,0)),"",(VLOOKUP(B19,'KAYIT LİSTESİ'!$B$4:$H$478,2,0)))</f>
        <v>37</v>
      </c>
      <c r="D19" s="221">
        <f>IF(ISERROR(VLOOKUP(B19,'KAYIT LİSTESİ'!$B$4:$H$478,4,0)),"",(VLOOKUP(B19,'KAYIT LİSTESİ'!$B$4:$H$478,4,0)))</f>
        <v>0</v>
      </c>
      <c r="E19" s="222" t="str">
        <f>IF(ISERROR(VLOOKUP(B19,'KAYIT LİSTESİ'!$B$4:$H$478,5,0)),"",(VLOOKUP(B19,'KAYIT LİSTESİ'!$B$4:$H$478,5,0)))</f>
        <v>ALPER CEVİZLİ</v>
      </c>
      <c r="F19" s="222" t="str">
        <f>IF(ISERROR(VLOOKUP(B19,'KAYIT LİSTESİ'!$B$4:$H$478,6,0)),"",(VLOOKUP(B19,'KAYIT LİSTESİ'!$B$4:$H$478,6,0)))</f>
        <v>İZMİR-EREN ŞAHİN ERONAT O.O</v>
      </c>
      <c r="G19" s="57">
        <v>2276</v>
      </c>
      <c r="H19" s="224">
        <v>5</v>
      </c>
      <c r="I19" s="448"/>
      <c r="K19" s="218">
        <v>12</v>
      </c>
      <c r="L19" s="225">
        <v>37</v>
      </c>
      <c r="M19" s="221">
        <v>0</v>
      </c>
      <c r="N19" s="466" t="s">
        <v>655</v>
      </c>
      <c r="O19" s="226" t="s">
        <v>537</v>
      </c>
      <c r="P19" s="57">
        <v>2276</v>
      </c>
      <c r="Q19" s="224">
        <v>5</v>
      </c>
      <c r="R19" s="228"/>
      <c r="S19" s="220">
        <f>IF(ISTEXT(P19)," ",IFERROR(VLOOKUP(SMALL(PUAN!$J$4:$K$111,COUNTIF(PUAN!$J$4:$K$111,"&lt;"&amp;P19)+1),PUAN!$J$4:$K$111,2,0),"    "))</f>
        <v>13</v>
      </c>
    </row>
    <row r="20" spans="1:19" s="13" customFormat="1" ht="42.75" customHeight="1" x14ac:dyDescent="0.2">
      <c r="A20" s="218">
        <v>3</v>
      </c>
      <c r="B20" s="219" t="s">
        <v>324</v>
      </c>
      <c r="C20" s="220">
        <f>IF(ISERROR(VLOOKUP(B20,'KAYIT LİSTESİ'!$B$4:$H$478,2,0)),"",(VLOOKUP(B20,'KAYIT LİSTESİ'!$B$4:$H$478,2,0)))</f>
        <v>5</v>
      </c>
      <c r="D20" s="221">
        <f>IF(ISERROR(VLOOKUP(B20,'KAYIT LİSTESİ'!$B$4:$H$478,4,0)),"",(VLOOKUP(B20,'KAYIT LİSTESİ'!$B$4:$H$478,4,0)))</f>
        <v>38153</v>
      </c>
      <c r="E20" s="222" t="str">
        <f>IF(ISERROR(VLOOKUP(B20,'KAYIT LİSTESİ'!$B$4:$H$478,5,0)),"",(VLOOKUP(B20,'KAYIT LİSTESİ'!$B$4:$H$478,5,0)))</f>
        <v>HASAN EMRE KÖROĞLU</v>
      </c>
      <c r="F20" s="222" t="str">
        <f>IF(ISERROR(VLOOKUP(B20,'KAYIT LİSTESİ'!$B$4:$H$478,6,0)),"",(VLOOKUP(B20,'KAYIT LİSTESİ'!$B$4:$H$478,6,0)))</f>
        <v>İZMİR-BUCA KOZAĞAÇORTAOKULU</v>
      </c>
      <c r="G20" s="57">
        <v>2037</v>
      </c>
      <c r="H20" s="224">
        <v>3</v>
      </c>
      <c r="I20" s="448"/>
      <c r="K20" s="218">
        <v>13</v>
      </c>
      <c r="L20" s="225">
        <v>132</v>
      </c>
      <c r="M20" s="221">
        <v>38491</v>
      </c>
      <c r="N20" s="466" t="s">
        <v>534</v>
      </c>
      <c r="O20" s="226" t="s">
        <v>530</v>
      </c>
      <c r="P20" s="57">
        <v>2503</v>
      </c>
      <c r="Q20" s="224">
        <v>6</v>
      </c>
      <c r="R20" s="228"/>
      <c r="S20" s="220">
        <f>IF(ISTEXT(P20)," ",IFERROR(VLOOKUP(SMALL(PUAN!$J$4:$K$111,COUNTIF(PUAN!$J$4:$K$111,"&lt;"&amp;P20)+1),PUAN!$J$4:$K$111,2,0),"    "))</f>
        <v>5</v>
      </c>
    </row>
    <row r="21" spans="1:19" s="13" customFormat="1" ht="42.75" customHeight="1" x14ac:dyDescent="0.2">
      <c r="A21" s="218">
        <v>4</v>
      </c>
      <c r="B21" s="219" t="s">
        <v>325</v>
      </c>
      <c r="C21" s="220">
        <f>IF(ISERROR(VLOOKUP(B21,'KAYIT LİSTESİ'!$B$4:$H$478,2,0)),"",(VLOOKUP(B21,'KAYIT LİSTESİ'!$B$4:$H$478,2,0)))</f>
        <v>44</v>
      </c>
      <c r="D21" s="221">
        <f>IF(ISERROR(VLOOKUP(B21,'KAYIT LİSTESİ'!$B$4:$H$478,4,0)),"",(VLOOKUP(B21,'KAYIT LİSTESİ'!$B$4:$H$478,4,0)))</f>
        <v>2005</v>
      </c>
      <c r="E21" s="222" t="str">
        <f>IF(ISERROR(VLOOKUP(B21,'KAYIT LİSTESİ'!$B$4:$H$478,5,0)),"",(VLOOKUP(B21,'KAYIT LİSTESİ'!$B$4:$H$478,5,0)))</f>
        <v>BERKAY ÖZDEMİR</v>
      </c>
      <c r="F21" s="222" t="str">
        <f>IF(ISERROR(VLOOKUP(B21,'KAYIT LİSTESİ'!$B$4:$H$478,6,0)),"",(VLOOKUP(B21,'KAYIT LİSTESİ'!$B$4:$H$478,6,0)))</f>
        <v>İZMİR-EVİN LEBLEBİCİOĞLU ORTAOKULU</v>
      </c>
      <c r="G21" s="57">
        <v>2013</v>
      </c>
      <c r="H21" s="224">
        <v>1</v>
      </c>
      <c r="I21" s="448"/>
      <c r="K21" s="218"/>
      <c r="L21" s="225"/>
      <c r="M21" s="221"/>
      <c r="N21" s="466"/>
      <c r="O21" s="226"/>
      <c r="P21" s="57"/>
      <c r="Q21" s="224"/>
      <c r="R21" s="228"/>
      <c r="S21" s="228" t="str">
        <f>IF(ISTEXT(P21)," ",IFERROR(VLOOKUP(SMALL(PUAN!$J$4:$K$111,COUNTIF(PUAN!$J$4:$K$111,"&lt;"&amp;P21)+1),PUAN!$J$4:$K$111,2,0),"    "))</f>
        <v xml:space="preserve">    </v>
      </c>
    </row>
    <row r="22" spans="1:19" s="13" customFormat="1" ht="42.75" customHeight="1" x14ac:dyDescent="0.2">
      <c r="A22" s="218">
        <v>5</v>
      </c>
      <c r="B22" s="219" t="s">
        <v>326</v>
      </c>
      <c r="C22" s="220">
        <f>IF(ISERROR(VLOOKUP(B22,'KAYIT LİSTESİ'!$B$4:$H$478,2,0)),"",(VLOOKUP(B22,'KAYIT LİSTESİ'!$B$4:$H$478,2,0)))</f>
        <v>15</v>
      </c>
      <c r="D22" s="221">
        <f>IF(ISERROR(VLOOKUP(B22,'KAYIT LİSTESİ'!$B$4:$H$478,4,0)),"",(VLOOKUP(B22,'KAYIT LİSTESİ'!$B$4:$H$478,4,0)))</f>
        <v>38354</v>
      </c>
      <c r="E22" s="222" t="str">
        <f>IF(ISERROR(VLOOKUP(B22,'KAYIT LİSTESİ'!$B$4:$H$478,5,0)),"",(VLOOKUP(B22,'KAYIT LİSTESİ'!$B$4:$H$478,5,0)))</f>
        <v>ARDA ÇEKEM</v>
      </c>
      <c r="F22" s="222" t="str">
        <f>IF(ISERROR(VLOOKUP(B22,'KAYIT LİSTESİ'!$B$4:$H$478,6,0)),"",(VLOOKUP(B22,'KAYIT LİSTESİ'!$B$4:$H$478,6,0)))</f>
        <v>İZMİR-ÖZEL ÇAKABEY OKULLARI</v>
      </c>
      <c r="G22" s="57">
        <v>2056</v>
      </c>
      <c r="H22" s="224">
        <v>4</v>
      </c>
      <c r="I22" s="448"/>
      <c r="K22" s="218"/>
      <c r="L22" s="225"/>
      <c r="M22" s="221"/>
      <c r="N22" s="466"/>
      <c r="O22" s="226"/>
      <c r="P22" s="57"/>
      <c r="Q22" s="224"/>
      <c r="R22" s="228"/>
      <c r="S22" s="228" t="str">
        <f>IF(ISTEXT(P22)," ",IFERROR(VLOOKUP(SMALL(PUAN!$J$4:$K$111,COUNTIF(PUAN!$J$4:$K$111,"&lt;"&amp;P22)+1),PUAN!$J$4:$K$111,2,0),"    "))</f>
        <v xml:space="preserve">    </v>
      </c>
    </row>
    <row r="23" spans="1:19" s="13" customFormat="1" ht="42.75" customHeight="1" x14ac:dyDescent="0.2">
      <c r="A23" s="218">
        <v>6</v>
      </c>
      <c r="B23" s="219" t="s">
        <v>327</v>
      </c>
      <c r="C23" s="220">
        <f>IF(ISERROR(VLOOKUP(B23,'KAYIT LİSTESİ'!$B$4:$H$478,2,0)),"",(VLOOKUP(B23,'KAYIT LİSTESİ'!$B$4:$H$478,2,0)))</f>
        <v>132</v>
      </c>
      <c r="D23" s="221">
        <f>IF(ISERROR(VLOOKUP(B23,'KAYIT LİSTESİ'!$B$4:$H$478,4,0)),"",(VLOOKUP(B23,'KAYIT LİSTESİ'!$B$4:$H$478,4,0)))</f>
        <v>38491</v>
      </c>
      <c r="E23" s="222" t="str">
        <f>IF(ISERROR(VLOOKUP(B23,'KAYIT LİSTESİ'!$B$4:$H$478,5,0)),"",(VLOOKUP(B23,'KAYIT LİSTESİ'!$B$4:$H$478,5,0)))</f>
        <v>ÇAĞAN IŞIK</v>
      </c>
      <c r="F23" s="222" t="str">
        <f>IF(ISERROR(VLOOKUP(B23,'KAYIT LİSTESİ'!$B$4:$H$478,6,0)),"",(VLOOKUP(B23,'KAYIT LİSTESİ'!$B$4:$H$478,6,0)))</f>
        <v>İZMİR-EGE ÜNİVERSİTESİ GÜÇLENDİRME VAKFI BORNOVA ORTAOKULU</v>
      </c>
      <c r="G23" s="57">
        <v>2503</v>
      </c>
      <c r="H23" s="224">
        <v>6</v>
      </c>
      <c r="I23" s="448"/>
      <c r="K23" s="218"/>
      <c r="L23" s="225"/>
      <c r="M23" s="221"/>
      <c r="N23" s="466"/>
      <c r="O23" s="226"/>
      <c r="P23" s="57"/>
      <c r="Q23" s="224"/>
      <c r="R23" s="228"/>
      <c r="S23" s="228" t="str">
        <f>IF(ISTEXT(P23)," ",IFERROR(VLOOKUP(SMALL(PUAN!$J$4:$K$111,COUNTIF(PUAN!$J$4:$K$111,"&lt;"&amp;P23)+1),PUAN!$J$4:$K$111,2,0),"    "))</f>
        <v xml:space="preserve">    </v>
      </c>
    </row>
    <row r="24" spans="1:19" s="13" customFormat="1" ht="42.75" customHeight="1" x14ac:dyDescent="0.2">
      <c r="A24" s="218">
        <v>7</v>
      </c>
      <c r="B24" s="219" t="s">
        <v>328</v>
      </c>
      <c r="C24" s="220">
        <f>IF(ISERROR(VLOOKUP(B24,'KAYIT LİSTESİ'!$B$4:$H$478,2,0)),"",(VLOOKUP(B24,'KAYIT LİSTESİ'!$B$4:$H$478,2,0)))</f>
        <v>74</v>
      </c>
      <c r="D24" s="221">
        <f>IF(ISERROR(VLOOKUP(B24,'KAYIT LİSTESİ'!$B$4:$H$478,4,0)),"",(VLOOKUP(B24,'KAYIT LİSTESİ'!$B$4:$H$478,4,0)))</f>
        <v>38196</v>
      </c>
      <c r="E24" s="222" t="str">
        <f>IF(ISERROR(VLOOKUP(B24,'KAYIT LİSTESİ'!$B$4:$H$478,5,0)),"",(VLOOKUP(B24,'KAYIT LİSTESİ'!$B$4:$H$478,5,0)))</f>
        <v>CİHAN SAĞLAM</v>
      </c>
      <c r="F24" s="222" t="str">
        <f>IF(ISERROR(VLOOKUP(B24,'KAYIT LİSTESİ'!$B$4:$H$478,6,0)),"",(VLOOKUP(B24,'KAYIT LİSTESİ'!$B$4:$H$478,6,0)))</f>
        <v>İZMİR-ŞEHİTLER ORTAOKULU</v>
      </c>
      <c r="G24" s="57">
        <v>2015</v>
      </c>
      <c r="H24" s="224">
        <v>2</v>
      </c>
      <c r="I24" s="448"/>
      <c r="K24" s="218"/>
      <c r="L24" s="225"/>
      <c r="M24" s="221"/>
      <c r="N24" s="466"/>
      <c r="O24" s="226"/>
      <c r="P24" s="57"/>
      <c r="Q24" s="57"/>
      <c r="R24" s="228"/>
      <c r="S24" s="228" t="str">
        <f>IF(ISTEXT(P24)," ",IFERROR(VLOOKUP(SMALL(PUAN!$J$4:$K$111,COUNTIF(PUAN!$J$4:$K$111,"&lt;"&amp;P24)+1),PUAN!$J$4:$K$111,2,0),"    "))</f>
        <v xml:space="preserve">    </v>
      </c>
    </row>
    <row r="25" spans="1:19" s="13" customFormat="1" ht="42.75" customHeight="1" x14ac:dyDescent="0.2">
      <c r="A25" s="218">
        <v>8</v>
      </c>
      <c r="B25" s="219" t="s">
        <v>329</v>
      </c>
      <c r="C25" s="220" t="str">
        <f>IF(ISERROR(VLOOKUP(B25,'KAYIT LİSTESİ'!$B$4:$H$478,2,0)),"",(VLOOKUP(B25,'KAYIT LİSTESİ'!$B$4:$H$478,2,0)))</f>
        <v/>
      </c>
      <c r="D25" s="221" t="str">
        <f>IF(ISERROR(VLOOKUP(B25,'KAYIT LİSTESİ'!$B$4:$H$478,4,0)),"",(VLOOKUP(B25,'KAYIT LİSTESİ'!$B$4:$H$478,4,0)))</f>
        <v/>
      </c>
      <c r="E25" s="222" t="str">
        <f>IF(ISERROR(VLOOKUP(B25,'KAYIT LİSTESİ'!$B$4:$H$478,5,0)),"",(VLOOKUP(B25,'KAYIT LİSTESİ'!$B$4:$H$478,5,0)))</f>
        <v/>
      </c>
      <c r="F25" s="222" t="str">
        <f>IF(ISERROR(VLOOKUP(B25,'KAYIT LİSTESİ'!$B$4:$H$478,6,0)),"",(VLOOKUP(B25,'KAYIT LİSTESİ'!$B$4:$H$478,6,0)))</f>
        <v/>
      </c>
      <c r="G25" s="57"/>
      <c r="H25" s="224"/>
      <c r="I25" s="448"/>
      <c r="K25" s="218"/>
      <c r="L25" s="225"/>
      <c r="M25" s="221"/>
      <c r="N25" s="466"/>
      <c r="O25" s="226"/>
      <c r="P25" s="57"/>
      <c r="Q25" s="57"/>
      <c r="R25" s="228"/>
      <c r="S25" s="228" t="str">
        <f>IF(ISTEXT(P25)," ",IFERROR(VLOOKUP(SMALL(PUAN!$J$4:$K$111,COUNTIF(PUAN!$J$4:$K$111,"&lt;"&amp;P25)+1),PUAN!$J$4:$K$111,2,0),"    "))</f>
        <v xml:space="preserve">    </v>
      </c>
    </row>
    <row r="26" spans="1:19" s="13" customFormat="1" ht="42.75" customHeight="1" x14ac:dyDescent="0.2">
      <c r="A26" s="189" t="s">
        <v>217</v>
      </c>
      <c r="B26" s="190"/>
      <c r="C26" s="190"/>
      <c r="D26" s="190"/>
      <c r="E26" s="193"/>
      <c r="F26" s="451" t="s">
        <v>375</v>
      </c>
      <c r="G26" s="587"/>
      <c r="H26" s="587"/>
      <c r="I26" s="588"/>
      <c r="K26" s="218"/>
      <c r="L26" s="225"/>
      <c r="M26" s="221"/>
      <c r="N26" s="466"/>
      <c r="O26" s="226"/>
      <c r="P26" s="57"/>
      <c r="Q26" s="57"/>
      <c r="R26" s="228"/>
      <c r="S26" s="228" t="str">
        <f>IF(ISTEXT(P26)," ",IFERROR(VLOOKUP(SMALL(PUAN!$J$4:$K$111,COUNTIF(PUAN!$J$4:$K$111,"&lt;"&amp;P26)+1),PUAN!$J$4:$K$111,2,0),"    "))</f>
        <v xml:space="preserve">    </v>
      </c>
    </row>
    <row r="27" spans="1:19" s="13" customFormat="1" ht="60" customHeight="1" x14ac:dyDescent="0.2">
      <c r="A27" s="37" t="s">
        <v>194</v>
      </c>
      <c r="B27" s="34" t="s">
        <v>66</v>
      </c>
      <c r="C27" s="34" t="s">
        <v>65</v>
      </c>
      <c r="D27" s="35" t="s">
        <v>13</v>
      </c>
      <c r="E27" s="36" t="s">
        <v>14</v>
      </c>
      <c r="F27" s="36" t="s">
        <v>190</v>
      </c>
      <c r="G27" s="34" t="s">
        <v>15</v>
      </c>
      <c r="H27" s="34" t="s">
        <v>27</v>
      </c>
      <c r="I27" s="447" t="s">
        <v>236</v>
      </c>
      <c r="K27" s="218"/>
      <c r="L27" s="225"/>
      <c r="M27" s="221"/>
      <c r="N27" s="466"/>
      <c r="O27" s="226"/>
      <c r="P27" s="57"/>
      <c r="Q27" s="57"/>
      <c r="R27" s="228"/>
      <c r="S27" s="228" t="str">
        <f>IF(ISTEXT(P27)," ",IFERROR(VLOOKUP(SMALL(PUAN!$J$4:$K$111,COUNTIF(PUAN!$J$4:$K$111,"&lt;"&amp;P27)+1),PUAN!$J$4:$K$111,2,0),"    "))</f>
        <v xml:space="preserve">    </v>
      </c>
    </row>
    <row r="28" spans="1:19" s="13" customFormat="1" ht="42.75" customHeight="1" x14ac:dyDescent="0.2">
      <c r="A28" s="218">
        <v>1</v>
      </c>
      <c r="B28" s="219" t="s">
        <v>330</v>
      </c>
      <c r="C28" s="220" t="str">
        <f>IF(ISERROR(VLOOKUP(B28,'KAYIT LİSTESİ'!$B$4:$H$478,2,0)),"",(VLOOKUP(B28,'KAYIT LİSTESİ'!$B$4:$H$478,2,0)))</f>
        <v/>
      </c>
      <c r="D28" s="221" t="str">
        <f>IF(ISERROR(VLOOKUP(B28,'KAYIT LİSTESİ'!$B$4:$H$478,4,0)),"",(VLOOKUP(B28,'KAYIT LİSTESİ'!$B$4:$H$478,4,0)))</f>
        <v/>
      </c>
      <c r="E28" s="222" t="str">
        <f>IF(ISERROR(VLOOKUP(B28,'KAYIT LİSTESİ'!$B$4:$H$478,5,0)),"",(VLOOKUP(B28,'KAYIT LİSTESİ'!$B$4:$H$478,5,0)))</f>
        <v/>
      </c>
      <c r="F28" s="222" t="str">
        <f>IF(ISERROR(VLOOKUP(B28,'KAYIT LİSTESİ'!$B$4:$H$478,6,0)),"",(VLOOKUP(B28,'KAYIT LİSTESİ'!$B$4:$H$478,6,0)))</f>
        <v/>
      </c>
      <c r="G28" s="57"/>
      <c r="H28" s="224"/>
      <c r="I28" s="448"/>
      <c r="K28" s="218"/>
      <c r="L28" s="225"/>
      <c r="M28" s="221"/>
      <c r="N28" s="466"/>
      <c r="O28" s="226"/>
      <c r="P28" s="57"/>
      <c r="Q28" s="57"/>
      <c r="R28" s="228"/>
      <c r="S28" s="228" t="str">
        <f>IF(ISTEXT(P28)," ",IFERROR(VLOOKUP(SMALL(PUAN!$J$4:$K$111,COUNTIF(PUAN!$J$4:$K$111,"&lt;"&amp;P28)+1),PUAN!$J$4:$K$111,2,0),"    "))</f>
        <v xml:space="preserve">    </v>
      </c>
    </row>
    <row r="29" spans="1:19" s="13" customFormat="1" ht="42.75" customHeight="1" x14ac:dyDescent="0.2">
      <c r="A29" s="218">
        <v>2</v>
      </c>
      <c r="B29" s="219" t="s">
        <v>331</v>
      </c>
      <c r="C29" s="281">
        <f>IF(ISERROR(VLOOKUP(B29,'KAYIT LİSTESİ'!$B$4:$H$478,2,0)),"",(VLOOKUP(B29,'KAYIT LİSTESİ'!$B$4:$H$478,2,0)))</f>
        <v>95</v>
      </c>
      <c r="D29" s="221">
        <f>IF(ISERROR(VLOOKUP(B29,'KAYIT LİSTESİ'!$B$4:$H$478,4,0)),"",(VLOOKUP(B29,'KAYIT LİSTESİ'!$B$4:$H$478,4,0)))</f>
        <v>38258</v>
      </c>
      <c r="E29" s="222" t="str">
        <f>IF(ISERROR(VLOOKUP(B29,'KAYIT LİSTESİ'!$B$4:$H$478,5,0)),"",(VLOOKUP(B29,'KAYIT LİSTESİ'!$B$4:$H$478,5,0)))</f>
        <v>ATİLA ÇENBERCİ</v>
      </c>
      <c r="F29" s="222" t="str">
        <f>IF(ISERROR(VLOOKUP(B29,'KAYIT LİSTESİ'!$B$4:$H$478,6,0)),"",(VLOOKUP(B29,'KAYIT LİSTESİ'!$B$4:$H$478,6,0)))</f>
        <v>İZMİR-AZİZ SANCAR ORTAOKULU     (FERDİ)</v>
      </c>
      <c r="G29" s="57">
        <v>1549</v>
      </c>
      <c r="H29" s="224">
        <v>1</v>
      </c>
      <c r="I29" s="448"/>
      <c r="K29" s="218"/>
      <c r="L29" s="225"/>
      <c r="M29" s="221"/>
      <c r="N29" s="466"/>
      <c r="O29" s="226"/>
      <c r="P29" s="57"/>
      <c r="Q29" s="57"/>
      <c r="R29" s="228"/>
      <c r="S29" s="228" t="str">
        <f>IF(ISTEXT(P29)," ",IFERROR(VLOOKUP(SMALL(PUAN!$J$4:$K$111,COUNTIF(PUAN!$J$4:$K$111,"&lt;"&amp;P29)+1),PUAN!$J$4:$K$111,2,0),"    "))</f>
        <v xml:space="preserve">    </v>
      </c>
    </row>
    <row r="30" spans="1:19" s="13" customFormat="1" ht="42.75" customHeight="1" x14ac:dyDescent="0.2">
      <c r="A30" s="218">
        <v>3</v>
      </c>
      <c r="B30" s="219" t="s">
        <v>332</v>
      </c>
      <c r="C30" s="220" t="str">
        <f>IF(ISERROR(VLOOKUP(B30,'KAYIT LİSTESİ'!$B$4:$H$478,2,0)),"",(VLOOKUP(B30,'KAYIT LİSTESİ'!$B$4:$H$478,2,0)))</f>
        <v/>
      </c>
      <c r="D30" s="221" t="str">
        <f>IF(ISERROR(VLOOKUP(B30,'KAYIT LİSTESİ'!$B$4:$H$478,4,0)),"",(VLOOKUP(B30,'KAYIT LİSTESİ'!$B$4:$H$478,4,0)))</f>
        <v/>
      </c>
      <c r="E30" s="222" t="str">
        <f>IF(ISERROR(VLOOKUP(B30,'KAYIT LİSTESİ'!$B$4:$H$478,5,0)),"",(VLOOKUP(B30,'KAYIT LİSTESİ'!$B$4:$H$478,5,0)))</f>
        <v/>
      </c>
      <c r="F30" s="222" t="str">
        <f>IF(ISERROR(VLOOKUP(B30,'KAYIT LİSTESİ'!$B$4:$H$478,6,0)),"",(VLOOKUP(B30,'KAYIT LİSTESİ'!$B$4:$H$478,6,0)))</f>
        <v/>
      </c>
      <c r="G30" s="57"/>
      <c r="H30" s="224"/>
      <c r="I30" s="448"/>
      <c r="K30" s="218"/>
      <c r="L30" s="225"/>
      <c r="M30" s="221"/>
      <c r="N30" s="466"/>
      <c r="O30" s="226"/>
      <c r="P30" s="57"/>
      <c r="Q30" s="57"/>
      <c r="R30" s="228"/>
      <c r="S30" s="228" t="str">
        <f>IF(ISTEXT(P30)," ",IFERROR(VLOOKUP(SMALL(PUAN!$J$4:$K$111,COUNTIF(PUAN!$J$4:$K$111,"&lt;"&amp;P30)+1),PUAN!$J$4:$K$111,2,0),"    "))</f>
        <v xml:space="preserve">    </v>
      </c>
    </row>
    <row r="31" spans="1:19" s="13" customFormat="1" ht="42.75" customHeight="1" x14ac:dyDescent="0.2">
      <c r="A31" s="218">
        <v>4</v>
      </c>
      <c r="B31" s="219" t="s">
        <v>333</v>
      </c>
      <c r="C31" s="220" t="str">
        <f>IF(ISERROR(VLOOKUP(B31,'KAYIT LİSTESİ'!$B$4:$H$478,2,0)),"",(VLOOKUP(B31,'KAYIT LİSTESİ'!$B$4:$H$478,2,0)))</f>
        <v/>
      </c>
      <c r="D31" s="221" t="str">
        <f>IF(ISERROR(VLOOKUP(B31,'KAYIT LİSTESİ'!$B$4:$H$478,4,0)),"",(VLOOKUP(B31,'KAYIT LİSTESİ'!$B$4:$H$478,4,0)))</f>
        <v/>
      </c>
      <c r="E31" s="222" t="str">
        <f>IF(ISERROR(VLOOKUP(B31,'KAYIT LİSTESİ'!$B$4:$H$478,5,0)),"",(VLOOKUP(B31,'KAYIT LİSTESİ'!$B$4:$H$478,5,0)))</f>
        <v/>
      </c>
      <c r="F31" s="222" t="str">
        <f>IF(ISERROR(VLOOKUP(B31,'KAYIT LİSTESİ'!$B$4:$H$478,6,0)),"",(VLOOKUP(B31,'KAYIT LİSTESİ'!$B$4:$H$478,6,0)))</f>
        <v/>
      </c>
      <c r="G31" s="57"/>
      <c r="H31" s="224"/>
      <c r="I31" s="448"/>
      <c r="K31" s="218"/>
      <c r="L31" s="225"/>
      <c r="M31" s="221"/>
      <c r="N31" s="466"/>
      <c r="O31" s="226"/>
      <c r="P31" s="57"/>
      <c r="Q31" s="57"/>
      <c r="R31" s="228"/>
      <c r="S31" s="228" t="str">
        <f>IF(ISTEXT(P31)," ",IFERROR(VLOOKUP(SMALL(PUAN!$J$4:$K$111,COUNTIF(PUAN!$J$4:$K$111,"&lt;"&amp;P31)+1),PUAN!$J$4:$K$111,2,0),"    "))</f>
        <v xml:space="preserve">    </v>
      </c>
    </row>
    <row r="32" spans="1:19" s="13" customFormat="1" ht="42.75" customHeight="1" x14ac:dyDescent="0.2">
      <c r="A32" s="218">
        <v>5</v>
      </c>
      <c r="B32" s="219" t="s">
        <v>334</v>
      </c>
      <c r="C32" s="220" t="str">
        <f>IF(ISERROR(VLOOKUP(B32,'KAYIT LİSTESİ'!$B$4:$H$478,2,0)),"",(VLOOKUP(B32,'KAYIT LİSTESİ'!$B$4:$H$478,2,0)))</f>
        <v/>
      </c>
      <c r="D32" s="221" t="str">
        <f>IF(ISERROR(VLOOKUP(B32,'KAYIT LİSTESİ'!$B$4:$H$478,4,0)),"",(VLOOKUP(B32,'KAYIT LİSTESİ'!$B$4:$H$478,4,0)))</f>
        <v/>
      </c>
      <c r="E32" s="222" t="str">
        <f>IF(ISERROR(VLOOKUP(B32,'KAYIT LİSTESİ'!$B$4:$H$478,5,0)),"",(VLOOKUP(B32,'KAYIT LİSTESİ'!$B$4:$H$478,5,0)))</f>
        <v/>
      </c>
      <c r="F32" s="222" t="str">
        <f>IF(ISERROR(VLOOKUP(B32,'KAYIT LİSTESİ'!$B$4:$H$478,6,0)),"",(VLOOKUP(B32,'KAYIT LİSTESİ'!$B$4:$H$478,6,0)))</f>
        <v/>
      </c>
      <c r="G32" s="57"/>
      <c r="H32" s="224"/>
      <c r="I32" s="448"/>
      <c r="K32" s="218"/>
      <c r="L32" s="225"/>
      <c r="M32" s="221"/>
      <c r="N32" s="466"/>
      <c r="O32" s="226"/>
      <c r="P32" s="57"/>
      <c r="Q32" s="57"/>
      <c r="R32" s="228"/>
      <c r="S32" s="228" t="str">
        <f>IF(ISTEXT(P32)," ",IFERROR(VLOOKUP(SMALL(PUAN!$J$4:$K$111,COUNTIF(PUAN!$J$4:$K$111,"&lt;"&amp;P32)+1),PUAN!$J$4:$K$111,2,0),"    "))</f>
        <v xml:space="preserve">    </v>
      </c>
    </row>
    <row r="33" spans="1:19" s="13" customFormat="1" ht="42.75" customHeight="1" x14ac:dyDescent="0.2">
      <c r="A33" s="218">
        <v>6</v>
      </c>
      <c r="B33" s="219" t="s">
        <v>335</v>
      </c>
      <c r="C33" s="220" t="str">
        <f>IF(ISERROR(VLOOKUP(B33,'KAYIT LİSTESİ'!$B$4:$H$478,2,0)),"",(VLOOKUP(B33,'KAYIT LİSTESİ'!$B$4:$H$478,2,0)))</f>
        <v/>
      </c>
      <c r="D33" s="221" t="str">
        <f>IF(ISERROR(VLOOKUP(B33,'KAYIT LİSTESİ'!$B$4:$H$478,4,0)),"",(VLOOKUP(B33,'KAYIT LİSTESİ'!$B$4:$H$478,4,0)))</f>
        <v/>
      </c>
      <c r="E33" s="222" t="str">
        <f>IF(ISERROR(VLOOKUP(B33,'KAYIT LİSTESİ'!$B$4:$H$478,5,0)),"",(VLOOKUP(B33,'KAYIT LİSTESİ'!$B$4:$H$478,5,0)))</f>
        <v/>
      </c>
      <c r="F33" s="222" t="str">
        <f>IF(ISERROR(VLOOKUP(B33,'KAYIT LİSTESİ'!$B$4:$H$478,6,0)),"",(VLOOKUP(B33,'KAYIT LİSTESİ'!$B$4:$H$478,6,0)))</f>
        <v/>
      </c>
      <c r="G33" s="57"/>
      <c r="H33" s="224"/>
      <c r="I33" s="448"/>
      <c r="K33" s="218"/>
      <c r="L33" s="225"/>
      <c r="M33" s="221"/>
      <c r="N33" s="466"/>
      <c r="O33" s="226"/>
      <c r="P33" s="57"/>
      <c r="Q33" s="57"/>
      <c r="R33" s="228"/>
      <c r="S33" s="228" t="str">
        <f>IF(ISTEXT(P33)," ",IFERROR(VLOOKUP(SMALL(PUAN!$J$4:$K$111,COUNTIF(PUAN!$J$4:$K$111,"&lt;"&amp;P33)+1),PUAN!$J$4:$K$111,2,0),"    "))</f>
        <v xml:space="preserve">    </v>
      </c>
    </row>
    <row r="34" spans="1:19" s="13" customFormat="1" ht="42.75" customHeight="1" x14ac:dyDescent="0.2">
      <c r="A34" s="218">
        <v>7</v>
      </c>
      <c r="B34" s="219" t="s">
        <v>336</v>
      </c>
      <c r="C34" s="220" t="str">
        <f>IF(ISERROR(VLOOKUP(B34,'KAYIT LİSTESİ'!$B$4:$H$478,2,0)),"",(VLOOKUP(B34,'KAYIT LİSTESİ'!$B$4:$H$478,2,0)))</f>
        <v/>
      </c>
      <c r="D34" s="221" t="str">
        <f>IF(ISERROR(VLOOKUP(B34,'KAYIT LİSTESİ'!$B$4:$H$478,4,0)),"",(VLOOKUP(B34,'KAYIT LİSTESİ'!$B$4:$H$478,4,0)))</f>
        <v/>
      </c>
      <c r="E34" s="222" t="str">
        <f>IF(ISERROR(VLOOKUP(B34,'KAYIT LİSTESİ'!$B$4:$H$478,5,0)),"",(VLOOKUP(B34,'KAYIT LİSTESİ'!$B$4:$H$478,5,0)))</f>
        <v/>
      </c>
      <c r="F34" s="222" t="str">
        <f>IF(ISERROR(VLOOKUP(B34,'KAYIT LİSTESİ'!$B$4:$H$478,6,0)),"",(VLOOKUP(B34,'KAYIT LİSTESİ'!$B$4:$H$478,6,0)))</f>
        <v/>
      </c>
      <c r="G34" s="57"/>
      <c r="H34" s="224"/>
      <c r="I34" s="448"/>
      <c r="K34" s="218"/>
      <c r="L34" s="225"/>
      <c r="M34" s="221"/>
      <c r="N34" s="466"/>
      <c r="O34" s="226"/>
      <c r="P34" s="57"/>
      <c r="Q34" s="57"/>
      <c r="R34" s="228"/>
      <c r="S34" s="228" t="str">
        <f>IF(ISTEXT(P34)," ",IFERROR(VLOOKUP(SMALL(PUAN!$J$4:$K$111,COUNTIF(PUAN!$J$4:$K$111,"&lt;"&amp;P34)+1),PUAN!$J$4:$K$111,2,0),"    "))</f>
        <v xml:space="preserve">    </v>
      </c>
    </row>
    <row r="35" spans="1:19" s="13" customFormat="1" ht="42.75" customHeight="1" x14ac:dyDescent="0.2">
      <c r="A35" s="218">
        <v>8</v>
      </c>
      <c r="B35" s="219" t="s">
        <v>337</v>
      </c>
      <c r="C35" s="220" t="str">
        <f>IF(ISERROR(VLOOKUP(B35,'KAYIT LİSTESİ'!$B$4:$H$478,2,0)),"",(VLOOKUP(B35,'KAYIT LİSTESİ'!$B$4:$H$478,2,0)))</f>
        <v/>
      </c>
      <c r="D35" s="221" t="str">
        <f>IF(ISERROR(VLOOKUP(B35,'KAYIT LİSTESİ'!$B$4:$H$478,4,0)),"",(VLOOKUP(B35,'KAYIT LİSTESİ'!$B$4:$H$478,4,0)))</f>
        <v/>
      </c>
      <c r="E35" s="222" t="str">
        <f>IF(ISERROR(VLOOKUP(B35,'KAYIT LİSTESİ'!$B$4:$H$478,5,0)),"",(VLOOKUP(B35,'KAYIT LİSTESİ'!$B$4:$H$478,5,0)))</f>
        <v/>
      </c>
      <c r="F35" s="222" t="str">
        <f>IF(ISERROR(VLOOKUP(B35,'KAYIT LİSTESİ'!$B$4:$H$478,6,0)),"",(VLOOKUP(B35,'KAYIT LİSTESİ'!$B$4:$H$478,6,0)))</f>
        <v/>
      </c>
      <c r="G35" s="57"/>
      <c r="H35" s="224"/>
      <c r="I35" s="448"/>
      <c r="K35" s="218"/>
      <c r="L35" s="225"/>
      <c r="M35" s="221"/>
      <c r="N35" s="466"/>
      <c r="O35" s="226"/>
      <c r="P35" s="57"/>
      <c r="Q35" s="57"/>
      <c r="R35" s="228"/>
      <c r="S35" s="228" t="str">
        <f>IF(ISTEXT(P35)," ",IFERROR(VLOOKUP(SMALL(PUAN!$J$4:$K$111,COUNTIF(PUAN!$J$4:$K$111,"&lt;"&amp;P35)+1),PUAN!$J$4:$K$111,2,0),"    "))</f>
        <v xml:space="preserve">    </v>
      </c>
    </row>
    <row r="36" spans="1:19" ht="13.5" customHeight="1" x14ac:dyDescent="0.2">
      <c r="A36" s="23"/>
      <c r="B36" s="23"/>
      <c r="C36" s="24"/>
      <c r="D36" s="44"/>
      <c r="E36" s="25"/>
      <c r="F36" s="26"/>
      <c r="G36" s="27"/>
      <c r="H36" s="27"/>
      <c r="I36" s="453"/>
      <c r="J36" s="27"/>
      <c r="L36" s="28"/>
      <c r="M36" s="28"/>
      <c r="N36" s="29"/>
      <c r="O36" s="30"/>
      <c r="P36" s="31"/>
      <c r="Q36" s="40"/>
      <c r="R36" s="40"/>
    </row>
    <row r="37" spans="1:19" ht="14.25" customHeight="1" x14ac:dyDescent="0.2">
      <c r="A37" s="19" t="s">
        <v>18</v>
      </c>
      <c r="B37" s="19"/>
      <c r="C37" s="19"/>
      <c r="D37" s="45"/>
      <c r="E37" s="38" t="s">
        <v>0</v>
      </c>
      <c r="F37" s="33" t="s">
        <v>1</v>
      </c>
      <c r="G37" s="16"/>
      <c r="H37" s="16"/>
      <c r="I37" s="454"/>
      <c r="J37" s="16"/>
      <c r="K37" s="20" t="s">
        <v>2</v>
      </c>
      <c r="L37" s="20"/>
      <c r="M37" s="20"/>
      <c r="N37" s="20"/>
      <c r="O37" s="20"/>
      <c r="Q37" s="41" t="s">
        <v>3</v>
      </c>
      <c r="R37" s="42" t="s">
        <v>3</v>
      </c>
    </row>
  </sheetData>
  <sortState ref="L8:S20">
    <sortCondition ref="P8:P20"/>
  </sortState>
  <mergeCells count="25">
    <mergeCell ref="A1:S1"/>
    <mergeCell ref="A2:S2"/>
    <mergeCell ref="P3:S3"/>
    <mergeCell ref="R5:S5"/>
    <mergeCell ref="A3:C3"/>
    <mergeCell ref="D3:E3"/>
    <mergeCell ref="F3:G3"/>
    <mergeCell ref="H3:J3"/>
    <mergeCell ref="P4:S4"/>
    <mergeCell ref="G16:I16"/>
    <mergeCell ref="G26:I26"/>
    <mergeCell ref="S6:S7"/>
    <mergeCell ref="A4:C4"/>
    <mergeCell ref="D4:E4"/>
    <mergeCell ref="R6:R7"/>
    <mergeCell ref="Q6:Q7"/>
    <mergeCell ref="N6:N7"/>
    <mergeCell ref="O6:O7"/>
    <mergeCell ref="P6:P7"/>
    <mergeCell ref="A5:H5"/>
    <mergeCell ref="K5:P5"/>
    <mergeCell ref="K6:K7"/>
    <mergeCell ref="L6:L7"/>
    <mergeCell ref="M6:M7"/>
    <mergeCell ref="G6:I6"/>
  </mergeCells>
  <hyperlinks>
    <hyperlink ref="D3" location="'YARIŞMA PROGRAMI'!C7" display="100 m. Engelli"/>
  </hyperlinks>
  <printOptions horizontalCentered="1"/>
  <pageMargins left="0.17" right="0.19685039370078741" top="0.53" bottom="0.35433070866141736" header="0.39370078740157483" footer="0.27559055118110237"/>
  <pageSetup paperSize="9" scale="4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9"/>
  <sheetViews>
    <sheetView view="pageBreakPreview" zoomScale="80" zoomScaleNormal="100" zoomScaleSheetLayoutView="80" workbookViewId="0">
      <selection activeCell="G10" sqref="G10"/>
    </sheetView>
  </sheetViews>
  <sheetFormatPr defaultRowHeight="12.75" x14ac:dyDescent="0.2"/>
  <cols>
    <col min="1" max="1" width="6" style="70" customWidth="1"/>
    <col min="2" max="2" width="10.42578125" style="70" hidden="1" customWidth="1"/>
    <col min="3" max="3" width="8.5703125" style="70" customWidth="1"/>
    <col min="4" max="4" width="13.5703125" style="71" customWidth="1"/>
    <col min="5" max="5" width="19.85546875" style="70" bestFit="1" customWidth="1"/>
    <col min="6" max="6" width="43.5703125" style="3" bestFit="1" customWidth="1"/>
    <col min="7" max="7" width="10.85546875" style="3" customWidth="1"/>
    <col min="8" max="9" width="10.7109375" style="3" customWidth="1"/>
    <col min="10" max="10" width="12.85546875" style="3" bestFit="1" customWidth="1"/>
    <col min="11" max="11" width="15" style="72" customWidth="1"/>
    <col min="12" max="12" width="11.28515625" style="70" customWidth="1"/>
    <col min="13" max="13" width="8.140625" style="70" customWidth="1"/>
    <col min="14" max="16384" width="9.140625" style="3"/>
  </cols>
  <sheetData>
    <row r="1" spans="1:13" ht="48.75" customHeight="1" x14ac:dyDescent="0.2">
      <c r="A1" s="667" t="str">
        <f>'YARIŞMA BİLGİLERİ'!A2:K2</f>
        <v>Gençlik ve Spor Bakanlığı
Spor Genel Müdürlüğü
Spor Faaliyetleri Daire Başkanlığı</v>
      </c>
      <c r="B1" s="667"/>
      <c r="C1" s="667"/>
      <c r="D1" s="667"/>
      <c r="E1" s="667"/>
      <c r="F1" s="667"/>
      <c r="G1" s="667"/>
      <c r="H1" s="667"/>
      <c r="I1" s="667"/>
      <c r="J1" s="667"/>
      <c r="K1" s="667"/>
      <c r="L1" s="667"/>
      <c r="M1" s="667"/>
    </row>
    <row r="2" spans="1:13" ht="25.5" customHeight="1" x14ac:dyDescent="0.2">
      <c r="A2" s="668" t="str">
        <f>'YARIŞMA BİLGİLERİ'!A14:K14</f>
        <v>2017-2018 Öğretim Yılı Okullararası Puanlı  Atletizm Yıldızlar İl Birinciliği</v>
      </c>
      <c r="B2" s="668"/>
      <c r="C2" s="668"/>
      <c r="D2" s="668"/>
      <c r="E2" s="668"/>
      <c r="F2" s="668"/>
      <c r="G2" s="668"/>
      <c r="H2" s="668"/>
      <c r="I2" s="668"/>
      <c r="J2" s="668"/>
      <c r="K2" s="668"/>
      <c r="L2" s="668"/>
      <c r="M2" s="668"/>
    </row>
    <row r="3" spans="1:13" s="4" customFormat="1" ht="27" customHeight="1" x14ac:dyDescent="0.2">
      <c r="A3" s="669" t="s">
        <v>78</v>
      </c>
      <c r="B3" s="669"/>
      <c r="C3" s="669"/>
      <c r="D3" s="670" t="str">
        <f>'YARIŞMA PROGRAMI'!C17</f>
        <v>Uzun Atlama</v>
      </c>
      <c r="E3" s="670"/>
      <c r="F3" s="154" t="s">
        <v>213</v>
      </c>
      <c r="G3" s="691">
        <f>'YARIŞMA PROGRAMI'!D17</f>
        <v>530</v>
      </c>
      <c r="H3" s="691"/>
      <c r="I3" s="691"/>
      <c r="J3" s="154" t="s">
        <v>178</v>
      </c>
      <c r="K3" s="672" t="str">
        <f>'YARIŞMA PROGRAMI'!E17</f>
        <v>-</v>
      </c>
      <c r="L3" s="672"/>
      <c r="M3" s="672"/>
    </row>
    <row r="4" spans="1:13" s="4" customFormat="1" ht="17.25" customHeight="1" x14ac:dyDescent="0.2">
      <c r="A4" s="663" t="s">
        <v>79</v>
      </c>
      <c r="B4" s="663"/>
      <c r="C4" s="663"/>
      <c r="D4" s="664" t="str">
        <f>'YARIŞMA BİLGİLERİ'!F21</f>
        <v>Yıldız Erkekler</v>
      </c>
      <c r="E4" s="664"/>
      <c r="F4" s="73"/>
      <c r="G4" s="168"/>
      <c r="H4" s="168"/>
      <c r="I4" s="155"/>
      <c r="J4" s="467" t="s">
        <v>77</v>
      </c>
      <c r="K4" s="666" t="str">
        <f>'YARIŞMA PROGRAMI'!B17</f>
        <v>05 Nisan 2018 - 14:30</v>
      </c>
      <c r="L4" s="666"/>
      <c r="M4" s="666"/>
    </row>
    <row r="5" spans="1:13" ht="21" customHeight="1" x14ac:dyDescent="0.2">
      <c r="A5" s="5"/>
      <c r="B5" s="5"/>
      <c r="C5" s="5"/>
      <c r="D5" s="9"/>
      <c r="E5" s="6"/>
      <c r="F5" s="7"/>
      <c r="G5" s="8"/>
      <c r="H5" s="8"/>
      <c r="I5" s="8"/>
      <c r="J5" s="8"/>
      <c r="K5" s="665">
        <f ca="1">NOW()</f>
        <v>43195.734738888888</v>
      </c>
      <c r="L5" s="665"/>
      <c r="M5" s="192"/>
    </row>
    <row r="6" spans="1:13" ht="15.75" x14ac:dyDescent="0.2">
      <c r="A6" s="660" t="s">
        <v>6</v>
      </c>
      <c r="B6" s="660"/>
      <c r="C6" s="661" t="s">
        <v>64</v>
      </c>
      <c r="D6" s="661" t="s">
        <v>81</v>
      </c>
      <c r="E6" s="660" t="s">
        <v>7</v>
      </c>
      <c r="F6" s="660" t="s">
        <v>190</v>
      </c>
      <c r="G6" s="662" t="s">
        <v>35</v>
      </c>
      <c r="H6" s="662"/>
      <c r="I6" s="662"/>
      <c r="J6" s="662"/>
      <c r="K6" s="657" t="s">
        <v>8</v>
      </c>
      <c r="L6" s="657" t="s">
        <v>111</v>
      </c>
      <c r="M6" s="657" t="s">
        <v>376</v>
      </c>
    </row>
    <row r="7" spans="1:13" ht="24.75" customHeight="1" x14ac:dyDescent="0.2">
      <c r="A7" s="660"/>
      <c r="B7" s="660"/>
      <c r="C7" s="661"/>
      <c r="D7" s="661"/>
      <c r="E7" s="660"/>
      <c r="F7" s="660"/>
      <c r="G7" s="74">
        <v>1</v>
      </c>
      <c r="H7" s="74">
        <v>2</v>
      </c>
      <c r="I7" s="74">
        <v>3</v>
      </c>
      <c r="J7" s="182">
        <v>4</v>
      </c>
      <c r="K7" s="657"/>
      <c r="L7" s="657"/>
      <c r="M7" s="657"/>
    </row>
    <row r="8" spans="1:13" s="65" customFormat="1" ht="67.5" hidden="1" customHeight="1" x14ac:dyDescent="0.2">
      <c r="A8" s="229">
        <v>1</v>
      </c>
      <c r="B8" s="230" t="s">
        <v>114</v>
      </c>
      <c r="C8" s="231" t="str">
        <f>IF(ISERROR(VLOOKUP(B8,'KAYIT LİSTESİ'!$B$4:$H$4978,2,0)),"",(VLOOKUP(B8,'KAYIT LİSTESİ'!$B$4:$H$4978,2,0)))</f>
        <v/>
      </c>
      <c r="D8" s="232" t="str">
        <f>IF(ISERROR(VLOOKUP(B8,'KAYIT LİSTESİ'!$B$4:$H$4978,4,0)),"",(VLOOKUP(B8,'KAYIT LİSTESİ'!$B$4:$H$4978,4,0)))</f>
        <v/>
      </c>
      <c r="E8" s="233" t="str">
        <f>IF(ISERROR(VLOOKUP(B8,'KAYIT LİSTESİ'!$B$4:$H$4978,5,0)),"",(VLOOKUP(B8,'KAYIT LİSTESİ'!$B$4:$H$4978,5,0)))</f>
        <v/>
      </c>
      <c r="F8" s="233" t="str">
        <f>IF(ISERROR(VLOOKUP(B8,'KAYIT LİSTESİ'!$B$4:$H$4978,6,0)),"",(VLOOKUP(B8,'KAYIT LİSTESİ'!$B$4:$H$4978,6,0)))</f>
        <v/>
      </c>
      <c r="G8" s="235"/>
      <c r="H8" s="235"/>
      <c r="I8" s="235"/>
      <c r="J8" s="468"/>
      <c r="K8" s="307"/>
      <c r="L8" s="278" t="str">
        <f>IF(ISTEXT(K8)," ",IFERROR(VLOOKUP(SMALL(PUAN!$AB$4:$AC$112,COUNTIF(PUAN!$AB$4:$AC$112,"&lt;="&amp;K8)+0),PUAN!$AB$4:$AC$112,2,0),"    "))</f>
        <v xml:space="preserve">    </v>
      </c>
      <c r="M8" s="256"/>
    </row>
    <row r="9" spans="1:13" s="65" customFormat="1" ht="67.5" customHeight="1" x14ac:dyDescent="0.2">
      <c r="A9" s="500">
        <v>1</v>
      </c>
      <c r="B9" s="501" t="s">
        <v>223</v>
      </c>
      <c r="C9" s="502">
        <f>IF(ISERROR(VLOOKUP(B9,'KAYIT LİSTESİ'!$B$4:$H$4978,2,0)),"",(VLOOKUP(B9,'KAYIT LİSTESİ'!$B$4:$H$4978,2,0)))</f>
        <v>95</v>
      </c>
      <c r="D9" s="503">
        <f>IF(ISERROR(VLOOKUP(B9,'KAYIT LİSTESİ'!$B$4:$H$4978,4,0)),"",(VLOOKUP(B9,'KAYIT LİSTESİ'!$B$4:$H$4978,4,0)))</f>
        <v>38258</v>
      </c>
      <c r="E9" s="504" t="str">
        <f>IF(ISERROR(VLOOKUP(B9,'KAYIT LİSTESİ'!$B$4:$H$4978,5,0)),"",(VLOOKUP(B9,'KAYIT LİSTESİ'!$B$4:$H$4978,5,0)))</f>
        <v>ATİLA ÇENBERCİ</v>
      </c>
      <c r="F9" s="504" t="str">
        <f>IF(ISERROR(VLOOKUP(B9,'KAYIT LİSTESİ'!$B$4:$H$4978,6,0)),"",(VLOOKUP(B9,'KAYIT LİSTESİ'!$B$4:$H$4978,6,0)))</f>
        <v>İZMİR-AZİZ SANCAR ORTAOKULU     (FERDİ)</v>
      </c>
      <c r="G9" s="505">
        <v>510</v>
      </c>
      <c r="H9" s="505">
        <v>514</v>
      </c>
      <c r="I9" s="505">
        <v>523</v>
      </c>
      <c r="J9" s="506">
        <v>544</v>
      </c>
      <c r="K9" s="507">
        <f t="shared" ref="K9:K23" si="0">MAX(G9:J9)</f>
        <v>544</v>
      </c>
      <c r="L9" s="508" t="s">
        <v>657</v>
      </c>
      <c r="M9" s="509"/>
    </row>
    <row r="10" spans="1:13" s="65" customFormat="1" ht="67.5" customHeight="1" x14ac:dyDescent="0.2">
      <c r="A10" s="229">
        <v>2</v>
      </c>
      <c r="B10" s="230" t="s">
        <v>116</v>
      </c>
      <c r="C10" s="231">
        <f>IF(ISERROR(VLOOKUP(B10,'KAYIT LİSTESİ'!$B$4:$H$4978,2,0)),"",(VLOOKUP(B10,'KAYIT LİSTESİ'!$B$4:$H$4978,2,0)))</f>
        <v>58</v>
      </c>
      <c r="D10" s="232">
        <f>IF(ISERROR(VLOOKUP(B10,'KAYIT LİSTESİ'!$B$4:$H$4978,4,0)),"",(VLOOKUP(B10,'KAYIT LİSTESİ'!$B$4:$H$4978,4,0)))</f>
        <v>38095</v>
      </c>
      <c r="E10" s="233" t="str">
        <f>IF(ISERROR(VLOOKUP(B10,'KAYIT LİSTESİ'!$B$4:$H$4978,5,0)),"",(VLOOKUP(B10,'KAYIT LİSTESİ'!$B$4:$H$4978,5,0)))</f>
        <v xml:space="preserve">BERİTAN GEDİK </v>
      </c>
      <c r="F10" s="233" t="str">
        <f>IF(ISERROR(VLOOKUP(B10,'KAYIT LİSTESİ'!$B$4:$H$4978,6,0)),"",(VLOOKUP(B10,'KAYIT LİSTESİ'!$B$4:$H$4978,6,0)))</f>
        <v>İZMİR-Pancar Nezihe Şairoğlu Ortaokulu  Torbalı   İZMİR</v>
      </c>
      <c r="G10" s="235" t="s">
        <v>656</v>
      </c>
      <c r="H10" s="235" t="s">
        <v>656</v>
      </c>
      <c r="I10" s="235" t="s">
        <v>656</v>
      </c>
      <c r="J10" s="468">
        <v>504</v>
      </c>
      <c r="K10" s="307">
        <f t="shared" si="0"/>
        <v>504</v>
      </c>
      <c r="L10" s="278">
        <f>IF(ISTEXT(K10)," ",IFERROR(VLOOKUP(SMALL(PUAN!$AB$4:$AC$112,COUNTIF(PUAN!$AB$4:$AC$112,"&lt;="&amp;K10)+0),PUAN!$AB$4:$AC$112,2,0),"    "))</f>
        <v>66</v>
      </c>
      <c r="M10" s="256"/>
    </row>
    <row r="11" spans="1:13" s="65" customFormat="1" ht="67.5" customHeight="1" x14ac:dyDescent="0.2">
      <c r="A11" s="229">
        <v>3</v>
      </c>
      <c r="B11" s="230" t="s">
        <v>124</v>
      </c>
      <c r="C11" s="231">
        <f>IF(ISERROR(VLOOKUP(B11,'KAYIT LİSTESİ'!$B$4:$H$4978,2,0)),"",(VLOOKUP(B11,'KAYIT LİSTESİ'!$B$4:$H$4978,2,0)))</f>
        <v>12</v>
      </c>
      <c r="D11" s="232">
        <f>IF(ISERROR(VLOOKUP(B11,'KAYIT LİSTESİ'!$B$4:$H$4978,4,0)),"",(VLOOKUP(B11,'KAYIT LİSTESİ'!$B$4:$H$4978,4,0)))</f>
        <v>37998</v>
      </c>
      <c r="E11" s="233" t="str">
        <f>IF(ISERROR(VLOOKUP(B11,'KAYIT LİSTESİ'!$B$4:$H$4978,5,0)),"",(VLOOKUP(B11,'KAYIT LİSTESİ'!$B$4:$H$4978,5,0)))</f>
        <v>DAĞLAR DURMAZ</v>
      </c>
      <c r="F11" s="233" t="str">
        <f>IF(ISERROR(VLOOKUP(B11,'KAYIT LİSTESİ'!$B$4:$H$4978,6,0)),"",(VLOOKUP(B11,'KAYIT LİSTESİ'!$B$4:$H$4978,6,0)))</f>
        <v>İZMİR-ÖZEL ÇAKABEY OKULLARI</v>
      </c>
      <c r="G11" s="235">
        <v>492</v>
      </c>
      <c r="H11" s="235">
        <v>486</v>
      </c>
      <c r="I11" s="235">
        <v>502</v>
      </c>
      <c r="J11" s="468">
        <v>499</v>
      </c>
      <c r="K11" s="307">
        <f t="shared" si="0"/>
        <v>502</v>
      </c>
      <c r="L11" s="278">
        <f>IF(ISTEXT(K11)," ",IFERROR(VLOOKUP(SMALL(PUAN!$AB$4:$AC$112,COUNTIF(PUAN!$AB$4:$AC$112,"&lt;="&amp;K11)+0),PUAN!$AB$4:$AC$112,2,0),"    "))</f>
        <v>65</v>
      </c>
      <c r="M11" s="256"/>
    </row>
    <row r="12" spans="1:13" s="65" customFormat="1" ht="67.5" customHeight="1" x14ac:dyDescent="0.2">
      <c r="A12" s="229">
        <v>4</v>
      </c>
      <c r="B12" s="230" t="s">
        <v>123</v>
      </c>
      <c r="C12" s="231">
        <f>IF(ISERROR(VLOOKUP(B12,'KAYIT LİSTESİ'!$B$4:$H$4978,2,0)),"",(VLOOKUP(B12,'KAYIT LİSTESİ'!$B$4:$H$4978,2,0)))</f>
        <v>46</v>
      </c>
      <c r="D12" s="232">
        <f>IF(ISERROR(VLOOKUP(B12,'KAYIT LİSTESİ'!$B$4:$H$4978,4,0)),"",(VLOOKUP(B12,'KAYIT LİSTESİ'!$B$4:$H$4978,4,0)))</f>
        <v>2004</v>
      </c>
      <c r="E12" s="233" t="str">
        <f>IF(ISERROR(VLOOKUP(B12,'KAYIT LİSTESİ'!$B$4:$H$4978,5,0)),"",(VLOOKUP(B12,'KAYIT LİSTESİ'!$B$4:$H$4978,5,0)))</f>
        <v>MERT ÇAMÇİ</v>
      </c>
      <c r="F12" s="233" t="str">
        <f>IF(ISERROR(VLOOKUP(B12,'KAYIT LİSTESİ'!$B$4:$H$4978,6,0)),"",(VLOOKUP(B12,'KAYIT LİSTESİ'!$B$4:$H$4978,6,0)))</f>
        <v>İZMİR-EVİN LEBLEBİCİOĞLU ORTAOKULU</v>
      </c>
      <c r="G12" s="235">
        <v>491</v>
      </c>
      <c r="H12" s="235">
        <v>463</v>
      </c>
      <c r="I12" s="235">
        <v>468</v>
      </c>
      <c r="J12" s="468">
        <v>457</v>
      </c>
      <c r="K12" s="307">
        <f t="shared" si="0"/>
        <v>491</v>
      </c>
      <c r="L12" s="278">
        <f>IF(ISTEXT(K12)," ",IFERROR(VLOOKUP(SMALL(PUAN!$AB$4:$AC$112,COUNTIF(PUAN!$AB$4:$AC$112,"&lt;="&amp;K12)+0),PUAN!$AB$4:$AC$112,2,0),"    "))</f>
        <v>62</v>
      </c>
      <c r="M12" s="256"/>
    </row>
    <row r="13" spans="1:13" s="65" customFormat="1" ht="67.5" customHeight="1" x14ac:dyDescent="0.2">
      <c r="A13" s="229">
        <v>5</v>
      </c>
      <c r="B13" s="230" t="s">
        <v>119</v>
      </c>
      <c r="C13" s="231">
        <f>IF(ISERROR(VLOOKUP(B13,'KAYIT LİSTESİ'!$B$4:$H$4978,2,0)),"",(VLOOKUP(B13,'KAYIT LİSTESİ'!$B$4:$H$4978,2,0)))</f>
        <v>31</v>
      </c>
      <c r="D13" s="232">
        <f>IF(ISERROR(VLOOKUP(B13,'KAYIT LİSTESİ'!$B$4:$H$4978,4,0)),"",(VLOOKUP(B13,'KAYIT LİSTESİ'!$B$4:$H$4978,4,0)))</f>
        <v>38412</v>
      </c>
      <c r="E13" s="233" t="str">
        <f>IF(ISERROR(VLOOKUP(B13,'KAYIT LİSTESİ'!$B$4:$H$4978,5,0)),"",(VLOOKUP(B13,'KAYIT LİSTESİ'!$B$4:$H$4978,5,0)))</f>
        <v>BARTU ÖZCAN</v>
      </c>
      <c r="F13" s="233" t="str">
        <f>IF(ISERROR(VLOOKUP(B13,'KAYIT LİSTESİ'!$B$4:$H$4978,6,0)),"",(VLOOKUP(B13,'KAYIT LİSTESİ'!$B$4:$H$4978,6,0)))</f>
        <v>İZMİR-DEÜ ÖZEL 75.YIL ORTAOKULU</v>
      </c>
      <c r="G13" s="235">
        <v>449</v>
      </c>
      <c r="H13" s="235">
        <v>477</v>
      </c>
      <c r="I13" s="235">
        <v>467</v>
      </c>
      <c r="J13" s="468">
        <v>460</v>
      </c>
      <c r="K13" s="307">
        <f t="shared" si="0"/>
        <v>477</v>
      </c>
      <c r="L13" s="278">
        <f>IF(ISTEXT(K13)," ",IFERROR(VLOOKUP(SMALL(PUAN!$AB$4:$AC$112,COUNTIF(PUAN!$AB$4:$AC$112,"&lt;="&amp;K13)+0),PUAN!$AB$4:$AC$112,2,0),"    "))</f>
        <v>59</v>
      </c>
      <c r="M13" s="256"/>
    </row>
    <row r="14" spans="1:13" s="65" customFormat="1" ht="67.5" customHeight="1" x14ac:dyDescent="0.2">
      <c r="A14" s="229">
        <v>6</v>
      </c>
      <c r="B14" s="230" t="s">
        <v>115</v>
      </c>
      <c r="C14" s="231">
        <f>IF(ISERROR(VLOOKUP(B14,'KAYIT LİSTESİ'!$B$4:$H$4978,2,0)),"",(VLOOKUP(B14,'KAYIT LİSTESİ'!$B$4:$H$4978,2,0)))</f>
        <v>53</v>
      </c>
      <c r="D14" s="232" t="str">
        <f>IF(ISERROR(VLOOKUP(B14,'KAYIT LİSTESİ'!$B$4:$H$4978,4,0)),"",(VLOOKUP(B14,'KAYIT LİSTESİ'!$B$4:$H$4978,4,0)))</f>
        <v>08,08,2005</v>
      </c>
      <c r="E14" s="233" t="str">
        <f>IF(ISERROR(VLOOKUP(B14,'KAYIT LİSTESİ'!$B$4:$H$4978,5,0)),"",(VLOOKUP(B14,'KAYIT LİSTESİ'!$B$4:$H$4978,5,0)))</f>
        <v>YUSUF İHSAN KAHRİMAN</v>
      </c>
      <c r="F14" s="233" t="str">
        <f>IF(ISERROR(VLOOKUP(B14,'KAYIT LİSTESİ'!$B$4:$H$4978,6,0)),"",(VLOOKUP(B14,'KAYIT LİSTESİ'!$B$4:$H$4978,6,0)))</f>
        <v>İZMİR-İSMET SEZGİN ORTA OKULU</v>
      </c>
      <c r="G14" s="235">
        <v>473</v>
      </c>
      <c r="H14" s="235">
        <v>464</v>
      </c>
      <c r="I14" s="235">
        <v>474</v>
      </c>
      <c r="J14" s="468">
        <v>474</v>
      </c>
      <c r="K14" s="307">
        <f t="shared" si="0"/>
        <v>474</v>
      </c>
      <c r="L14" s="278">
        <f>IF(ISTEXT(K14)," ",IFERROR(VLOOKUP(SMALL(PUAN!$AB$4:$AC$112,COUNTIF(PUAN!$AB$4:$AC$112,"&lt;="&amp;K14)+0),PUAN!$AB$4:$AC$112,2,0),"    "))</f>
        <v>58</v>
      </c>
      <c r="M14" s="256"/>
    </row>
    <row r="15" spans="1:13" s="65" customFormat="1" ht="67.5" customHeight="1" x14ac:dyDescent="0.2">
      <c r="A15" s="229">
        <v>7</v>
      </c>
      <c r="B15" s="230" t="s">
        <v>120</v>
      </c>
      <c r="C15" s="231">
        <f>IF(ISERROR(VLOOKUP(B15,'KAYIT LİSTESİ'!$B$4:$H$4978,2,0)),"",(VLOOKUP(B15,'KAYIT LİSTESİ'!$B$4:$H$4978,2,0)))</f>
        <v>90</v>
      </c>
      <c r="D15" s="232">
        <f>IF(ISERROR(VLOOKUP(B15,'KAYIT LİSTESİ'!$B$4:$H$4978,4,0)),"",(VLOOKUP(B15,'KAYIT LİSTESİ'!$B$4:$H$4978,4,0)))</f>
        <v>38421</v>
      </c>
      <c r="E15" s="233" t="str">
        <f>IF(ISERROR(VLOOKUP(B15,'KAYIT LİSTESİ'!$B$4:$H$4978,5,0)),"",(VLOOKUP(B15,'KAYIT LİSTESİ'!$B$4:$H$4978,5,0)))</f>
        <v>UTKU TEPE</v>
      </c>
      <c r="F15" s="233" t="str">
        <f>IF(ISERROR(VLOOKUP(B15,'KAYIT LİSTESİ'!$B$4:$H$4978,6,0)),"",(VLOOKUP(B15,'KAYIT LİSTESİ'!$B$4:$H$4978,6,0)))</f>
        <v>İZMİR-ZİHNİ ÜSTÜN ORTAOKULU</v>
      </c>
      <c r="G15" s="235">
        <v>469</v>
      </c>
      <c r="H15" s="235">
        <v>468</v>
      </c>
      <c r="I15" s="235">
        <v>462</v>
      </c>
      <c r="J15" s="468" t="s">
        <v>656</v>
      </c>
      <c r="K15" s="307">
        <f t="shared" si="0"/>
        <v>469</v>
      </c>
      <c r="L15" s="278">
        <f>IF(ISTEXT(K15)," ",IFERROR(VLOOKUP(SMALL(PUAN!$AB$4:$AC$112,COUNTIF(PUAN!$AB$4:$AC$112,"&lt;="&amp;K15)+0),PUAN!$AB$4:$AC$112,2,0),"    "))</f>
        <v>57</v>
      </c>
      <c r="M15" s="256"/>
    </row>
    <row r="16" spans="1:13" s="65" customFormat="1" ht="67.5" customHeight="1" x14ac:dyDescent="0.2">
      <c r="A16" s="229">
        <v>8</v>
      </c>
      <c r="B16" s="230" t="s">
        <v>122</v>
      </c>
      <c r="C16" s="231">
        <f>IF(ISERROR(VLOOKUP(B16,'KAYIT LİSTESİ'!$B$4:$H$4978,2,0)),"",(VLOOKUP(B16,'KAYIT LİSTESİ'!$B$4:$H$4978,2,0)))</f>
        <v>7</v>
      </c>
      <c r="D16" s="232">
        <f>IF(ISERROR(VLOOKUP(B16,'KAYIT LİSTESİ'!$B$4:$H$4978,4,0)),"",(VLOOKUP(B16,'KAYIT LİSTESİ'!$B$4:$H$4978,4,0)))</f>
        <v>38261</v>
      </c>
      <c r="E16" s="233" t="str">
        <f>IF(ISERROR(VLOOKUP(B16,'KAYIT LİSTESİ'!$B$4:$H$4978,5,0)),"",(VLOOKUP(B16,'KAYIT LİSTESİ'!$B$4:$H$4978,5,0)))</f>
        <v>FIRAT TOKLAR</v>
      </c>
      <c r="F16" s="233" t="str">
        <f>IF(ISERROR(VLOOKUP(B16,'KAYIT LİSTESİ'!$B$4:$H$4978,6,0)),"",(VLOOKUP(B16,'KAYIT LİSTESİ'!$B$4:$H$4978,6,0)))</f>
        <v>İZMİR-BUCA KOZAĞAÇORTAOKULU</v>
      </c>
      <c r="G16" s="235">
        <v>431</v>
      </c>
      <c r="H16" s="235">
        <v>467</v>
      </c>
      <c r="I16" s="235">
        <v>290</v>
      </c>
      <c r="J16" s="468">
        <v>429</v>
      </c>
      <c r="K16" s="307">
        <f t="shared" si="0"/>
        <v>467</v>
      </c>
      <c r="L16" s="278">
        <f>IF(ISTEXT(K16)," ",IFERROR(VLOOKUP(SMALL(PUAN!$AB$4:$AC$112,COUNTIF(PUAN!$AB$4:$AC$112,"&lt;="&amp;K16)+0),PUAN!$AB$4:$AC$112,2,0),"    "))</f>
        <v>56</v>
      </c>
      <c r="M16" s="256"/>
    </row>
    <row r="17" spans="1:13" s="65" customFormat="1" ht="67.5" customHeight="1" x14ac:dyDescent="0.2">
      <c r="A17" s="229">
        <v>9</v>
      </c>
      <c r="B17" s="230" t="s">
        <v>126</v>
      </c>
      <c r="C17" s="231">
        <f>IF(ISERROR(VLOOKUP(B17,'KAYIT LİSTESİ'!$B$4:$H$4978,2,0)),"",(VLOOKUP(B17,'KAYIT LİSTESİ'!$B$4:$H$4978,2,0)))</f>
        <v>72</v>
      </c>
      <c r="D17" s="232">
        <f>IF(ISERROR(VLOOKUP(B17,'KAYIT LİSTESİ'!$B$4:$H$4978,4,0)),"",(VLOOKUP(B17,'KAYIT LİSTESİ'!$B$4:$H$4978,4,0)))</f>
        <v>38205</v>
      </c>
      <c r="E17" s="233" t="str">
        <f>IF(ISERROR(VLOOKUP(B17,'KAYIT LİSTESİ'!$B$4:$H$4978,5,0)),"",(VLOOKUP(B17,'KAYIT LİSTESİ'!$B$4:$H$4978,5,0)))</f>
        <v>BİLAL GÜRSOY</v>
      </c>
      <c r="F17" s="233" t="str">
        <f>IF(ISERROR(VLOOKUP(B17,'KAYIT LİSTESİ'!$B$4:$H$4978,6,0)),"",(VLOOKUP(B17,'KAYIT LİSTESİ'!$B$4:$H$4978,6,0)))</f>
        <v>İZMİR-ŞEHİTLER ORTAOKULU</v>
      </c>
      <c r="G17" s="235" t="s">
        <v>656</v>
      </c>
      <c r="H17" s="235">
        <v>459</v>
      </c>
      <c r="I17" s="235">
        <v>460</v>
      </c>
      <c r="J17" s="468">
        <v>455</v>
      </c>
      <c r="K17" s="307">
        <f t="shared" si="0"/>
        <v>460</v>
      </c>
      <c r="L17" s="278">
        <f>IF(ISTEXT(K17)," ",IFERROR(VLOOKUP(SMALL(PUAN!$AB$4:$AC$112,COUNTIF(PUAN!$AB$4:$AC$112,"&lt;="&amp;K17)+0),PUAN!$AB$4:$AC$112,2,0),"    "))</f>
        <v>55</v>
      </c>
      <c r="M17" s="256"/>
    </row>
    <row r="18" spans="1:13" s="65" customFormat="1" ht="67.5" customHeight="1" x14ac:dyDescent="0.2">
      <c r="A18" s="229">
        <v>10</v>
      </c>
      <c r="B18" s="230" t="s">
        <v>117</v>
      </c>
      <c r="C18" s="231">
        <f>IF(ISERROR(VLOOKUP(B18,'KAYIT LİSTESİ'!$B$4:$H$4978,2,0)),"",(VLOOKUP(B18,'KAYIT LİSTESİ'!$B$4:$H$4978,2,0)))</f>
        <v>69</v>
      </c>
      <c r="D18" s="232">
        <f>IF(ISERROR(VLOOKUP(B18,'KAYIT LİSTESİ'!$B$4:$H$4978,4,0)),"",(VLOOKUP(B18,'KAYIT LİSTESİ'!$B$4:$H$4978,4,0)))</f>
        <v>38332</v>
      </c>
      <c r="E18" s="233" t="str">
        <f>IF(ISERROR(VLOOKUP(B18,'KAYIT LİSTESİ'!$B$4:$H$4978,5,0)),"",(VLOOKUP(B18,'KAYIT LİSTESİ'!$B$4:$H$4978,5,0)))</f>
        <v>YİĞİT SELMAN İLCİ</v>
      </c>
      <c r="F18" s="233" t="str">
        <f>IF(ISERROR(VLOOKUP(B18,'KAYIT LİSTESİ'!$B$4:$H$4978,6,0)),"",(VLOOKUP(B18,'KAYIT LİSTESİ'!$B$4:$H$4978,6,0)))</f>
        <v>İZMİR-ŞEHİT ASTSUBAY HALİL GÜÇTEKİN</v>
      </c>
      <c r="G18" s="235">
        <v>435</v>
      </c>
      <c r="H18" s="235">
        <v>446</v>
      </c>
      <c r="I18" s="235">
        <v>389</v>
      </c>
      <c r="J18" s="468">
        <v>409</v>
      </c>
      <c r="K18" s="307">
        <f t="shared" si="0"/>
        <v>446</v>
      </c>
      <c r="L18" s="278">
        <f>IF(ISTEXT(K18)," ",IFERROR(VLOOKUP(SMALL(PUAN!$AB$4:$AC$112,COUNTIF(PUAN!$AB$4:$AC$112,"&lt;="&amp;K18)+0),PUAN!$AB$4:$AC$112,2,0),"    "))</f>
        <v>51</v>
      </c>
      <c r="M18" s="195"/>
    </row>
    <row r="19" spans="1:13" s="65" customFormat="1" ht="67.5" customHeight="1" x14ac:dyDescent="0.2">
      <c r="A19" s="229">
        <v>11</v>
      </c>
      <c r="B19" s="230" t="s">
        <v>118</v>
      </c>
      <c r="C19" s="231">
        <f>IF(ISERROR(VLOOKUP(B19,'KAYIT LİSTESİ'!$B$4:$H$4978,2,0)),"",(VLOOKUP(B19,'KAYIT LİSTESİ'!$B$4:$H$4978,2,0)))</f>
        <v>140</v>
      </c>
      <c r="D19" s="232">
        <f>IF(ISERROR(VLOOKUP(B19,'KAYIT LİSTESİ'!$B$4:$H$4978,4,0)),"",(VLOOKUP(B19,'KAYIT LİSTESİ'!$B$4:$H$4978,4,0)))</f>
        <v>38626</v>
      </c>
      <c r="E19" s="233" t="str">
        <f>IF(ISERROR(VLOOKUP(B19,'KAYIT LİSTESİ'!$B$4:$H$4978,5,0)),"",(VLOOKUP(B19,'KAYIT LİSTESİ'!$B$4:$H$4978,5,0)))</f>
        <v>Bora Çalışkan</v>
      </c>
      <c r="F19" s="233" t="str">
        <f>IF(ISERROR(VLOOKUP(B19,'KAYIT LİSTESİ'!$B$4:$H$4978,6,0)),"",(VLOOKUP(B19,'KAYIT LİSTESİ'!$B$4:$H$4978,6,0)))</f>
        <v>İZMİR-ÖZEL İZMİR BORNOVA TÜRK ORTAOKULU</v>
      </c>
      <c r="G19" s="235">
        <v>376</v>
      </c>
      <c r="H19" s="235">
        <v>421</v>
      </c>
      <c r="I19" s="235" t="s">
        <v>656</v>
      </c>
      <c r="J19" s="468">
        <v>355</v>
      </c>
      <c r="K19" s="307">
        <f t="shared" si="0"/>
        <v>421</v>
      </c>
      <c r="L19" s="278">
        <f>IF(ISTEXT(K19)," ",IFERROR(VLOOKUP(SMALL(PUAN!$AB$4:$AC$112,COUNTIF(PUAN!$AB$4:$AC$112,"&lt;="&amp;K19)+0),PUAN!$AB$4:$AC$112,2,0),"    "))</f>
        <v>45</v>
      </c>
      <c r="M19" s="195"/>
    </row>
    <row r="20" spans="1:13" s="65" customFormat="1" ht="67.5" customHeight="1" x14ac:dyDescent="0.2">
      <c r="A20" s="229">
        <v>12</v>
      </c>
      <c r="B20" s="230" t="s">
        <v>222</v>
      </c>
      <c r="C20" s="231">
        <f>IF(ISERROR(VLOOKUP(B20,'KAYIT LİSTESİ'!$B$4:$H$4978,2,0)),"",(VLOOKUP(B20,'KAYIT LİSTESİ'!$B$4:$H$4978,2,0)))</f>
        <v>94</v>
      </c>
      <c r="D20" s="232">
        <f>IF(ISERROR(VLOOKUP(B20,'KAYIT LİSTESİ'!$B$4:$H$4978,4,0)),"",(VLOOKUP(B20,'KAYIT LİSTESİ'!$B$4:$H$4978,4,0)))</f>
        <v>38471</v>
      </c>
      <c r="E20" s="233" t="str">
        <f>IF(ISERROR(VLOOKUP(B20,'KAYIT LİSTESİ'!$B$4:$H$4978,5,0)),"",(VLOOKUP(B20,'KAYIT LİSTESİ'!$B$4:$H$4978,5,0)))</f>
        <v>YİĞİT HİRİK</v>
      </c>
      <c r="F20" s="233" t="str">
        <f>IF(ISERROR(VLOOKUP(B20,'KAYIT LİSTESİ'!$B$4:$H$4978,6,0)),"",(VLOOKUP(B20,'KAYIT LİSTESİ'!$B$4:$H$4978,6,0)))</f>
        <v>KARŞIYAKA ALİ KAYA ORTAOKULU (FERDİ)</v>
      </c>
      <c r="G20" s="235">
        <v>398</v>
      </c>
      <c r="H20" s="235">
        <v>412</v>
      </c>
      <c r="I20" s="235">
        <v>416</v>
      </c>
      <c r="J20" s="468">
        <v>388</v>
      </c>
      <c r="K20" s="307">
        <f t="shared" si="0"/>
        <v>416</v>
      </c>
      <c r="L20" s="278" t="s">
        <v>657</v>
      </c>
      <c r="M20" s="195"/>
    </row>
    <row r="21" spans="1:13" s="65" customFormat="1" ht="67.5" customHeight="1" x14ac:dyDescent="0.2">
      <c r="A21" s="229">
        <v>13</v>
      </c>
      <c r="B21" s="230" t="s">
        <v>373</v>
      </c>
      <c r="C21" s="231">
        <f>IF(ISERROR(VLOOKUP(B21,'KAYIT LİSTESİ'!$B$4:$H$4978,2,0)),"",(VLOOKUP(B21,'KAYIT LİSTESİ'!$B$4:$H$4978,2,0)))</f>
        <v>124</v>
      </c>
      <c r="D21" s="232">
        <f>IF(ISERROR(VLOOKUP(B21,'KAYIT LİSTESİ'!$B$4:$H$4978,4,0)),"",(VLOOKUP(B21,'KAYIT LİSTESİ'!$B$4:$H$4978,4,0)))</f>
        <v>38479</v>
      </c>
      <c r="E21" s="233" t="str">
        <f>IF(ISERROR(VLOOKUP(B21,'KAYIT LİSTESİ'!$B$4:$H$4978,5,0)),"",(VLOOKUP(B21,'KAYIT LİSTESİ'!$B$4:$H$4978,5,0)))</f>
        <v>ASİL OSMANOĞLU</v>
      </c>
      <c r="F21" s="233" t="str">
        <f>IF(ISERROR(VLOOKUP(B21,'KAYIT LİSTESİ'!$B$4:$H$4978,6,0)),"",(VLOOKUP(B21,'KAYIT LİSTESİ'!$B$4:$H$4978,6,0)))</f>
        <v xml:space="preserve">İZMİR-ZÜBEYDE HANIM EĞİTİM KURUMLARI </v>
      </c>
      <c r="G21" s="235">
        <v>408</v>
      </c>
      <c r="H21" s="235">
        <v>409</v>
      </c>
      <c r="I21" s="235" t="s">
        <v>656</v>
      </c>
      <c r="J21" s="468" t="s">
        <v>656</v>
      </c>
      <c r="K21" s="307">
        <f t="shared" si="0"/>
        <v>409</v>
      </c>
      <c r="L21" s="278" t="s">
        <v>657</v>
      </c>
      <c r="M21" s="195"/>
    </row>
    <row r="22" spans="1:13" s="65" customFormat="1" ht="67.5" customHeight="1" x14ac:dyDescent="0.2">
      <c r="A22" s="229">
        <v>14</v>
      </c>
      <c r="B22" s="230" t="s">
        <v>125</v>
      </c>
      <c r="C22" s="231">
        <f>IF(ISERROR(VLOOKUP(B22,'KAYIT LİSTESİ'!$B$4:$H$4978,2,0)),"",(VLOOKUP(B22,'KAYIT LİSTESİ'!$B$4:$H$4978,2,0)))</f>
        <v>127</v>
      </c>
      <c r="D22" s="232">
        <f>IF(ISERROR(VLOOKUP(B22,'KAYIT LİSTESİ'!$B$4:$H$4978,4,0)),"",(VLOOKUP(B22,'KAYIT LİSTESİ'!$B$4:$H$4978,4,0)))</f>
        <v>38212</v>
      </c>
      <c r="E22" s="233" t="str">
        <f>IF(ISERROR(VLOOKUP(B22,'KAYIT LİSTESİ'!$B$4:$H$4978,5,0)),"",(VLOOKUP(B22,'KAYIT LİSTESİ'!$B$4:$H$4978,5,0)))</f>
        <v>EREN DEMİR TOKDEMİR</v>
      </c>
      <c r="F22" s="233" t="str">
        <f>IF(ISERROR(VLOOKUP(B22,'KAYIT LİSTESİ'!$B$4:$H$4978,6,0)),"",(VLOOKUP(B22,'KAYIT LİSTESİ'!$B$4:$H$4978,6,0)))</f>
        <v>İZMİR-EGE ÜNİVERSİTESİ GÜÇLENDİRME VAKFI BORNOVA ORTAOKULU</v>
      </c>
      <c r="G22" s="235">
        <v>345</v>
      </c>
      <c r="H22" s="235">
        <v>330</v>
      </c>
      <c r="I22" s="235">
        <v>355</v>
      </c>
      <c r="J22" s="468">
        <v>330</v>
      </c>
      <c r="K22" s="307">
        <f t="shared" si="0"/>
        <v>355</v>
      </c>
      <c r="L22" s="278">
        <f>IF(ISTEXT(K22)," ",IFERROR(VLOOKUP(SMALL(PUAN!$AB$4:$AC$112,COUNTIF(PUAN!$AB$4:$AC$112,"&lt;="&amp;K22)+0),PUAN!$AB$4:$AC$112,2,0),"    "))</f>
        <v>31</v>
      </c>
      <c r="M22" s="195"/>
    </row>
    <row r="23" spans="1:13" s="65" customFormat="1" ht="67.5" hidden="1" customHeight="1" x14ac:dyDescent="0.2">
      <c r="A23" s="229"/>
      <c r="B23" s="230" t="s">
        <v>221</v>
      </c>
      <c r="C23" s="231" t="str">
        <f>IF(ISERROR(VLOOKUP(B23,'KAYIT LİSTESİ'!$B$4:$H$4978,2,0)),"",(VLOOKUP(B23,'KAYIT LİSTESİ'!$B$4:$H$4978,2,0)))</f>
        <v/>
      </c>
      <c r="D23" s="232" t="str">
        <f>IF(ISERROR(VLOOKUP(B23,'KAYIT LİSTESİ'!$B$4:$H$4978,4,0)),"",(VLOOKUP(B23,'KAYIT LİSTESİ'!$B$4:$H$4978,4,0)))</f>
        <v/>
      </c>
      <c r="E23" s="233" t="str">
        <f>IF(ISERROR(VLOOKUP(B23,'KAYIT LİSTESİ'!$B$4:$H$4978,5,0)),"",(VLOOKUP(B23,'KAYIT LİSTESİ'!$B$4:$H$4978,5,0)))</f>
        <v/>
      </c>
      <c r="F23" s="233" t="str">
        <f>IF(ISERROR(VLOOKUP(B23,'KAYIT LİSTESİ'!$B$4:$H$4978,6,0)),"",(VLOOKUP(B23,'KAYIT LİSTESİ'!$B$4:$H$4978,6,0)))</f>
        <v/>
      </c>
      <c r="G23" s="235"/>
      <c r="H23" s="235"/>
      <c r="I23" s="235"/>
      <c r="J23" s="468"/>
      <c r="K23" s="307">
        <f t="shared" si="0"/>
        <v>0</v>
      </c>
      <c r="L23" s="278"/>
      <c r="M23" s="195"/>
    </row>
    <row r="24" spans="1:13" s="65" customFormat="1" ht="67.5" customHeight="1" x14ac:dyDescent="0.2">
      <c r="A24" s="229" t="s">
        <v>195</v>
      </c>
      <c r="B24" s="230" t="s">
        <v>121</v>
      </c>
      <c r="C24" s="231">
        <f>IF(ISERROR(VLOOKUP(B24,'KAYIT LİSTESİ'!$B$4:$H$4978,2,0)),"",(VLOOKUP(B24,'KAYIT LİSTESİ'!$B$4:$H$4978,2,0)))</f>
        <v>35</v>
      </c>
      <c r="D24" s="232">
        <f>IF(ISERROR(VLOOKUP(B24,'KAYIT LİSTESİ'!$B$4:$H$4978,4,0)),"",(VLOOKUP(B24,'KAYIT LİSTESİ'!$B$4:$H$4978,4,0)))</f>
        <v>38634</v>
      </c>
      <c r="E24" s="233" t="str">
        <f>IF(ISERROR(VLOOKUP(B24,'KAYIT LİSTESİ'!$B$4:$H$4978,5,0)),"",(VLOOKUP(B24,'KAYIT LİSTESİ'!$B$4:$H$4978,5,0)))</f>
        <v>ARDA GENÇ</v>
      </c>
      <c r="F24" s="233" t="str">
        <f>IF(ISERROR(VLOOKUP(B24,'KAYIT LİSTESİ'!$B$4:$H$4978,6,0)),"",(VLOOKUP(B24,'KAYIT LİSTESİ'!$B$4:$H$4978,6,0)))</f>
        <v>İZMİR-EREN ŞAHİN ERONAT O.O</v>
      </c>
      <c r="G24" s="235"/>
      <c r="H24" s="235"/>
      <c r="I24" s="235"/>
      <c r="J24" s="468"/>
      <c r="K24" s="307" t="s">
        <v>368</v>
      </c>
      <c r="L24" s="278" t="str">
        <f>IF(ISTEXT(K24)," ",IFERROR(VLOOKUP(SMALL(PUAN!$AB$4:$AC$112,COUNTIF(PUAN!$AB$4:$AC$112,"&lt;="&amp;K24)+0),PUAN!$AB$4:$AC$112,2,0),"    "))</f>
        <v xml:space="preserve"> </v>
      </c>
      <c r="M24" s="195"/>
    </row>
    <row r="25" spans="1:13" s="65" customFormat="1" ht="67.5" customHeight="1" x14ac:dyDescent="0.2">
      <c r="A25" s="229" t="s">
        <v>195</v>
      </c>
      <c r="B25" s="230" t="s">
        <v>224</v>
      </c>
      <c r="C25" s="231">
        <f>IF(ISERROR(VLOOKUP(B25,'KAYIT LİSTESİ'!$B$4:$H$4978,2,0)),"",(VLOOKUP(B25,'KAYIT LİSTESİ'!$B$4:$H$4978,2,0)))</f>
        <v>111</v>
      </c>
      <c r="D25" s="232">
        <f>IF(ISERROR(VLOOKUP(B25,'KAYIT LİSTESİ'!$B$4:$H$4978,4,0)),"",(VLOOKUP(B25,'KAYIT LİSTESİ'!$B$4:$H$4978,4,0)))</f>
        <v>38504</v>
      </c>
      <c r="E25" s="233" t="str">
        <f>IF(ISERROR(VLOOKUP(B25,'KAYIT LİSTESİ'!$B$4:$H$4978,5,0)),"",(VLOOKUP(B25,'KAYIT LİSTESİ'!$B$4:$H$4978,5,0)))</f>
        <v>CEM YILDIRIM</v>
      </c>
      <c r="F25" s="233" t="str">
        <f>IF(ISERROR(VLOOKUP(B25,'KAYIT LİSTESİ'!$B$4:$H$4978,6,0)),"",(VLOOKUP(B25,'KAYIT LİSTESİ'!$B$4:$H$4978,6,0)))</f>
        <v>İZMİR-ÖZEL EGE ORTAOKULU</v>
      </c>
      <c r="G25" s="235"/>
      <c r="H25" s="235"/>
      <c r="I25" s="235"/>
      <c r="J25" s="468"/>
      <c r="K25" s="307" t="s">
        <v>368</v>
      </c>
      <c r="L25" s="278" t="s">
        <v>657</v>
      </c>
      <c r="M25" s="195"/>
    </row>
    <row r="26" spans="1:13" s="65" customFormat="1" ht="67.5" customHeight="1" x14ac:dyDescent="0.2">
      <c r="A26" s="229" t="s">
        <v>195</v>
      </c>
      <c r="B26" s="230" t="s">
        <v>225</v>
      </c>
      <c r="C26" s="231">
        <f>IF(ISERROR(VLOOKUP(B26,'KAYIT LİSTESİ'!$B$4:$H$4978,2,0)),"",(VLOOKUP(B26,'KAYIT LİSTESİ'!$B$4:$H$4978,2,0)))</f>
        <v>120</v>
      </c>
      <c r="D26" s="232">
        <f>IF(ISERROR(VLOOKUP(B26,'KAYIT LİSTESİ'!$B$4:$H$4978,4,0)),"",(VLOOKUP(B26,'KAYIT LİSTESİ'!$B$4:$H$4978,4,0)))</f>
        <v>38096</v>
      </c>
      <c r="E26" s="233" t="str">
        <f>IF(ISERROR(VLOOKUP(B26,'KAYIT LİSTESİ'!$B$4:$H$4978,5,0)),"",(VLOOKUP(B26,'KAYIT LİSTESİ'!$B$4:$H$4978,5,0)))</f>
        <v>SARP KÖLE</v>
      </c>
      <c r="F26" s="233" t="str">
        <f>IF(ISERROR(VLOOKUP(B26,'KAYIT LİSTESİ'!$B$4:$H$4978,6,0)),"",(VLOOKUP(B26,'KAYIT LİSTESİ'!$B$4:$H$4978,6,0)))</f>
        <v>İZMİR-ÖZEL TÜRK ORTAOKLU KONAK</v>
      </c>
      <c r="G26" s="235"/>
      <c r="H26" s="235"/>
      <c r="I26" s="235"/>
      <c r="J26" s="468"/>
      <c r="K26" s="307" t="s">
        <v>368</v>
      </c>
      <c r="L26" s="278" t="s">
        <v>657</v>
      </c>
      <c r="M26" s="195"/>
    </row>
    <row r="27" spans="1:13" s="65" customFormat="1" ht="67.5" hidden="1" customHeight="1" x14ac:dyDescent="0.2">
      <c r="A27" s="229"/>
      <c r="B27" s="230" t="s">
        <v>374</v>
      </c>
      <c r="C27" s="231" t="str">
        <f>IF(ISERROR(VLOOKUP(B27,'KAYIT LİSTESİ'!$B$4:$H$4978,2,0)),"",(VLOOKUP(B27,'KAYIT LİSTESİ'!$B$4:$H$4978,2,0)))</f>
        <v/>
      </c>
      <c r="D27" s="232" t="str">
        <f>IF(ISERROR(VLOOKUP(B27,'KAYIT LİSTESİ'!$B$4:$H$4978,4,0)),"",(VLOOKUP(B27,'KAYIT LİSTESİ'!$B$4:$H$4978,4,0)))</f>
        <v/>
      </c>
      <c r="E27" s="233" t="str">
        <f>IF(ISERROR(VLOOKUP(B27,'KAYIT LİSTESİ'!$B$4:$H$4978,5,0)),"",(VLOOKUP(B27,'KAYIT LİSTESİ'!$B$4:$H$4978,5,0)))</f>
        <v/>
      </c>
      <c r="F27" s="233" t="str">
        <f>IF(ISERROR(VLOOKUP(B27,'KAYIT LİSTESİ'!$B$4:$H$4978,6,0)),"",(VLOOKUP(B27,'KAYIT LİSTESİ'!$B$4:$H$4978,6,0)))</f>
        <v/>
      </c>
      <c r="G27" s="235"/>
      <c r="H27" s="235"/>
      <c r="I27" s="235"/>
      <c r="J27" s="468"/>
      <c r="K27" s="307"/>
      <c r="L27" s="278"/>
      <c r="M27" s="195"/>
    </row>
    <row r="28" spans="1:13" s="65" customFormat="1" ht="67.5" hidden="1" customHeight="1" x14ac:dyDescent="0.2">
      <c r="A28" s="229"/>
      <c r="B28" s="230" t="s">
        <v>652</v>
      </c>
      <c r="C28" s="231" t="str">
        <f>IF(ISERROR(VLOOKUP(B28,'KAYIT LİSTESİ'!$B$4:$H$4978,2,0)),"",(VLOOKUP(B28,'KAYIT LİSTESİ'!$B$4:$H$4978,2,0)))</f>
        <v/>
      </c>
      <c r="D28" s="232" t="str">
        <f>IF(ISERROR(VLOOKUP(B28,'KAYIT LİSTESİ'!$B$4:$H$4978,4,0)),"",(VLOOKUP(B28,'KAYIT LİSTESİ'!$B$4:$H$4978,4,0)))</f>
        <v/>
      </c>
      <c r="E28" s="233" t="str">
        <f>IF(ISERROR(VLOOKUP(B28,'KAYIT LİSTESİ'!$B$4:$H$4978,5,0)),"",(VLOOKUP(B28,'KAYIT LİSTESİ'!$B$4:$H$4978,5,0)))</f>
        <v/>
      </c>
      <c r="F28" s="233" t="str">
        <f>IF(ISERROR(VLOOKUP(B28,'KAYIT LİSTESİ'!$B$4:$H$4978,6,0)),"",(VLOOKUP(B28,'KAYIT LİSTESİ'!$B$4:$H$4978,6,0)))</f>
        <v/>
      </c>
      <c r="G28" s="235"/>
      <c r="H28" s="235"/>
      <c r="I28" s="235"/>
      <c r="J28" s="468"/>
      <c r="K28" s="307">
        <f t="shared" ref="K28" si="1">MAX(G28:J28)</f>
        <v>0</v>
      </c>
      <c r="L28" s="278" t="str">
        <f>IF(ISTEXT(K28)," ",IFERROR(VLOOKUP(SMALL(PUAN!$AB$4:$AC$112,COUNTIF(PUAN!$AB$4:$AC$112,"&lt;="&amp;K28)+0),PUAN!$AB$4:$AC$112,2,0),"    "))</f>
        <v xml:space="preserve">    </v>
      </c>
      <c r="M28" s="195"/>
    </row>
    <row r="29" spans="1:13" s="67" customFormat="1" ht="30.75" customHeight="1" x14ac:dyDescent="0.2">
      <c r="A29" s="658" t="s">
        <v>4</v>
      </c>
      <c r="B29" s="658"/>
      <c r="C29" s="658"/>
      <c r="D29" s="658"/>
      <c r="E29" s="69" t="s">
        <v>0</v>
      </c>
      <c r="F29" s="69" t="s">
        <v>1</v>
      </c>
      <c r="G29" s="659" t="s">
        <v>2</v>
      </c>
      <c r="H29" s="659"/>
      <c r="I29" s="659"/>
      <c r="J29" s="659"/>
      <c r="K29" s="659" t="s">
        <v>3</v>
      </c>
      <c r="L29" s="659"/>
      <c r="M29" s="69"/>
    </row>
  </sheetData>
  <sortState ref="A9:L23">
    <sortCondition descending="1" ref="K9:K23"/>
  </sortState>
  <mergeCells count="23">
    <mergeCell ref="A1:M1"/>
    <mergeCell ref="A2:M2"/>
    <mergeCell ref="K5:L5"/>
    <mergeCell ref="G6:J6"/>
    <mergeCell ref="K6:K7"/>
    <mergeCell ref="D3:E3"/>
    <mergeCell ref="C6:C7"/>
    <mergeCell ref="A3:C3"/>
    <mergeCell ref="M6:M7"/>
    <mergeCell ref="G3:I3"/>
    <mergeCell ref="K3:M3"/>
    <mergeCell ref="A29:D29"/>
    <mergeCell ref="G29:J29"/>
    <mergeCell ref="K29:L29"/>
    <mergeCell ref="A4:C4"/>
    <mergeCell ref="D6:D7"/>
    <mergeCell ref="E6:E7"/>
    <mergeCell ref="F6:F7"/>
    <mergeCell ref="L6:L7"/>
    <mergeCell ref="A6:A7"/>
    <mergeCell ref="D4:E4"/>
    <mergeCell ref="B6:B7"/>
    <mergeCell ref="K4:M4"/>
  </mergeCells>
  <conditionalFormatting sqref="J8:J28">
    <cfRule type="cellIs" dxfId="5" priority="2" operator="equal">
      <formula>0</formula>
    </cfRule>
  </conditionalFormatting>
  <conditionalFormatting sqref="K8:K28">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17" right="0.15748031496062992" top="0.35433070866141736" bottom="0.23622047244094491" header="0.27559055118110237" footer="0.15748031496062992"/>
  <pageSetup paperSize="9" scale="60" fitToHeight="0" orientation="portrait" r:id="rId1"/>
  <headerFooter alignWithMargins="0"/>
  <ignoredErrors>
    <ignoredError sqref="D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8"/>
  <sheetViews>
    <sheetView view="pageBreakPreview" zoomScale="80" zoomScaleNormal="100" zoomScaleSheetLayoutView="80" workbookViewId="0">
      <selection activeCell="F11" sqref="F11"/>
    </sheetView>
  </sheetViews>
  <sheetFormatPr defaultRowHeight="12.75" x14ac:dyDescent="0.2"/>
  <cols>
    <col min="1" max="1" width="6" style="70" customWidth="1"/>
    <col min="2" max="2" width="19.85546875" style="70" hidden="1" customWidth="1"/>
    <col min="3" max="3" width="8.5703125" style="70" customWidth="1"/>
    <col min="4" max="4" width="15.140625" style="71" bestFit="1" customWidth="1"/>
    <col min="5" max="5" width="26" style="70" customWidth="1"/>
    <col min="6" max="6" width="37" style="3" customWidth="1"/>
    <col min="7" max="10" width="12.28515625" style="3" customWidth="1"/>
    <col min="11" max="11" width="13" style="72" customWidth="1"/>
    <col min="12" max="12" width="10.7109375" style="70" customWidth="1"/>
    <col min="13" max="13" width="10" style="188" customWidth="1"/>
    <col min="14" max="16384" width="9.140625" style="3"/>
  </cols>
  <sheetData>
    <row r="1" spans="1:13" ht="48.75" customHeight="1" x14ac:dyDescent="0.2">
      <c r="A1" s="667" t="str">
        <f>'YARIŞMA BİLGİLERİ'!A2:K2</f>
        <v>Gençlik ve Spor Bakanlığı
Spor Genel Müdürlüğü
Spor Faaliyetleri Daire Başkanlığı</v>
      </c>
      <c r="B1" s="667"/>
      <c r="C1" s="667"/>
      <c r="D1" s="667"/>
      <c r="E1" s="667"/>
      <c r="F1" s="667"/>
      <c r="G1" s="667"/>
      <c r="H1" s="667"/>
      <c r="I1" s="667"/>
      <c r="J1" s="667"/>
      <c r="K1" s="667"/>
      <c r="L1" s="667"/>
      <c r="M1" s="237"/>
    </row>
    <row r="2" spans="1:13" ht="25.5" customHeight="1" x14ac:dyDescent="0.2">
      <c r="A2" s="668" t="str">
        <f>'YARIŞMA BİLGİLERİ'!A14:K14</f>
        <v>2017-2018 Öğretim Yılı Okullararası Puanlı  Atletizm Yıldızlar İl Birinciliği</v>
      </c>
      <c r="B2" s="668"/>
      <c r="C2" s="668"/>
      <c r="D2" s="668"/>
      <c r="E2" s="668"/>
      <c r="F2" s="668"/>
      <c r="G2" s="668"/>
      <c r="H2" s="668"/>
      <c r="I2" s="668"/>
      <c r="J2" s="668"/>
      <c r="K2" s="668"/>
      <c r="L2" s="668"/>
      <c r="M2" s="668"/>
    </row>
    <row r="3" spans="1:13" s="4" customFormat="1" ht="27" customHeight="1" x14ac:dyDescent="0.2">
      <c r="A3" s="669" t="s">
        <v>78</v>
      </c>
      <c r="B3" s="669"/>
      <c r="C3" s="669"/>
      <c r="D3" s="670" t="str">
        <f>'YARIŞMA PROGRAMI'!C16</f>
        <v>Gülle Atma</v>
      </c>
      <c r="E3" s="670"/>
      <c r="F3" s="153" t="s">
        <v>213</v>
      </c>
      <c r="G3" s="671">
        <f>'YARIŞMA PROGRAMI'!D16</f>
        <v>1070</v>
      </c>
      <c r="H3" s="671"/>
      <c r="I3" s="671"/>
      <c r="J3" s="181" t="s">
        <v>178</v>
      </c>
      <c r="K3" s="672" t="str">
        <f>'YARIŞMA PROGRAMI'!E16</f>
        <v>-</v>
      </c>
      <c r="L3" s="672"/>
      <c r="M3" s="672"/>
    </row>
    <row r="4" spans="1:13" s="4" customFormat="1" ht="17.25" customHeight="1" x14ac:dyDescent="0.2">
      <c r="A4" s="663" t="s">
        <v>79</v>
      </c>
      <c r="B4" s="663"/>
      <c r="C4" s="663"/>
      <c r="D4" s="664" t="str">
        <f>'YARIŞMA BİLGİLERİ'!F21</f>
        <v>Yıldız Erkekler</v>
      </c>
      <c r="E4" s="664"/>
      <c r="F4" s="169" t="s">
        <v>145</v>
      </c>
      <c r="G4" s="157" t="s">
        <v>238</v>
      </c>
      <c r="H4" s="157"/>
      <c r="I4" s="155"/>
      <c r="J4" s="467" t="s">
        <v>77</v>
      </c>
      <c r="K4" s="666" t="str">
        <f>'YARIŞMA PROGRAMI'!B16</f>
        <v>05 Nisan 2018 - 14:30</v>
      </c>
      <c r="L4" s="666"/>
      <c r="M4" s="666"/>
    </row>
    <row r="5" spans="1:13" ht="15" customHeight="1" x14ac:dyDescent="0.2">
      <c r="A5" s="5"/>
      <c r="B5" s="5"/>
      <c r="C5" s="5"/>
      <c r="D5" s="9"/>
      <c r="E5" s="6"/>
      <c r="F5" s="7"/>
      <c r="G5" s="8"/>
      <c r="H5" s="8"/>
      <c r="I5" s="8"/>
      <c r="J5" s="8"/>
      <c r="K5" s="665">
        <f ca="1">NOW()</f>
        <v>43195.734738888888</v>
      </c>
      <c r="L5" s="665"/>
      <c r="M5" s="192"/>
    </row>
    <row r="6" spans="1:13" ht="15.75" x14ac:dyDescent="0.2">
      <c r="A6" s="660" t="s">
        <v>6</v>
      </c>
      <c r="B6" s="660"/>
      <c r="C6" s="661" t="s">
        <v>64</v>
      </c>
      <c r="D6" s="661" t="s">
        <v>81</v>
      </c>
      <c r="E6" s="660" t="s">
        <v>7</v>
      </c>
      <c r="F6" s="660" t="s">
        <v>190</v>
      </c>
      <c r="G6" s="662" t="s">
        <v>177</v>
      </c>
      <c r="H6" s="662"/>
      <c r="I6" s="662"/>
      <c r="J6" s="662"/>
      <c r="K6" s="657" t="s">
        <v>8</v>
      </c>
      <c r="L6" s="657" t="s">
        <v>111</v>
      </c>
      <c r="M6" s="657" t="s">
        <v>9</v>
      </c>
    </row>
    <row r="7" spans="1:13" ht="30" customHeight="1" x14ac:dyDescent="0.2">
      <c r="A7" s="660"/>
      <c r="B7" s="660"/>
      <c r="C7" s="661"/>
      <c r="D7" s="661"/>
      <c r="E7" s="660"/>
      <c r="F7" s="660"/>
      <c r="G7" s="152">
        <v>1</v>
      </c>
      <c r="H7" s="152">
        <v>2</v>
      </c>
      <c r="I7" s="152">
        <v>3</v>
      </c>
      <c r="J7" s="182">
        <v>4</v>
      </c>
      <c r="K7" s="657"/>
      <c r="L7" s="657"/>
      <c r="M7" s="657"/>
    </row>
    <row r="8" spans="1:13" s="65" customFormat="1" ht="49.5" hidden="1" customHeight="1" x14ac:dyDescent="0.2">
      <c r="A8" s="229">
        <v>1</v>
      </c>
      <c r="B8" s="308" t="s">
        <v>149</v>
      </c>
      <c r="C8" s="231" t="str">
        <f>IF(ISERROR(VLOOKUP(B8,'KAYIT LİSTESİ'!$B$4:$H$4978,2,0)),"",(VLOOKUP(B8,'KAYIT LİSTESİ'!$B$4:$H$4978,2,0)))</f>
        <v/>
      </c>
      <c r="D8" s="232" t="str">
        <f>IF(ISERROR(VLOOKUP(B8,'KAYIT LİSTESİ'!$B$4:$H$4978,4,0)),"",(VLOOKUP(B8,'KAYIT LİSTESİ'!$B$4:$H$4978,4,0)))</f>
        <v/>
      </c>
      <c r="E8" s="233" t="str">
        <f>IF(ISERROR(VLOOKUP(B8,'KAYIT LİSTESİ'!$B$4:$H$4978,5,0)),"",(VLOOKUP(B8,'KAYIT LİSTESİ'!$B$4:$H$4978,5,0)))</f>
        <v/>
      </c>
      <c r="F8" s="233" t="str">
        <f>IF(ISERROR(VLOOKUP(B8,'KAYIT LİSTESİ'!$B$4:$H$4978,6,0)),"",(VLOOKUP(B8,'KAYIT LİSTESİ'!$B$4:$H$4978,6,0)))</f>
        <v/>
      </c>
      <c r="G8" s="235"/>
      <c r="H8" s="235"/>
      <c r="I8" s="235"/>
      <c r="J8" s="235"/>
      <c r="K8" s="211"/>
      <c r="L8" s="465" t="str">
        <f>IF(ISTEXT(K8)," ",IFERROR(VLOOKUP(SMALL(PUAN!$AH$4:$AI$112,COUNTIF(PUAN!$AH$4:$AI$112,"&lt;="&amp;K8)+0),PUAN!$AH$4:$AI$112,2,0),"    "))</f>
        <v xml:space="preserve">    </v>
      </c>
      <c r="M8" s="239"/>
    </row>
    <row r="9" spans="1:13" s="65" customFormat="1" ht="49.5" customHeight="1" x14ac:dyDescent="0.2">
      <c r="A9" s="500">
        <v>1</v>
      </c>
      <c r="B9" s="510" t="s">
        <v>158</v>
      </c>
      <c r="C9" s="502">
        <f>IF(ISERROR(VLOOKUP(B9,'KAYIT LİSTESİ'!$B$4:$H$4978,2,0)),"",(VLOOKUP(B9,'KAYIT LİSTESİ'!$B$4:$H$4978,2,0)))</f>
        <v>48</v>
      </c>
      <c r="D9" s="503">
        <f>IF(ISERROR(VLOOKUP(B9,'KAYIT LİSTESİ'!$B$4:$H$4978,4,0)),"",(VLOOKUP(B9,'KAYIT LİSTESİ'!$B$4:$H$4978,4,0)))</f>
        <v>2004</v>
      </c>
      <c r="E9" s="504" t="str">
        <f>IF(ISERROR(VLOOKUP(B9,'KAYIT LİSTESİ'!$B$4:$H$4978,5,0)),"",(VLOOKUP(B9,'KAYIT LİSTESİ'!$B$4:$H$4978,5,0)))</f>
        <v>ATA KÖYMAN</v>
      </c>
      <c r="F9" s="504" t="str">
        <f>IF(ISERROR(VLOOKUP(B9,'KAYIT LİSTESİ'!$B$4:$H$4978,6,0)),"",(VLOOKUP(B9,'KAYIT LİSTESİ'!$B$4:$H$4978,6,0)))</f>
        <v>İZMİR-EVİN LEBLEBİCİOĞLU ORTAOKULU</v>
      </c>
      <c r="G9" s="505">
        <v>1165</v>
      </c>
      <c r="H9" s="505">
        <v>1135</v>
      </c>
      <c r="I9" s="505">
        <v>1199</v>
      </c>
      <c r="J9" s="505">
        <v>1132</v>
      </c>
      <c r="K9" s="511">
        <f t="shared" ref="K9:K24" si="0">MAX(G9:J9)</f>
        <v>1199</v>
      </c>
      <c r="L9" s="512">
        <f>IF(ISTEXT(K9)," ",IFERROR(VLOOKUP(SMALL(PUAN!$AH$4:$AI$112,COUNTIF(PUAN!$AH$4:$AI$112,"&lt;="&amp;K9)+0),PUAN!$AH$4:$AI$112,2,0),"    "))</f>
        <v>73</v>
      </c>
      <c r="M9" s="239"/>
    </row>
    <row r="10" spans="1:13" s="65" customFormat="1" ht="49.5" customHeight="1" x14ac:dyDescent="0.2">
      <c r="A10" s="500">
        <v>2</v>
      </c>
      <c r="B10" s="510" t="s">
        <v>157</v>
      </c>
      <c r="C10" s="502">
        <f>IF(ISERROR(VLOOKUP(B10,'KAYIT LİSTESİ'!$B$4:$H$4978,2,0)),"",(VLOOKUP(B10,'KAYIT LİSTESİ'!$B$4:$H$4978,2,0)))</f>
        <v>8</v>
      </c>
      <c r="D10" s="503">
        <f>IF(ISERROR(VLOOKUP(B10,'KAYIT LİSTESİ'!$B$4:$H$4978,4,0)),"",(VLOOKUP(B10,'KAYIT LİSTESİ'!$B$4:$H$4978,4,0)))</f>
        <v>38075</v>
      </c>
      <c r="E10" s="504" t="str">
        <f>IF(ISERROR(VLOOKUP(B10,'KAYIT LİSTESİ'!$B$4:$H$4978,5,0)),"",(VLOOKUP(B10,'KAYIT LİSTESİ'!$B$4:$H$4978,5,0)))</f>
        <v>FEVZİ CAN ŞAHİN</v>
      </c>
      <c r="F10" s="504" t="str">
        <f>IF(ISERROR(VLOOKUP(B10,'KAYIT LİSTESİ'!$B$4:$H$4978,6,0)),"",(VLOOKUP(B10,'KAYIT LİSTESİ'!$B$4:$H$4978,6,0)))</f>
        <v>İZMİR-BUCA KOZAĞAÇORTAOKULU</v>
      </c>
      <c r="G10" s="505">
        <v>1151</v>
      </c>
      <c r="H10" s="505" t="s">
        <v>656</v>
      </c>
      <c r="I10" s="505">
        <v>1168</v>
      </c>
      <c r="J10" s="505">
        <v>1180</v>
      </c>
      <c r="K10" s="511">
        <f t="shared" si="0"/>
        <v>1180</v>
      </c>
      <c r="L10" s="512">
        <f>IF(ISTEXT(K10)," ",IFERROR(VLOOKUP(SMALL(PUAN!$AH$4:$AI$112,COUNTIF(PUAN!$AH$4:$AI$112,"&lt;="&amp;K10)+0),PUAN!$AH$4:$AI$112,2,0),"    "))</f>
        <v>72</v>
      </c>
      <c r="M10" s="239"/>
    </row>
    <row r="11" spans="1:13" s="65" customFormat="1" ht="49.5" customHeight="1" x14ac:dyDescent="0.2">
      <c r="A11" s="229">
        <v>3</v>
      </c>
      <c r="B11" s="308" t="s">
        <v>152</v>
      </c>
      <c r="C11" s="231">
        <f>IF(ISERROR(VLOOKUP(B11,'KAYIT LİSTESİ'!$B$4:$H$4978,2,0)),"",(VLOOKUP(B11,'KAYIT LİSTESİ'!$B$4:$H$4978,2,0)))</f>
        <v>71</v>
      </c>
      <c r="D11" s="232">
        <f>IF(ISERROR(VLOOKUP(B11,'KAYIT LİSTESİ'!$B$4:$H$4978,4,0)),"",(VLOOKUP(B11,'KAYIT LİSTESİ'!$B$4:$H$4978,4,0)))</f>
        <v>38261</v>
      </c>
      <c r="E11" s="233" t="str">
        <f>IF(ISERROR(VLOOKUP(B11,'KAYIT LİSTESİ'!$B$4:$H$4978,5,0)),"",(VLOOKUP(B11,'KAYIT LİSTESİ'!$B$4:$H$4978,5,0)))</f>
        <v>UTKU KÖSE</v>
      </c>
      <c r="F11" s="233" t="str">
        <f>IF(ISERROR(VLOOKUP(B11,'KAYIT LİSTESİ'!$B$4:$H$4978,6,0)),"",(VLOOKUP(B11,'KAYIT LİSTESİ'!$B$4:$H$4978,6,0)))</f>
        <v>İZMİR-ŞEHİT ASTSUBAY HALİL GÜÇTEKİN</v>
      </c>
      <c r="G11" s="235" t="s">
        <v>656</v>
      </c>
      <c r="H11" s="235">
        <v>977</v>
      </c>
      <c r="I11" s="235">
        <v>981</v>
      </c>
      <c r="J11" s="235">
        <v>1060</v>
      </c>
      <c r="K11" s="211">
        <f t="shared" si="0"/>
        <v>1060</v>
      </c>
      <c r="L11" s="465">
        <f>IF(ISTEXT(K11)," ",IFERROR(VLOOKUP(SMALL(PUAN!$AH$4:$AI$112,COUNTIF(PUAN!$AH$4:$AI$112,"&lt;="&amp;K11)+0),PUAN!$AH$4:$AI$112,2,0),"    "))</f>
        <v>64</v>
      </c>
      <c r="M11" s="239"/>
    </row>
    <row r="12" spans="1:13" s="65" customFormat="1" ht="49.5" customHeight="1" x14ac:dyDescent="0.2">
      <c r="A12" s="229">
        <v>4</v>
      </c>
      <c r="B12" s="308" t="s">
        <v>164</v>
      </c>
      <c r="C12" s="231">
        <f>IF(ISERROR(VLOOKUP(B12,'KAYIT LİSTESİ'!$B$4:$H$4978,2,0)),"",(VLOOKUP(B12,'KAYIT LİSTESİ'!$B$4:$H$4978,2,0)))</f>
        <v>102</v>
      </c>
      <c r="D12" s="232">
        <f>IF(ISERROR(VLOOKUP(B12,'KAYIT LİSTESİ'!$B$4:$H$4978,4,0)),"",(VLOOKUP(B12,'KAYIT LİSTESİ'!$B$4:$H$4978,4,0)))</f>
        <v>38133</v>
      </c>
      <c r="E12" s="233" t="str">
        <f>IF(ISERROR(VLOOKUP(B12,'KAYIT LİSTESİ'!$B$4:$H$4978,5,0)),"",(VLOOKUP(B12,'KAYIT LİSTESİ'!$B$4:$H$4978,5,0)))</f>
        <v>ARDA ERİŞ</v>
      </c>
      <c r="F12" s="233" t="str">
        <f>IF(ISERROR(VLOOKUP(B12,'KAYIT LİSTESİ'!$B$4:$H$4978,6,0)),"",(VLOOKUP(B12,'KAYIT LİSTESİ'!$B$4:$H$4978,6,0)))</f>
        <v>İZMİR-KARŞIYAKA O.O</v>
      </c>
      <c r="G12" s="235">
        <v>821</v>
      </c>
      <c r="H12" s="235">
        <v>920</v>
      </c>
      <c r="I12" s="235">
        <v>977</v>
      </c>
      <c r="J12" s="235">
        <v>1006</v>
      </c>
      <c r="K12" s="211">
        <f t="shared" si="0"/>
        <v>1006</v>
      </c>
      <c r="L12" s="465" t="s">
        <v>657</v>
      </c>
      <c r="M12" s="239"/>
    </row>
    <row r="13" spans="1:13" s="65" customFormat="1" ht="49.5" customHeight="1" x14ac:dyDescent="0.2">
      <c r="A13" s="229">
        <v>5</v>
      </c>
      <c r="B13" s="308" t="s">
        <v>151</v>
      </c>
      <c r="C13" s="231">
        <f>IF(ISERROR(VLOOKUP(B13,'KAYIT LİSTESİ'!$B$4:$H$4978,2,0)),"",(VLOOKUP(B13,'KAYIT LİSTESİ'!$B$4:$H$4978,2,0)))</f>
        <v>60</v>
      </c>
      <c r="D13" s="232">
        <f>IF(ISERROR(VLOOKUP(B13,'KAYIT LİSTESİ'!$B$4:$H$4978,4,0)),"",(VLOOKUP(B13,'KAYIT LİSTESİ'!$B$4:$H$4978,4,0)))</f>
        <v>38098</v>
      </c>
      <c r="E13" s="233" t="str">
        <f>IF(ISERROR(VLOOKUP(B13,'KAYIT LİSTESİ'!$B$4:$H$4978,5,0)),"",(VLOOKUP(B13,'KAYIT LİSTESİ'!$B$4:$H$4978,5,0)))</f>
        <v xml:space="preserve">EREN YILDIZ </v>
      </c>
      <c r="F13" s="233" t="str">
        <f>IF(ISERROR(VLOOKUP(B13,'KAYIT LİSTESİ'!$B$4:$H$4978,6,0)),"",(VLOOKUP(B13,'KAYIT LİSTESİ'!$B$4:$H$4978,6,0)))</f>
        <v>İZMİR-Pancar Nezihe Şairoğlu Ortaokulu  Torbalı   İZMİR</v>
      </c>
      <c r="G13" s="235">
        <v>876</v>
      </c>
      <c r="H13" s="235">
        <v>899</v>
      </c>
      <c r="I13" s="235">
        <v>925</v>
      </c>
      <c r="J13" s="235" t="s">
        <v>656</v>
      </c>
      <c r="K13" s="211">
        <f t="shared" si="0"/>
        <v>925</v>
      </c>
      <c r="L13" s="465">
        <f>IF(ISTEXT(K13)," ",IFERROR(VLOOKUP(SMALL(PUAN!$AH$4:$AI$112,COUNTIF(PUAN!$AH$4:$AI$112,"&lt;="&amp;K13)+0),PUAN!$AH$4:$AI$112,2,0),"    "))</f>
        <v>55</v>
      </c>
      <c r="M13" s="239"/>
    </row>
    <row r="14" spans="1:13" s="65" customFormat="1" ht="49.5" customHeight="1" x14ac:dyDescent="0.2">
      <c r="A14" s="229">
        <v>6</v>
      </c>
      <c r="B14" s="308" t="s">
        <v>163</v>
      </c>
      <c r="C14" s="231">
        <f>IF(ISERROR(VLOOKUP(B14,'KAYIT LİSTESİ'!$B$4:$H$4978,2,0)),"",(VLOOKUP(B14,'KAYIT LİSTESİ'!$B$4:$H$4978,2,0)))</f>
        <v>101</v>
      </c>
      <c r="D14" s="232">
        <f>IF(ISERROR(VLOOKUP(B14,'KAYIT LİSTESİ'!$B$4:$H$4978,4,0)),"",(VLOOKUP(B14,'KAYIT LİSTESİ'!$B$4:$H$4978,4,0)))</f>
        <v>38226</v>
      </c>
      <c r="E14" s="233" t="str">
        <f>IF(ISERROR(VLOOKUP(B14,'KAYIT LİSTESİ'!$B$4:$H$4978,5,0)),"",(VLOOKUP(B14,'KAYIT LİSTESİ'!$B$4:$H$4978,5,0)))</f>
        <v>Kemal ASAN</v>
      </c>
      <c r="F14" s="233" t="str">
        <f>IF(ISERROR(VLOOKUP(B14,'KAYIT LİSTESİ'!$B$4:$H$4978,6,0)),"",(VLOOKUP(B14,'KAYIT LİSTESİ'!$B$4:$H$4978,6,0)))</f>
        <v>İZMİR- İYİBURNAZ ORTA OKULU</v>
      </c>
      <c r="G14" s="235">
        <v>911</v>
      </c>
      <c r="H14" s="235">
        <v>896</v>
      </c>
      <c r="I14" s="235">
        <v>883</v>
      </c>
      <c r="J14" s="235">
        <v>921</v>
      </c>
      <c r="K14" s="211">
        <f t="shared" si="0"/>
        <v>921</v>
      </c>
      <c r="L14" s="465" t="s">
        <v>657</v>
      </c>
      <c r="M14" s="239"/>
    </row>
    <row r="15" spans="1:13" s="65" customFormat="1" ht="49.5" customHeight="1" x14ac:dyDescent="0.2">
      <c r="A15" s="229">
        <v>7</v>
      </c>
      <c r="B15" s="308" t="s">
        <v>161</v>
      </c>
      <c r="C15" s="231">
        <f>IF(ISERROR(VLOOKUP(B15,'KAYIT LİSTESİ'!$B$4:$H$4978,2,0)),"",(VLOOKUP(B15,'KAYIT LİSTESİ'!$B$4:$H$4978,2,0)))</f>
        <v>84</v>
      </c>
      <c r="D15" s="232">
        <f>IF(ISERROR(VLOOKUP(B15,'KAYIT LİSTESİ'!$B$4:$H$4978,4,0)),"",(VLOOKUP(B15,'KAYIT LİSTESİ'!$B$4:$H$4978,4,0)))</f>
        <v>38342</v>
      </c>
      <c r="E15" s="233" t="str">
        <f>IF(ISERROR(VLOOKUP(B15,'KAYIT LİSTESİ'!$B$4:$H$4978,5,0)),"",(VLOOKUP(B15,'KAYIT LİSTESİ'!$B$4:$H$4978,5,0)))</f>
        <v>MEHMET YAKUT</v>
      </c>
      <c r="F15" s="233" t="str">
        <f>IF(ISERROR(VLOOKUP(B15,'KAYIT LİSTESİ'!$B$4:$H$4978,6,0)),"",(VLOOKUP(B15,'KAYIT LİSTESİ'!$B$4:$H$4978,6,0)))</f>
        <v>İZMİR-ŞEHİTLER ORTAOKULU</v>
      </c>
      <c r="G15" s="235">
        <v>879</v>
      </c>
      <c r="H15" s="235">
        <v>782</v>
      </c>
      <c r="I15" s="235">
        <v>862</v>
      </c>
      <c r="J15" s="235">
        <v>787</v>
      </c>
      <c r="K15" s="211">
        <f t="shared" si="0"/>
        <v>879</v>
      </c>
      <c r="L15" s="465">
        <f>IF(ISTEXT(K15)," ",IFERROR(VLOOKUP(SMALL(PUAN!$AH$4:$AI$112,COUNTIF(PUAN!$AH$4:$AI$112,"&lt;="&amp;K15)+0),PUAN!$AH$4:$AI$112,2,0),"    "))</f>
        <v>52</v>
      </c>
      <c r="M15" s="239"/>
    </row>
    <row r="16" spans="1:13" s="65" customFormat="1" ht="49.5" customHeight="1" x14ac:dyDescent="0.2">
      <c r="A16" s="229">
        <v>8</v>
      </c>
      <c r="B16" s="308" t="s">
        <v>159</v>
      </c>
      <c r="C16" s="231">
        <f>IF(ISERROR(VLOOKUP(B16,'KAYIT LİSTESİ'!$B$4:$H$4978,2,0)),"",(VLOOKUP(B16,'KAYIT LİSTESİ'!$B$4:$H$4978,2,0)))</f>
        <v>18</v>
      </c>
      <c r="D16" s="232">
        <f>IF(ISERROR(VLOOKUP(B16,'KAYIT LİSTESİ'!$B$4:$H$4978,4,0)),"",(VLOOKUP(B16,'KAYIT LİSTESİ'!$B$4:$H$4978,4,0)))</f>
        <v>38596</v>
      </c>
      <c r="E16" s="233" t="str">
        <f>IF(ISERROR(VLOOKUP(B16,'KAYIT LİSTESİ'!$B$4:$H$4978,5,0)),"",(VLOOKUP(B16,'KAYIT LİSTESİ'!$B$4:$H$4978,5,0)))</f>
        <v>EMİR BUGAY</v>
      </c>
      <c r="F16" s="233" t="str">
        <f>IF(ISERROR(VLOOKUP(B16,'KAYIT LİSTESİ'!$B$4:$H$4978,6,0)),"",(VLOOKUP(B16,'KAYIT LİSTESİ'!$B$4:$H$4978,6,0)))</f>
        <v>İZMİR-ÖZEL ÇAKABEY OKULLARI</v>
      </c>
      <c r="G16" s="235">
        <v>808</v>
      </c>
      <c r="H16" s="235">
        <v>831</v>
      </c>
      <c r="I16" s="235">
        <v>878</v>
      </c>
      <c r="J16" s="235">
        <v>865</v>
      </c>
      <c r="K16" s="211">
        <f t="shared" si="0"/>
        <v>878</v>
      </c>
      <c r="L16" s="465">
        <f>IF(ISTEXT(K16)," ",IFERROR(VLOOKUP(SMALL(PUAN!$AH$4:$AI$112,COUNTIF(PUAN!$AH$4:$AI$112,"&lt;="&amp;K16)+0),PUAN!$AH$4:$AI$112,2,0),"    "))</f>
        <v>52</v>
      </c>
      <c r="M16" s="239"/>
    </row>
    <row r="17" spans="1:13" s="65" customFormat="1" ht="49.5" customHeight="1" x14ac:dyDescent="0.2">
      <c r="A17" s="229">
        <v>9</v>
      </c>
      <c r="B17" s="308" t="s">
        <v>154</v>
      </c>
      <c r="C17" s="231">
        <f>IF(ISERROR(VLOOKUP(B17,'KAYIT LİSTESİ'!$B$4:$H$4978,2,0)),"",(VLOOKUP(B17,'KAYIT LİSTESİ'!$B$4:$H$4978,2,0)))</f>
        <v>32</v>
      </c>
      <c r="D17" s="232">
        <f>IF(ISERROR(VLOOKUP(B17,'KAYIT LİSTESİ'!$B$4:$H$4978,4,0)),"",(VLOOKUP(B17,'KAYIT LİSTESİ'!$B$4:$H$4978,4,0)))</f>
        <v>37947</v>
      </c>
      <c r="E17" s="233" t="str">
        <f>IF(ISERROR(VLOOKUP(B17,'KAYIT LİSTESİ'!$B$4:$H$4978,5,0)),"",(VLOOKUP(B17,'KAYIT LİSTESİ'!$B$4:$H$4978,5,0)))</f>
        <v>SUAT ERDEM CENGİZ</v>
      </c>
      <c r="F17" s="233" t="str">
        <f>IF(ISERROR(VLOOKUP(B17,'KAYIT LİSTESİ'!$B$4:$H$4978,6,0)),"",(VLOOKUP(B17,'KAYIT LİSTESİ'!$B$4:$H$4978,6,0)))</f>
        <v>İZMİR-DEÜ ÖZEL 75.YIL ORTAOKULU</v>
      </c>
      <c r="G17" s="235">
        <v>825</v>
      </c>
      <c r="H17" s="235">
        <v>842</v>
      </c>
      <c r="I17" s="235">
        <v>728</v>
      </c>
      <c r="J17" s="235">
        <v>717</v>
      </c>
      <c r="K17" s="211">
        <f t="shared" si="0"/>
        <v>842</v>
      </c>
      <c r="L17" s="465">
        <f>IF(ISTEXT(K17)," ",IFERROR(VLOOKUP(SMALL(PUAN!$AH$4:$AI$112,COUNTIF(PUAN!$AH$4:$AI$112,"&lt;="&amp;K17)+0),PUAN!$AH$4:$AI$112,2,0),"    "))</f>
        <v>49</v>
      </c>
      <c r="M17" s="239"/>
    </row>
    <row r="18" spans="1:13" s="65" customFormat="1" ht="49.5" customHeight="1" x14ac:dyDescent="0.2">
      <c r="A18" s="229">
        <v>10</v>
      </c>
      <c r="B18" s="308" t="s">
        <v>155</v>
      </c>
      <c r="C18" s="231">
        <f>IF(ISERROR(VLOOKUP(B18,'KAYIT LİSTESİ'!$B$4:$H$4978,2,0)),"",(VLOOKUP(B18,'KAYIT LİSTESİ'!$B$4:$H$4978,2,0)))</f>
        <v>92</v>
      </c>
      <c r="D18" s="232">
        <f>IF(ISERROR(VLOOKUP(B18,'KAYIT LİSTESİ'!$B$4:$H$4978,4,0)),"",(VLOOKUP(B18,'KAYIT LİSTESİ'!$B$4:$H$4978,4,0)))</f>
        <v>38107</v>
      </c>
      <c r="E18" s="233" t="str">
        <f>IF(ISERROR(VLOOKUP(B18,'KAYIT LİSTESİ'!$B$4:$H$4978,5,0)),"",(VLOOKUP(B18,'KAYIT LİSTESİ'!$B$4:$H$4978,5,0)))</f>
        <v>MEDET ÇİYA UNUDAN</v>
      </c>
      <c r="F18" s="233" t="str">
        <f>IF(ISERROR(VLOOKUP(B18,'KAYIT LİSTESİ'!$B$4:$H$4978,6,0)),"",(VLOOKUP(B18,'KAYIT LİSTESİ'!$B$4:$H$4978,6,0)))</f>
        <v>İZMİR-ZİHNİ ÜSTÜN ORTAOKULU</v>
      </c>
      <c r="G18" s="235">
        <v>835</v>
      </c>
      <c r="H18" s="235">
        <v>796</v>
      </c>
      <c r="I18" s="235">
        <v>798</v>
      </c>
      <c r="J18" s="235">
        <v>807</v>
      </c>
      <c r="K18" s="211">
        <f t="shared" si="0"/>
        <v>835</v>
      </c>
      <c r="L18" s="465">
        <f>IF(ISTEXT(K18)," ",IFERROR(VLOOKUP(SMALL(PUAN!$AH$4:$AI$112,COUNTIF(PUAN!$AH$4:$AI$112,"&lt;="&amp;K18)+0),PUAN!$AH$4:$AI$112,2,0),"    "))</f>
        <v>49</v>
      </c>
      <c r="M18" s="239"/>
    </row>
    <row r="19" spans="1:13" s="65" customFormat="1" ht="49.5" customHeight="1" x14ac:dyDescent="0.2">
      <c r="A19" s="229">
        <v>11</v>
      </c>
      <c r="B19" s="308" t="s">
        <v>156</v>
      </c>
      <c r="C19" s="231">
        <f>IF(ISERROR(VLOOKUP(B19,'KAYIT LİSTESİ'!$B$4:$H$4978,2,0)),"",(VLOOKUP(B19,'KAYIT LİSTESİ'!$B$4:$H$4978,2,0)))</f>
        <v>39</v>
      </c>
      <c r="D19" s="232">
        <f>IF(ISERROR(VLOOKUP(B19,'KAYIT LİSTESİ'!$B$4:$H$4978,4,0)),"",(VLOOKUP(B19,'KAYIT LİSTESİ'!$B$4:$H$4978,4,0)))</f>
        <v>38052</v>
      </c>
      <c r="E19" s="233" t="str">
        <f>IF(ISERROR(VLOOKUP(B19,'KAYIT LİSTESİ'!$B$4:$H$4978,5,0)),"",(VLOOKUP(B19,'KAYIT LİSTESİ'!$B$4:$H$4978,5,0)))</f>
        <v>EGE EFE ÖZKAN</v>
      </c>
      <c r="F19" s="233" t="str">
        <f>IF(ISERROR(VLOOKUP(B19,'KAYIT LİSTESİ'!$B$4:$H$4978,6,0)),"",(VLOOKUP(B19,'KAYIT LİSTESİ'!$B$4:$H$4978,6,0)))</f>
        <v>İZMİR-EREN ŞAHİN ERONAT O.O</v>
      </c>
      <c r="G19" s="235">
        <v>827</v>
      </c>
      <c r="H19" s="235">
        <v>803</v>
      </c>
      <c r="I19" s="235">
        <v>743</v>
      </c>
      <c r="J19" s="235">
        <v>759</v>
      </c>
      <c r="K19" s="211">
        <f t="shared" si="0"/>
        <v>827</v>
      </c>
      <c r="L19" s="465">
        <f>IF(ISTEXT(K19)," ",IFERROR(VLOOKUP(SMALL(PUAN!$AH$4:$AI$112,COUNTIF(PUAN!$AH$4:$AI$112,"&lt;="&amp;K19)+0),PUAN!$AH$4:$AI$112,2,0),"    "))</f>
        <v>48</v>
      </c>
      <c r="M19" s="239"/>
    </row>
    <row r="20" spans="1:13" s="65" customFormat="1" ht="49.5" customHeight="1" x14ac:dyDescent="0.2">
      <c r="A20" s="229">
        <v>12</v>
      </c>
      <c r="B20" s="308" t="s">
        <v>153</v>
      </c>
      <c r="C20" s="231">
        <f>IF(ISERROR(VLOOKUP(B20,'KAYIT LİSTESİ'!$B$4:$H$4978,2,0)),"",(VLOOKUP(B20,'KAYIT LİSTESİ'!$B$4:$H$4978,2,0)))</f>
        <v>137</v>
      </c>
      <c r="D20" s="232">
        <f>IF(ISERROR(VLOOKUP(B20,'KAYIT LİSTESİ'!$B$4:$H$4978,4,0)),"",(VLOOKUP(B20,'KAYIT LİSTESİ'!$B$4:$H$4978,4,0)))</f>
        <v>38195</v>
      </c>
      <c r="E20" s="233" t="str">
        <f>IF(ISERROR(VLOOKUP(B20,'KAYIT LİSTESİ'!$B$4:$H$4978,5,0)),"",(VLOOKUP(B20,'KAYIT LİSTESİ'!$B$4:$H$4978,5,0)))</f>
        <v>Mustafa Turgut Koparan</v>
      </c>
      <c r="F20" s="233" t="str">
        <f>IF(ISERROR(VLOOKUP(B20,'KAYIT LİSTESİ'!$B$4:$H$4978,6,0)),"",(VLOOKUP(B20,'KAYIT LİSTESİ'!$B$4:$H$4978,6,0)))</f>
        <v>İZMİR-ÖZEL İZMİR BORNOVA TÜRK ORTAOKULU</v>
      </c>
      <c r="G20" s="235">
        <v>627</v>
      </c>
      <c r="H20" s="235" t="s">
        <v>656</v>
      </c>
      <c r="I20" s="235">
        <v>704</v>
      </c>
      <c r="J20" s="235" t="s">
        <v>656</v>
      </c>
      <c r="K20" s="211">
        <f t="shared" si="0"/>
        <v>704</v>
      </c>
      <c r="L20" s="465">
        <f>IF(ISTEXT(K20)," ",IFERROR(VLOOKUP(SMALL(PUAN!$AH$4:$AI$112,COUNTIF(PUAN!$AH$4:$AI$112,"&lt;="&amp;K20)+0),PUAN!$AH$4:$AI$112,2,0),"    "))</f>
        <v>40</v>
      </c>
      <c r="M20" s="239"/>
    </row>
    <row r="21" spans="1:13" s="65" customFormat="1" ht="49.5" customHeight="1" x14ac:dyDescent="0.2">
      <c r="A21" s="229">
        <v>13</v>
      </c>
      <c r="B21" s="308" t="s">
        <v>150</v>
      </c>
      <c r="C21" s="231">
        <f>IF(ISERROR(VLOOKUP(B21,'KAYIT LİSTESİ'!$B$4:$H$4978,2,0)),"",(VLOOKUP(B21,'KAYIT LİSTESİ'!$B$4:$H$4978,2,0)))</f>
        <v>141</v>
      </c>
      <c r="D21" s="232">
        <f>IF(ISERROR(VLOOKUP(B21,'KAYIT LİSTESİ'!$B$4:$H$4978,4,0)),"",(VLOOKUP(B21,'KAYIT LİSTESİ'!$B$4:$H$4978,4,0)))</f>
        <v>0</v>
      </c>
      <c r="E21" s="233" t="str">
        <f>IF(ISERROR(VLOOKUP(B21,'KAYIT LİSTESİ'!$B$4:$H$4978,5,0)),"",(VLOOKUP(B21,'KAYIT LİSTESİ'!$B$4:$H$4978,5,0)))</f>
        <v>YAĞIZ PARMAKSIZ</v>
      </c>
      <c r="F21" s="233" t="str">
        <f>IF(ISERROR(VLOOKUP(B21,'KAYIT LİSTESİ'!$B$4:$H$4978,6,0)),"",(VLOOKUP(B21,'KAYIT LİSTESİ'!$B$4:$H$4978,6,0)))</f>
        <v>İZMİR-İSMET SEZGİN ORTA OKULU</v>
      </c>
      <c r="G21" s="235" t="s">
        <v>656</v>
      </c>
      <c r="H21" s="235">
        <v>617</v>
      </c>
      <c r="I21" s="235">
        <v>679</v>
      </c>
      <c r="J21" s="235">
        <v>591</v>
      </c>
      <c r="K21" s="211">
        <f t="shared" si="0"/>
        <v>679</v>
      </c>
      <c r="L21" s="465">
        <f>IF(ISTEXT(K21)," ",IFERROR(VLOOKUP(SMALL(PUAN!$AH$4:$AI$112,COUNTIF(PUAN!$AH$4:$AI$112,"&lt;="&amp;K21)+0),PUAN!$AH$4:$AI$112,2,0),"    "))</f>
        <v>38</v>
      </c>
      <c r="M21" s="239"/>
    </row>
    <row r="22" spans="1:13" s="65" customFormat="1" ht="49.5" customHeight="1" x14ac:dyDescent="0.2">
      <c r="A22" s="229">
        <v>14</v>
      </c>
      <c r="B22" s="308" t="s">
        <v>160</v>
      </c>
      <c r="C22" s="231">
        <f>IF(ISERROR(VLOOKUP(B22,'KAYIT LİSTESİ'!$B$4:$H$4978,2,0)),"",(VLOOKUP(B22,'KAYIT LİSTESİ'!$B$4:$H$4978,2,0)))</f>
        <v>131</v>
      </c>
      <c r="D22" s="232">
        <f>IF(ISERROR(VLOOKUP(B22,'KAYIT LİSTESİ'!$B$4:$H$4978,4,0)),"",(VLOOKUP(B22,'KAYIT LİSTESİ'!$B$4:$H$4978,4,0)))</f>
        <v>38331</v>
      </c>
      <c r="E22" s="233" t="str">
        <f>IF(ISERROR(VLOOKUP(B22,'KAYIT LİSTESİ'!$B$4:$H$4978,5,0)),"",(VLOOKUP(B22,'KAYIT LİSTESİ'!$B$4:$H$4978,5,0)))</f>
        <v>MAHMUT BARIŞ TEK</v>
      </c>
      <c r="F22" s="233" t="str">
        <f>IF(ISERROR(VLOOKUP(B22,'KAYIT LİSTESİ'!$B$4:$H$4978,6,0)),"",(VLOOKUP(B22,'KAYIT LİSTESİ'!$B$4:$H$4978,6,0)))</f>
        <v>İZMİR-EGE ÜNİVERSİTESİ GÜÇLENDİRME VAKFI BORNOVA ORTAOKULU</v>
      </c>
      <c r="G22" s="235">
        <v>659</v>
      </c>
      <c r="H22" s="235">
        <v>634</v>
      </c>
      <c r="I22" s="235">
        <v>650</v>
      </c>
      <c r="J22" s="235">
        <v>620</v>
      </c>
      <c r="K22" s="211">
        <f t="shared" si="0"/>
        <v>659</v>
      </c>
      <c r="L22" s="465">
        <f>IF(ISTEXT(K22)," ",IFERROR(VLOOKUP(SMALL(PUAN!$AH$4:$AI$112,COUNTIF(PUAN!$AH$4:$AI$112,"&lt;="&amp;K22)+0),PUAN!$AH$4:$AI$112,2,0),"    "))</f>
        <v>37</v>
      </c>
      <c r="M22" s="239"/>
    </row>
    <row r="23" spans="1:13" s="65" customFormat="1" ht="49.5" customHeight="1" x14ac:dyDescent="0.2">
      <c r="A23" s="229">
        <v>15</v>
      </c>
      <c r="B23" s="308" t="s">
        <v>165</v>
      </c>
      <c r="C23" s="231">
        <f>IF(ISERROR(VLOOKUP(B23,'KAYIT LİSTESİ'!$B$4:$H$4978,2,0)),"",(VLOOKUP(B23,'KAYIT LİSTESİ'!$B$4:$H$4978,2,0)))</f>
        <v>114</v>
      </c>
      <c r="D23" s="232">
        <f>IF(ISERROR(VLOOKUP(B23,'KAYIT LİSTESİ'!$B$4:$H$4978,4,0)),"",(VLOOKUP(B23,'KAYIT LİSTESİ'!$B$4:$H$4978,4,0)))</f>
        <v>38280</v>
      </c>
      <c r="E23" s="233" t="str">
        <f>IF(ISERROR(VLOOKUP(B23,'KAYIT LİSTESİ'!$B$4:$H$4978,5,0)),"",(VLOOKUP(B23,'KAYIT LİSTESİ'!$B$4:$H$4978,5,0)))</f>
        <v>GÖKTUĞ CEM TABAK</v>
      </c>
      <c r="F23" s="233" t="str">
        <f>IF(ISERROR(VLOOKUP(B23,'KAYIT LİSTESİ'!$B$4:$H$4978,6,0)),"",(VLOOKUP(B23,'KAYIT LİSTESİ'!$B$4:$H$4978,6,0)))</f>
        <v>İZMİR-ÖZEL KARŞIYAKA BİLİM DOĞA ORTAOKULU</v>
      </c>
      <c r="G23" s="235" t="s">
        <v>656</v>
      </c>
      <c r="H23" s="235">
        <v>639</v>
      </c>
      <c r="I23" s="235" t="s">
        <v>656</v>
      </c>
      <c r="J23" s="235">
        <v>659</v>
      </c>
      <c r="K23" s="211">
        <f t="shared" si="0"/>
        <v>659</v>
      </c>
      <c r="L23" s="465" t="s">
        <v>657</v>
      </c>
      <c r="M23" s="239"/>
    </row>
    <row r="24" spans="1:13" s="65" customFormat="1" ht="49.5" customHeight="1" x14ac:dyDescent="0.2">
      <c r="A24" s="229"/>
      <c r="B24" s="308" t="s">
        <v>162</v>
      </c>
      <c r="C24" s="231" t="str">
        <f>IF(ISERROR(VLOOKUP(B24,'KAYIT LİSTESİ'!$B$4:$H$4978,2,0)),"",(VLOOKUP(B24,'KAYIT LİSTESİ'!$B$4:$H$4978,2,0)))</f>
        <v/>
      </c>
      <c r="D24" s="232" t="str">
        <f>IF(ISERROR(VLOOKUP(B24,'KAYIT LİSTESİ'!$B$4:$H$4978,4,0)),"",(VLOOKUP(B24,'KAYIT LİSTESİ'!$B$4:$H$4978,4,0)))</f>
        <v/>
      </c>
      <c r="E24" s="233" t="str">
        <f>IF(ISERROR(VLOOKUP(B24,'KAYIT LİSTESİ'!$B$4:$H$4978,5,0)),"",(VLOOKUP(B24,'KAYIT LİSTESİ'!$B$4:$H$4978,5,0)))</f>
        <v/>
      </c>
      <c r="F24" s="233" t="str">
        <f>IF(ISERROR(VLOOKUP(B24,'KAYIT LİSTESİ'!$B$4:$H$4978,6,0)),"",(VLOOKUP(B24,'KAYIT LİSTESİ'!$B$4:$H$4978,6,0)))</f>
        <v/>
      </c>
      <c r="G24" s="235"/>
      <c r="H24" s="235"/>
      <c r="I24" s="235"/>
      <c r="J24" s="235"/>
      <c r="K24" s="211">
        <f t="shared" si="0"/>
        <v>0</v>
      </c>
      <c r="L24" s="465" t="str">
        <f>IF(ISTEXT(K24)," ",IFERROR(VLOOKUP(SMALL(PUAN!$AH$4:$AI$112,COUNTIF(PUAN!$AH$4:$AI$112,"&lt;="&amp;K24)+0),PUAN!$AH$4:$AI$112,2,0),"    "))</f>
        <v xml:space="preserve">    </v>
      </c>
      <c r="M24" s="239"/>
    </row>
    <row r="25" spans="1:13" s="65" customFormat="1" ht="49.5" hidden="1" customHeight="1" x14ac:dyDescent="0.2">
      <c r="A25" s="229">
        <v>17</v>
      </c>
      <c r="B25" s="308" t="s">
        <v>166</v>
      </c>
      <c r="C25" s="231" t="str">
        <f>IF(ISERROR(VLOOKUP(B25,'KAYIT LİSTESİ'!$B$4:$H$4978,2,0)),"",(VLOOKUP(B25,'KAYIT LİSTESİ'!$B$4:$H$4978,2,0)))</f>
        <v/>
      </c>
      <c r="D25" s="232" t="str">
        <f>IF(ISERROR(VLOOKUP(B25,'KAYIT LİSTESİ'!$B$4:$H$4978,4,0)),"",(VLOOKUP(B25,'KAYIT LİSTESİ'!$B$4:$H$4978,4,0)))</f>
        <v/>
      </c>
      <c r="E25" s="233" t="str">
        <f>IF(ISERROR(VLOOKUP(B25,'KAYIT LİSTESİ'!$B$4:$H$4978,5,0)),"",(VLOOKUP(B25,'KAYIT LİSTESİ'!$B$4:$H$4978,5,0)))</f>
        <v/>
      </c>
      <c r="F25" s="233" t="str">
        <f>IF(ISERROR(VLOOKUP(B25,'KAYIT LİSTESİ'!$B$4:$H$4978,6,0)),"",(VLOOKUP(B25,'KAYIT LİSTESİ'!$B$4:$H$4978,6,0)))</f>
        <v/>
      </c>
      <c r="G25" s="235"/>
      <c r="H25" s="235"/>
      <c r="I25" s="235"/>
      <c r="J25" s="235"/>
      <c r="K25" s="211">
        <f t="shared" ref="K25:K26" si="1">MAX(G25:J25)</f>
        <v>0</v>
      </c>
      <c r="L25" s="465" t="str">
        <f>IF(ISTEXT(K25)," ",IFERROR(VLOOKUP(SMALL(PUAN!$AH$4:$AI$112,COUNTIF(PUAN!$AH$4:$AI$112,"&lt;="&amp;K25)+0),PUAN!$AH$4:$AI$112,2,0),"    "))</f>
        <v xml:space="preserve">    </v>
      </c>
      <c r="M25" s="239"/>
    </row>
    <row r="26" spans="1:13" s="65" customFormat="1" ht="49.5" hidden="1" customHeight="1" x14ac:dyDescent="0.2">
      <c r="A26" s="229">
        <v>18</v>
      </c>
      <c r="B26" s="308" t="s">
        <v>167</v>
      </c>
      <c r="C26" s="231" t="str">
        <f>IF(ISERROR(VLOOKUP(B26,'KAYIT LİSTESİ'!$B$4:$H$4978,2,0)),"",(VLOOKUP(B26,'KAYIT LİSTESİ'!$B$4:$H$4978,2,0)))</f>
        <v/>
      </c>
      <c r="D26" s="232" t="str">
        <f>IF(ISERROR(VLOOKUP(B26,'KAYIT LİSTESİ'!$B$4:$H$4978,4,0)),"",(VLOOKUP(B26,'KAYIT LİSTESİ'!$B$4:$H$4978,4,0)))</f>
        <v/>
      </c>
      <c r="E26" s="233" t="str">
        <f>IF(ISERROR(VLOOKUP(B26,'KAYIT LİSTESİ'!$B$4:$H$4978,5,0)),"",(VLOOKUP(B26,'KAYIT LİSTESİ'!$B$4:$H$4978,5,0)))</f>
        <v/>
      </c>
      <c r="F26" s="233" t="str">
        <f>IF(ISERROR(VLOOKUP(B26,'KAYIT LİSTESİ'!$B$4:$H$4978,6,0)),"",(VLOOKUP(B26,'KAYIT LİSTESİ'!$B$4:$H$4978,6,0)))</f>
        <v/>
      </c>
      <c r="G26" s="235"/>
      <c r="H26" s="235"/>
      <c r="I26" s="235"/>
      <c r="J26" s="235"/>
      <c r="K26" s="211">
        <f t="shared" si="1"/>
        <v>0</v>
      </c>
      <c r="L26" s="465" t="str">
        <f>IF(ISTEXT(K26)," ",IFERROR(VLOOKUP(SMALL(PUAN!$AH$4:$AI$112,COUNTIF(PUAN!$AH$4:$AI$112,"&lt;="&amp;K26)+0),PUAN!$AH$4:$AI$112,2,0),"    "))</f>
        <v xml:space="preserve">    </v>
      </c>
      <c r="M26" s="239"/>
    </row>
    <row r="27" spans="1:13" s="65" customFormat="1" ht="49.5" hidden="1" customHeight="1" x14ac:dyDescent="0.2">
      <c r="A27" s="229">
        <v>19</v>
      </c>
      <c r="B27" s="308" t="s">
        <v>168</v>
      </c>
      <c r="C27" s="231" t="str">
        <f>IF(ISERROR(VLOOKUP(B27,'KAYIT LİSTESİ'!$B$4:$H$4978,2,0)),"",(VLOOKUP(B27,'KAYIT LİSTESİ'!$B$4:$H$4978,2,0)))</f>
        <v/>
      </c>
      <c r="D27" s="232" t="str">
        <f>IF(ISERROR(VLOOKUP(B27,'KAYIT LİSTESİ'!$B$4:$H$4978,4,0)),"",(VLOOKUP(B27,'KAYIT LİSTESİ'!$B$4:$H$4978,4,0)))</f>
        <v/>
      </c>
      <c r="E27" s="233" t="str">
        <f>IF(ISERROR(VLOOKUP(B27,'KAYIT LİSTESİ'!$B$4:$H$4978,5,0)),"",(VLOOKUP(B27,'KAYIT LİSTESİ'!$B$4:$H$4978,5,0)))</f>
        <v/>
      </c>
      <c r="F27" s="233" t="str">
        <f>IF(ISERROR(VLOOKUP(B27,'KAYIT LİSTESİ'!$B$4:$H$4978,6,0)),"",(VLOOKUP(B27,'KAYIT LİSTESİ'!$B$4:$H$4978,6,0)))</f>
        <v/>
      </c>
      <c r="G27" s="235"/>
      <c r="H27" s="235"/>
      <c r="I27" s="235"/>
      <c r="J27" s="235"/>
      <c r="K27" s="211">
        <f t="shared" ref="K27" si="2">MAX(G27:J27)</f>
        <v>0</v>
      </c>
      <c r="L27" s="465" t="str">
        <f>IF(ISTEXT(K27)," ",IFERROR(VLOOKUP(SMALL(PUAN!$AH$4:$AI$112,COUNTIF(PUAN!$AH$4:$AI$112,"&lt;="&amp;K27)+0),PUAN!$AH$4:$AI$112,2,0),"    "))</f>
        <v xml:space="preserve">    </v>
      </c>
      <c r="M27" s="239"/>
    </row>
    <row r="28" spans="1:13" s="67" customFormat="1" ht="32.25" customHeight="1" x14ac:dyDescent="0.2">
      <c r="A28" s="658" t="s">
        <v>4</v>
      </c>
      <c r="B28" s="658"/>
      <c r="C28" s="658"/>
      <c r="D28" s="658"/>
      <c r="E28" s="69" t="s">
        <v>0</v>
      </c>
      <c r="F28" s="69" t="s">
        <v>1</v>
      </c>
      <c r="G28" s="659" t="s">
        <v>2</v>
      </c>
      <c r="H28" s="659"/>
      <c r="I28" s="659"/>
      <c r="J28" s="659"/>
      <c r="K28" s="659" t="s">
        <v>3</v>
      </c>
      <c r="L28" s="659"/>
      <c r="M28" s="69"/>
    </row>
  </sheetData>
  <sortState ref="A9:L24">
    <sortCondition descending="1" ref="K9:K24"/>
  </sortState>
  <mergeCells count="23">
    <mergeCell ref="A28:D28"/>
    <mergeCell ref="G28:J28"/>
    <mergeCell ref="K28:L28"/>
    <mergeCell ref="K5:L5"/>
    <mergeCell ref="G6:J6"/>
    <mergeCell ref="K6:K7"/>
    <mergeCell ref="F6:F7"/>
    <mergeCell ref="C6:C7"/>
    <mergeCell ref="B6:B7"/>
    <mergeCell ref="L6:L7"/>
    <mergeCell ref="A6:A7"/>
    <mergeCell ref="E6:E7"/>
    <mergeCell ref="D6:D7"/>
    <mergeCell ref="D4:E4"/>
    <mergeCell ref="A4:C4"/>
    <mergeCell ref="K4:M4"/>
    <mergeCell ref="M6:M7"/>
    <mergeCell ref="A1:L1"/>
    <mergeCell ref="A3:C3"/>
    <mergeCell ref="D3:E3"/>
    <mergeCell ref="A2:M2"/>
    <mergeCell ref="G3:I3"/>
    <mergeCell ref="K3:M3"/>
  </mergeCells>
  <conditionalFormatting sqref="K8:K27">
    <cfRule type="cellIs" dxfId="3" priority="2" operator="equal">
      <formula>0</formula>
    </cfRule>
  </conditionalFormatting>
  <hyperlinks>
    <hyperlink ref="D3" location="'YARIŞMA PROGRAMI'!C14" display="'YARIŞMA PROGRAMI'!C14"/>
    <hyperlink ref="D3:E3" location="'YARIŞMA PROGRAMI'!C9" display="'YARIŞMA PROGRAMI'!C9"/>
  </hyperlinks>
  <printOptions horizontalCentered="1"/>
  <pageMargins left="0.17" right="0.15748031496062992" top="0.35433070866141736" bottom="0.23622047244094491" header="0.27559055118110237" footer="0.15748031496062992"/>
  <pageSetup paperSize="9" scale="58"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7"/>
  <sheetViews>
    <sheetView tabSelected="1" view="pageBreakPreview" topLeftCell="A10" zoomScale="70" zoomScaleNormal="100" zoomScaleSheetLayoutView="70" workbookViewId="0">
      <selection activeCell="L12" sqref="L12"/>
    </sheetView>
  </sheetViews>
  <sheetFormatPr defaultRowHeight="12.75" x14ac:dyDescent="0.2"/>
  <cols>
    <col min="1" max="1" width="7.140625" style="16" customWidth="1"/>
    <col min="2" max="2" width="28.5703125" style="16" hidden="1" customWidth="1"/>
    <col min="3" max="3" width="9" style="15" customWidth="1"/>
    <col min="4" max="4" width="17.5703125" style="39" customWidth="1"/>
    <col min="5" max="5" width="37" style="39" bestFit="1" customWidth="1"/>
    <col min="6" max="6" width="30.7109375" style="15" customWidth="1"/>
    <col min="7" max="7" width="19.42578125" style="17" customWidth="1"/>
    <col min="8" max="8" width="10.42578125" style="15" customWidth="1"/>
    <col min="9" max="9" width="5" style="15" customWidth="1"/>
    <col min="10" max="10" width="5.7109375" style="15" customWidth="1"/>
    <col min="11" max="11" width="9" style="16" customWidth="1"/>
    <col min="12" max="12" width="17.5703125" style="16" customWidth="1"/>
    <col min="13" max="13" width="37" style="16" bestFit="1" customWidth="1"/>
    <col min="14" max="14" width="25.140625" style="18" customWidth="1"/>
    <col min="15" max="15" width="16.28515625" style="43" bestFit="1" customWidth="1"/>
    <col min="16" max="16" width="9.5703125" style="43" customWidth="1"/>
    <col min="17" max="17" width="9.28515625" style="43" customWidth="1"/>
    <col min="18" max="18" width="9.140625" style="15" customWidth="1"/>
    <col min="19" max="16384" width="9.140625" style="15"/>
  </cols>
  <sheetData>
    <row r="1" spans="1:17" s="10" customFormat="1" ht="53.25" customHeight="1" x14ac:dyDescent="0.2">
      <c r="A1" s="603" t="str">
        <f>('YARIŞMA BİLGİLERİ'!A2)</f>
        <v>Gençlik ve Spor Bakanlığı
Spor Genel Müdürlüğü
Spor Faaliyetleri Daire Başkanlığı</v>
      </c>
      <c r="B1" s="603"/>
      <c r="C1" s="603"/>
      <c r="D1" s="603"/>
      <c r="E1" s="603"/>
      <c r="F1" s="603"/>
      <c r="G1" s="603"/>
      <c r="H1" s="603"/>
      <c r="I1" s="603"/>
      <c r="J1" s="603"/>
      <c r="K1" s="603"/>
      <c r="L1" s="603"/>
      <c r="M1" s="603"/>
      <c r="N1" s="603"/>
      <c r="O1" s="603"/>
      <c r="P1" s="603"/>
      <c r="Q1" s="603"/>
    </row>
    <row r="2" spans="1:17" s="10" customFormat="1" ht="24.75" customHeight="1" x14ac:dyDescent="0.2">
      <c r="A2" s="618" t="str">
        <f>'YARIŞMA BİLGİLERİ'!F19</f>
        <v>2017-2018 Öğretim Yılı Okullararası Puanlı  Atletizm Yıldızlar İl Birinciliği</v>
      </c>
      <c r="B2" s="618"/>
      <c r="C2" s="618"/>
      <c r="D2" s="618"/>
      <c r="E2" s="618"/>
      <c r="F2" s="618"/>
      <c r="G2" s="618"/>
      <c r="H2" s="618"/>
      <c r="I2" s="618"/>
      <c r="J2" s="618"/>
      <c r="K2" s="618"/>
      <c r="L2" s="618"/>
      <c r="M2" s="618"/>
      <c r="N2" s="618"/>
      <c r="O2" s="618"/>
      <c r="P2" s="618"/>
      <c r="Q2" s="618"/>
    </row>
    <row r="3" spans="1:17" s="12" customFormat="1" ht="21.75" customHeight="1" x14ac:dyDescent="0.2">
      <c r="A3" s="613" t="s">
        <v>78</v>
      </c>
      <c r="B3" s="613"/>
      <c r="C3" s="613"/>
      <c r="D3" s="614" t="str">
        <f>'YARIŞMA PROGRAMI'!C18</f>
        <v>5X80 Metre</v>
      </c>
      <c r="E3" s="614"/>
      <c r="F3" s="615" t="s">
        <v>213</v>
      </c>
      <c r="G3" s="615"/>
      <c r="H3" s="293" t="str">
        <f>'YARIŞMA PROGRAMI'!D18</f>
        <v>-</v>
      </c>
      <c r="I3" s="11"/>
      <c r="J3" s="11"/>
      <c r="K3" s="181"/>
      <c r="L3" s="181"/>
      <c r="M3" s="181" t="s">
        <v>178</v>
      </c>
      <c r="N3" s="635" t="str">
        <f>'YARIŞMA PROGRAMI'!E18</f>
        <v>-</v>
      </c>
      <c r="O3" s="635"/>
      <c r="P3" s="635"/>
      <c r="Q3" s="635"/>
    </row>
    <row r="4" spans="1:17" s="12" customFormat="1" ht="17.25" customHeight="1" x14ac:dyDescent="0.2">
      <c r="A4" s="595" t="s">
        <v>70</v>
      </c>
      <c r="B4" s="595"/>
      <c r="C4" s="595"/>
      <c r="D4" s="596" t="str">
        <f>'YARIŞMA BİLGİLERİ'!F21</f>
        <v>Yıldız Erkekler</v>
      </c>
      <c r="E4" s="596"/>
      <c r="F4" s="21"/>
      <c r="G4" s="21"/>
      <c r="H4" s="21"/>
      <c r="I4" s="21"/>
      <c r="J4" s="21"/>
      <c r="K4" s="64"/>
      <c r="L4" s="64"/>
      <c r="M4" s="64" t="s">
        <v>76</v>
      </c>
      <c r="N4" s="634" t="str">
        <f>'YARIŞMA PROGRAMI'!B18</f>
        <v>05 Nisan 2018 - 17:10</v>
      </c>
      <c r="O4" s="634"/>
      <c r="P4" s="634"/>
      <c r="Q4" s="634"/>
    </row>
    <row r="5" spans="1:17" s="10" customFormat="1" ht="19.5" customHeight="1" x14ac:dyDescent="0.25">
      <c r="A5" s="594" t="s">
        <v>197</v>
      </c>
      <c r="B5" s="594"/>
      <c r="C5" s="594"/>
      <c r="D5" s="594"/>
      <c r="E5" s="594"/>
      <c r="F5" s="594"/>
      <c r="G5" s="594"/>
      <c r="H5" s="594"/>
      <c r="I5" s="245"/>
      <c r="J5" s="594" t="s">
        <v>198</v>
      </c>
      <c r="K5" s="594"/>
      <c r="L5" s="594"/>
      <c r="M5" s="594"/>
      <c r="N5" s="594"/>
      <c r="O5" s="244" t="s">
        <v>199</v>
      </c>
      <c r="P5" s="244"/>
      <c r="Q5" s="312">
        <f ca="1">NOW()</f>
        <v>43195.734738888888</v>
      </c>
    </row>
    <row r="6" spans="1:17" s="13" customFormat="1" ht="24.95" customHeight="1" x14ac:dyDescent="0.2">
      <c r="A6" s="189" t="s">
        <v>214</v>
      </c>
      <c r="B6" s="190"/>
      <c r="C6" s="190"/>
      <c r="D6" s="190"/>
      <c r="E6" s="193"/>
      <c r="F6" s="194"/>
      <c r="G6" s="190"/>
      <c r="H6" s="191"/>
      <c r="I6" s="591"/>
      <c r="J6" s="623" t="s">
        <v>6</v>
      </c>
      <c r="K6" s="631" t="s">
        <v>65</v>
      </c>
      <c r="L6" s="627" t="s">
        <v>75</v>
      </c>
      <c r="M6" s="622" t="s">
        <v>14</v>
      </c>
      <c r="N6" s="622" t="s">
        <v>190</v>
      </c>
      <c r="O6" s="622" t="s">
        <v>15</v>
      </c>
      <c r="P6" s="628" t="s">
        <v>27</v>
      </c>
      <c r="Q6" s="628" t="s">
        <v>138</v>
      </c>
    </row>
    <row r="7" spans="1:17" ht="26.25" customHeight="1" x14ac:dyDescent="0.2">
      <c r="A7" s="37" t="s">
        <v>194</v>
      </c>
      <c r="B7" s="34" t="s">
        <v>66</v>
      </c>
      <c r="C7" s="34" t="s">
        <v>65</v>
      </c>
      <c r="D7" s="35" t="s">
        <v>13</v>
      </c>
      <c r="E7" s="36" t="s">
        <v>14</v>
      </c>
      <c r="F7" s="36" t="s">
        <v>190</v>
      </c>
      <c r="G7" s="34" t="s">
        <v>15</v>
      </c>
      <c r="H7" s="34" t="s">
        <v>27</v>
      </c>
      <c r="I7" s="592"/>
      <c r="J7" s="624"/>
      <c r="K7" s="632"/>
      <c r="L7" s="627"/>
      <c r="M7" s="622"/>
      <c r="N7" s="622"/>
      <c r="O7" s="622"/>
      <c r="P7" s="629"/>
      <c r="Q7" s="629"/>
    </row>
    <row r="8" spans="1:17" s="13" customFormat="1" ht="84" customHeight="1" x14ac:dyDescent="0.2">
      <c r="A8" s="218">
        <v>1</v>
      </c>
      <c r="B8" s="219" t="s">
        <v>387</v>
      </c>
      <c r="C8" s="234" t="str">
        <f>IF(ISERROR(VLOOKUP(B8,'KAYIT LİSTESİ'!$B$4:$H$478,2,0)),"",(VLOOKUP(B8,'KAYIT LİSTESİ'!$B$4:$H$478,2,0)))</f>
        <v/>
      </c>
      <c r="D8" s="255" t="str">
        <f>IF(ISERROR(VLOOKUP(B8,'KAYIT LİSTESİ'!$B$4:$H$478,4,0)),"",(VLOOKUP(B8,'KAYIT LİSTESİ'!$B$4:$H$478,4,0)))</f>
        <v/>
      </c>
      <c r="E8" s="222" t="str">
        <f>IF(ISERROR(VLOOKUP(B8,'KAYIT LİSTESİ'!$B$4:$H$478,5,0)),"",(VLOOKUP(B8,'KAYIT LİSTESİ'!$B$4:$H$478,5,0)))</f>
        <v/>
      </c>
      <c r="F8" s="222" t="str">
        <f>IF(ISERROR(VLOOKUP(B8,'KAYIT LİSTESİ'!$B$4:$H$478,6,0)),"",(VLOOKUP(B8,'KAYIT LİSTESİ'!$B$4:$H$478,6,0)))</f>
        <v/>
      </c>
      <c r="G8" s="289"/>
      <c r="H8" s="290"/>
      <c r="I8" s="592"/>
      <c r="J8" s="259">
        <v>1</v>
      </c>
      <c r="K8" s="258" t="s">
        <v>684</v>
      </c>
      <c r="L8" s="255" t="s">
        <v>685</v>
      </c>
      <c r="M8" s="226" t="s">
        <v>686</v>
      </c>
      <c r="N8" s="227" t="s">
        <v>483</v>
      </c>
      <c r="O8" s="289">
        <v>5199</v>
      </c>
      <c r="P8" s="290"/>
      <c r="Q8" s="444">
        <f>IF(ISTEXT(O8)," ",IFERROR(VLOOKUP(SMALL(PUAN!$V$4:$W$112,COUNTIF(PUAN!$V$4:$W$112,"&lt;"&amp;O8)+1),PUAN!$V$4:$W$112,2,0),"    "))</f>
        <v>75</v>
      </c>
    </row>
    <row r="9" spans="1:17" s="13" customFormat="1" ht="84" customHeight="1" x14ac:dyDescent="0.2">
      <c r="A9" s="218">
        <v>2</v>
      </c>
      <c r="B9" s="219" t="s">
        <v>388</v>
      </c>
      <c r="C9" s="234" t="str">
        <f>IF(ISERROR(VLOOKUP(B9,'KAYIT LİSTESİ'!$B$4:$H$478,2,0)),"",(VLOOKUP(B9,'KAYIT LİSTESİ'!$B$4:$H$478,2,0)))</f>
        <v>50
53
52
54
56</v>
      </c>
      <c r="D9" s="255" t="str">
        <f>IF(ISERROR(VLOOKUP(B9,'KAYIT LİSTESİ'!$B$4:$H$478,4,0)),"",(VLOOKUP(B9,'KAYIT LİSTESİ'!$B$4:$H$478,4,0)))</f>
        <v>11,08,2004
08,08,2005
15,03,2004
00.01.1900
30,07,2005</v>
      </c>
      <c r="E9" s="222" t="str">
        <f>IF(ISERROR(VLOOKUP(B9,'KAYIT LİSTESİ'!$B$4:$H$478,5,0)),"",(VLOOKUP(B9,'KAYIT LİSTESİ'!$B$4:$H$478,5,0)))</f>
        <v>METEHAN ÇİÇEK
YUSUF İHSAN KAHRİMAN
ALPARSLAN AKIN
TAHA KARAÇELİK
MURAT KUYUCAK</v>
      </c>
      <c r="F9" s="222" t="str">
        <f>IF(ISERROR(VLOOKUP(B9,'KAYIT LİSTESİ'!$B$4:$H$478,6,0)),"",(VLOOKUP(B9,'KAYIT LİSTESİ'!$B$4:$H$478,6,0)))</f>
        <v>İZMİR-İSMET SEZGİN ORTA OKULU</v>
      </c>
      <c r="G9" s="289">
        <v>5592</v>
      </c>
      <c r="H9" s="290"/>
      <c r="I9" s="592"/>
      <c r="J9" s="259">
        <v>2</v>
      </c>
      <c r="K9" s="258" t="s">
        <v>687</v>
      </c>
      <c r="L9" s="255" t="s">
        <v>688</v>
      </c>
      <c r="M9" s="226" t="s">
        <v>689</v>
      </c>
      <c r="N9" s="227" t="s">
        <v>545</v>
      </c>
      <c r="O9" s="289">
        <v>5279</v>
      </c>
      <c r="P9" s="290"/>
      <c r="Q9" s="444">
        <f>IF(ISTEXT(O9)," ",IFERROR(VLOOKUP(SMALL(PUAN!$V$4:$W$112,COUNTIF(PUAN!$V$4:$W$112,"&lt;"&amp;O9)+1),PUAN!$V$4:$W$112,2,0),"    "))</f>
        <v>71</v>
      </c>
    </row>
    <row r="10" spans="1:17" s="13" customFormat="1" ht="84" customHeight="1" x14ac:dyDescent="0.2">
      <c r="A10" s="282">
        <v>3</v>
      </c>
      <c r="B10" s="219" t="s">
        <v>389</v>
      </c>
      <c r="C10" s="234" t="str">
        <f>IF(ISERROR(VLOOKUP(B10,'KAYIT LİSTESİ'!$B$4:$H$478,2,0)),"",(VLOOKUP(B10,'KAYIT LİSTESİ'!$B$4:$H$478,2,0)))</f>
        <v>62
57
61
60
58</v>
      </c>
      <c r="D10" s="255" t="str">
        <f>IF(ISERROR(VLOOKUP(B10,'KAYIT LİSTESİ'!$B$4:$H$478,4,0)),"",(VLOOKUP(B10,'KAYIT LİSTESİ'!$B$4:$H$478,4,0)))</f>
        <v>15.11.2004
11.02.2004
23.10.2003
21.04.2004
18.04.2004</v>
      </c>
      <c r="E10" s="222" t="str">
        <f>IF(ISERROR(VLOOKUP(B10,'KAYIT LİSTESİ'!$B$4:$H$478,5,0)),"",(VLOOKUP(B10,'KAYIT LİSTESİ'!$B$4:$H$478,5,0)))</f>
        <v xml:space="preserve">OSMAN YAKUT
HASAN ÖZARI 
MEHMET HÜSEYİN KARACADAĞ
EREN YILDIZ 
BERİTAN GEDİK </v>
      </c>
      <c r="F10" s="222" t="str">
        <f>IF(ISERROR(VLOOKUP(B10,'KAYIT LİSTESİ'!$B$4:$H$478,6,0)),"",(VLOOKUP(B10,'KAYIT LİSTESİ'!$B$4:$H$478,6,0)))</f>
        <v>İZMİR-Pancar Nezihe Şairoğlu Ortaokulu  Torbalı   İZMİR</v>
      </c>
      <c r="G10" s="289">
        <v>5492</v>
      </c>
      <c r="H10" s="290"/>
      <c r="I10" s="592"/>
      <c r="J10" s="259">
        <v>3</v>
      </c>
      <c r="K10" s="258" t="s">
        <v>690</v>
      </c>
      <c r="L10" s="255" t="s">
        <v>691</v>
      </c>
      <c r="M10" s="226" t="s">
        <v>692</v>
      </c>
      <c r="N10" s="227" t="s">
        <v>495</v>
      </c>
      <c r="O10" s="289">
        <v>5461</v>
      </c>
      <c r="P10" s="290"/>
      <c r="Q10" s="444">
        <f>IF(ISTEXT(O10)," ",IFERROR(VLOOKUP(SMALL(PUAN!$V$4:$W$112,COUNTIF(PUAN!$V$4:$W$112,"&lt;"&amp;O10)+1),PUAN!$V$4:$W$112,2,0),"    "))</f>
        <v>61</v>
      </c>
    </row>
    <row r="11" spans="1:17" s="13" customFormat="1" ht="84" customHeight="1" x14ac:dyDescent="0.2">
      <c r="A11" s="218">
        <v>4</v>
      </c>
      <c r="B11" s="219" t="s">
        <v>390</v>
      </c>
      <c r="C11" s="234" t="str">
        <f>IF(ISERROR(VLOOKUP(B11,'KAYIT LİSTESİ'!$B$4:$H$478,2,0)),"",(VLOOKUP(B11,'KAYIT LİSTESİ'!$B$4:$H$478,2,0)))</f>
        <v>63
65
64
71
69</v>
      </c>
      <c r="D11" s="255" t="str">
        <f>IF(ISERROR(VLOOKUP(B11,'KAYIT LİSTESİ'!$B$4:$H$478,4,0)),"",(VLOOKUP(B11,'KAYIT LİSTESİ'!$B$4:$H$478,4,0)))</f>
        <v>19.07.2004
01.11.2004
15.01.2005
01.10.2004
11.12.2004</v>
      </c>
      <c r="E11" s="222" t="str">
        <f>IF(ISERROR(VLOOKUP(B11,'KAYIT LİSTESİ'!$B$4:$H$478,5,0)),"",(VLOOKUP(B11,'KAYIT LİSTESİ'!$B$4:$H$478,5,0)))</f>
        <v>DİNÇER METE ÖZYILMAZ
İSMETCAN TAŞPINAR
ALİHAN AL
UTKU KÖSE
YİĞİT SELMAN İLCİ</v>
      </c>
      <c r="F11" s="222" t="str">
        <f>IF(ISERROR(VLOOKUP(B11,'KAYIT LİSTESİ'!$B$4:$H$478,6,0)),"",(VLOOKUP(B11,'KAYIT LİSTESİ'!$B$4:$H$478,6,0)))</f>
        <v>İZMİR-ŞEHİT ASTSUBAY HALİL GÜÇTEKİN</v>
      </c>
      <c r="G11" s="289">
        <v>5643</v>
      </c>
      <c r="H11" s="290"/>
      <c r="I11" s="592"/>
      <c r="J11" s="259">
        <v>4</v>
      </c>
      <c r="K11" s="258" t="s">
        <v>666</v>
      </c>
      <c r="L11" s="255" t="s">
        <v>667</v>
      </c>
      <c r="M11" s="226" t="s">
        <v>668</v>
      </c>
      <c r="N11" s="227" t="s">
        <v>575</v>
      </c>
      <c r="O11" s="289">
        <v>5492</v>
      </c>
      <c r="P11" s="290"/>
      <c r="Q11" s="444">
        <f>IF(ISTEXT(O11)," ",IFERROR(VLOOKUP(SMALL(PUAN!$V$4:$W$112,COUNTIF(PUAN!$V$4:$W$112,"&lt;"&amp;O11)+1),PUAN!$V$4:$W$112,2,0),"    "))</f>
        <v>60</v>
      </c>
    </row>
    <row r="12" spans="1:17" s="13" customFormat="1" ht="84" customHeight="1" x14ac:dyDescent="0.2">
      <c r="A12" s="218">
        <v>5</v>
      </c>
      <c r="B12" s="219" t="s">
        <v>391</v>
      </c>
      <c r="C12" s="234" t="str">
        <f>IF(ISERROR(VLOOKUP(B12,'KAYIT LİSTESİ'!$B$4:$H$478,2,0)),"",(VLOOKUP(B12,'KAYIT LİSTESİ'!$B$4:$H$478,2,0)))</f>
        <v>136
140
138
139
135</v>
      </c>
      <c r="D12" s="255" t="str">
        <f>IF(ISERROR(VLOOKUP(B12,'KAYIT LİSTESİ'!$B$4:$H$478,4,0)),"",(VLOOKUP(B12,'KAYIT LİSTESİ'!$B$4:$H$478,4,0)))</f>
        <v>29.07.2004
01.10.2005
24.12.2004
22.01.2004
13.11.2005</v>
      </c>
      <c r="E12" s="222" t="str">
        <f>IF(ISERROR(VLOOKUP(B12,'KAYIT LİSTESİ'!$B$4:$H$478,5,0)),"",(VLOOKUP(B12,'KAYIT LİSTESİ'!$B$4:$H$478,5,0)))</f>
        <v>Efe Özcan
Bora Çalışkan
Halil Etik
Ramazan Ant Gürbüz
Mert Akpak</v>
      </c>
      <c r="F12" s="222" t="str">
        <f>IF(ISERROR(VLOOKUP(B12,'KAYIT LİSTESİ'!$B$4:$H$478,6,0)),"",(VLOOKUP(B12,'KAYIT LİSTESİ'!$B$4:$H$478,6,0)))</f>
        <v>İZMİR-ÖZEL İZMİR BORNOVA TÜRK ORTAOKULU</v>
      </c>
      <c r="G12" s="289">
        <v>5906</v>
      </c>
      <c r="H12" s="290"/>
      <c r="I12" s="592"/>
      <c r="J12" s="259">
        <v>5</v>
      </c>
      <c r="K12" s="258" t="s">
        <v>663</v>
      </c>
      <c r="L12" s="255" t="s">
        <v>664</v>
      </c>
      <c r="M12" s="226" t="s">
        <v>665</v>
      </c>
      <c r="N12" s="227" t="s">
        <v>555</v>
      </c>
      <c r="O12" s="289">
        <v>5592</v>
      </c>
      <c r="P12" s="290"/>
      <c r="Q12" s="444">
        <f>IF(ISTEXT(O12)," ",IFERROR(VLOOKUP(SMALL(PUAN!$V$4:$W$112,COUNTIF(PUAN!$V$4:$W$112,"&lt;"&amp;O12)+1),PUAN!$V$4:$W$112,2,0),"    "))</f>
        <v>55</v>
      </c>
    </row>
    <row r="13" spans="1:17" s="13" customFormat="1" ht="84" customHeight="1" x14ac:dyDescent="0.2">
      <c r="A13" s="218">
        <v>6</v>
      </c>
      <c r="B13" s="219" t="s">
        <v>392</v>
      </c>
      <c r="C13" s="234" t="str">
        <f>IF(ISERROR(VLOOKUP(B13,'KAYIT LİSTESİ'!$B$4:$H$478,2,0)),"",(VLOOKUP(B13,'KAYIT LİSTESİ'!$B$4:$H$478,2,0)))</f>
        <v>27
28
31
30
33</v>
      </c>
      <c r="D13" s="255" t="str">
        <f>IF(ISERROR(VLOOKUP(B13,'KAYIT LİSTESİ'!$B$4:$H$478,4,0)),"",(VLOOKUP(B13,'KAYIT LİSTESİ'!$B$4:$H$478,4,0)))</f>
        <v>14.04.2004
03.03.2005
01.03.2005
04.10.2004
30.06.2005</v>
      </c>
      <c r="E13" s="222" t="str">
        <f>IF(ISERROR(VLOOKUP(B13,'KAYIT LİSTESİ'!$B$4:$H$478,5,0)),"",(VLOOKUP(B13,'KAYIT LİSTESİ'!$B$4:$H$478,5,0)))</f>
        <v>EGEMEN GÜRCAN
EGEMEN ÖZDEMİR
BARTU ÖZCAN
DERİN HANOĞLU
ULAŞ YURT</v>
      </c>
      <c r="F13" s="222" t="str">
        <f>IF(ISERROR(VLOOKUP(B13,'KAYIT LİSTESİ'!$B$4:$H$478,6,0)),"",(VLOOKUP(B13,'KAYIT LİSTESİ'!$B$4:$H$478,6,0)))</f>
        <v>İZMİR-DEÜ ÖZEL 75.YIL ORTAOKULU</v>
      </c>
      <c r="G13" s="289">
        <v>5766</v>
      </c>
      <c r="H13" s="290"/>
      <c r="I13" s="592"/>
      <c r="J13" s="259">
        <v>6</v>
      </c>
      <c r="K13" s="258" t="s">
        <v>669</v>
      </c>
      <c r="L13" s="255" t="s">
        <v>670</v>
      </c>
      <c r="M13" s="226" t="s">
        <v>671</v>
      </c>
      <c r="N13" s="227" t="s">
        <v>582</v>
      </c>
      <c r="O13" s="289">
        <v>5643</v>
      </c>
      <c r="P13" s="290"/>
      <c r="Q13" s="444">
        <f>IF(ISTEXT(O13)," ",IFERROR(VLOOKUP(SMALL(PUAN!$V$4:$W$112,COUNTIF(PUAN!$V$4:$W$112,"&lt;"&amp;O13)+1),PUAN!$V$4:$W$112,2,0),"    "))</f>
        <v>52</v>
      </c>
    </row>
    <row r="14" spans="1:17" s="13" customFormat="1" ht="84" customHeight="1" x14ac:dyDescent="0.2">
      <c r="A14" s="218">
        <v>7</v>
      </c>
      <c r="B14" s="219" t="s">
        <v>393</v>
      </c>
      <c r="C14" s="234" t="str">
        <f>IF(ISERROR(VLOOKUP(B14,'KAYIT LİSTESİ'!$B$4:$H$478,2,0)),"",(VLOOKUP(B14,'KAYIT LİSTESİ'!$B$4:$H$478,2,0)))</f>
        <v>90
88
89
142
91</v>
      </c>
      <c r="D14" s="255" t="str">
        <f>IF(ISERROR(VLOOKUP(B14,'KAYIT LİSTESİ'!$B$4:$H$478,4,0)),"",(VLOOKUP(B14,'KAYIT LİSTESİ'!$B$4:$H$478,4,0)))</f>
        <v>10.03.2005
14.05.2005
23.04.2005
09.08.2005
09.02.2005</v>
      </c>
      <c r="E14" s="222" t="str">
        <f>IF(ISERROR(VLOOKUP(B14,'KAYIT LİSTESİ'!$B$4:$H$478,5,0)),"",(VLOOKUP(B14,'KAYIT LİSTESİ'!$B$4:$H$478,5,0)))</f>
        <v>UTKU TEPE
UMUT KARAKURT
TAHA MERT TURGUT
TAMER KÖYLÜ
ALİ DÖRDÜNCÜ</v>
      </c>
      <c r="F14" s="222" t="str">
        <f>IF(ISERROR(VLOOKUP(B14,'KAYIT LİSTESİ'!$B$4:$H$478,6,0)),"",(VLOOKUP(B14,'KAYIT LİSTESİ'!$B$4:$H$478,6,0)))</f>
        <v>İZMİR-ZİHNİ ÜSTÜN ORTAOKULU</v>
      </c>
      <c r="G14" s="289">
        <v>5895</v>
      </c>
      <c r="H14" s="290"/>
      <c r="I14" s="592"/>
      <c r="J14" s="259">
        <v>7</v>
      </c>
      <c r="K14" s="258" t="s">
        <v>696</v>
      </c>
      <c r="L14" s="255" t="s">
        <v>697</v>
      </c>
      <c r="M14" s="208" t="s">
        <v>698</v>
      </c>
      <c r="N14" s="144" t="s">
        <v>591</v>
      </c>
      <c r="O14" s="289">
        <v>5651</v>
      </c>
      <c r="P14" s="290"/>
      <c r="Q14" s="444">
        <f>IF(ISTEXT(O14)," ",IFERROR(VLOOKUP(SMALL(PUAN!$V$4:$W$112,COUNTIF(PUAN!$V$4:$W$112,"&lt;"&amp;O14)+1),PUAN!$V$4:$W$112,2,0),"    "))</f>
        <v>52</v>
      </c>
    </row>
    <row r="15" spans="1:17" s="13" customFormat="1" ht="84" customHeight="1" x14ac:dyDescent="0.2">
      <c r="A15" s="218">
        <v>8</v>
      </c>
      <c r="B15" s="219" t="s">
        <v>394</v>
      </c>
      <c r="C15" s="234" t="str">
        <f>IF(ISERROR(VLOOKUP(B15,'KAYIT LİSTESİ'!$B$4:$H$478,2,0)),"",(VLOOKUP(B15,'KAYIT LİSTESİ'!$B$4:$H$478,2,0)))</f>
        <v/>
      </c>
      <c r="D15" s="255" t="str">
        <f>IF(ISERROR(VLOOKUP(B15,'KAYIT LİSTESİ'!$B$4:$H$478,4,0)),"",(VLOOKUP(B15,'KAYIT LİSTESİ'!$B$4:$H$478,4,0)))</f>
        <v/>
      </c>
      <c r="E15" s="222" t="str">
        <f>IF(ISERROR(VLOOKUP(B15,'KAYIT LİSTESİ'!$B$4:$H$478,5,0)),"",(VLOOKUP(B15,'KAYIT LİSTESİ'!$B$4:$H$478,5,0)))</f>
        <v/>
      </c>
      <c r="F15" s="222" t="str">
        <f>IF(ISERROR(VLOOKUP(B15,'KAYIT LİSTESİ'!$B$4:$H$478,6,0)),"",(VLOOKUP(B15,'KAYIT LİSTESİ'!$B$4:$H$478,6,0)))</f>
        <v/>
      </c>
      <c r="G15" s="471"/>
      <c r="H15" s="290"/>
      <c r="I15" s="592"/>
      <c r="J15" s="259">
        <v>8</v>
      </c>
      <c r="K15" s="258" t="s">
        <v>675</v>
      </c>
      <c r="L15" s="255" t="s">
        <v>676</v>
      </c>
      <c r="M15" s="226" t="s">
        <v>677</v>
      </c>
      <c r="N15" s="227" t="s">
        <v>520</v>
      </c>
      <c r="O15" s="289">
        <v>5766</v>
      </c>
      <c r="P15" s="290"/>
      <c r="Q15" s="444">
        <f>IF(ISTEXT(O15)," ",IFERROR(VLOOKUP(SMALL(PUAN!$V$4:$W$112,COUNTIF(PUAN!$V$4:$W$112,"&lt;"&amp;O15)+1),PUAN!$V$4:$W$112,2,0),"    "))</f>
        <v>46</v>
      </c>
    </row>
    <row r="16" spans="1:17" s="13" customFormat="1" ht="82.5" customHeight="1" x14ac:dyDescent="0.2">
      <c r="A16" s="189" t="s">
        <v>16</v>
      </c>
      <c r="B16" s="190"/>
      <c r="C16" s="190"/>
      <c r="D16" s="190"/>
      <c r="E16" s="193"/>
      <c r="F16" s="194"/>
      <c r="G16" s="190"/>
      <c r="H16" s="191"/>
      <c r="I16" s="592"/>
      <c r="J16" s="259">
        <v>9</v>
      </c>
      <c r="K16" s="258" t="s">
        <v>678</v>
      </c>
      <c r="L16" s="255" t="s">
        <v>679</v>
      </c>
      <c r="M16" s="226" t="s">
        <v>680</v>
      </c>
      <c r="N16" s="227" t="s">
        <v>602</v>
      </c>
      <c r="O16" s="289">
        <v>5895</v>
      </c>
      <c r="P16" s="290"/>
      <c r="Q16" s="444">
        <f>IF(ISTEXT(O16)," ",IFERROR(VLOOKUP(SMALL(PUAN!$V$4:$W$112,COUNTIF(PUAN!$V$4:$W$112,"&lt;"&amp;O16)+1),PUAN!$V$4:$W$112,2,0),"    "))</f>
        <v>40</v>
      </c>
    </row>
    <row r="17" spans="1:17" s="13" customFormat="1" ht="82.5" customHeight="1" x14ac:dyDescent="0.2">
      <c r="A17" s="37" t="s">
        <v>194</v>
      </c>
      <c r="B17" s="34" t="s">
        <v>66</v>
      </c>
      <c r="C17" s="34" t="s">
        <v>65</v>
      </c>
      <c r="D17" s="35" t="s">
        <v>13</v>
      </c>
      <c r="E17" s="36" t="s">
        <v>14</v>
      </c>
      <c r="F17" s="36" t="s">
        <v>190</v>
      </c>
      <c r="G17" s="34" t="s">
        <v>15</v>
      </c>
      <c r="H17" s="34" t="s">
        <v>27</v>
      </c>
      <c r="I17" s="592"/>
      <c r="J17" s="259">
        <v>10</v>
      </c>
      <c r="K17" s="258" t="s">
        <v>672</v>
      </c>
      <c r="L17" s="255" t="s">
        <v>673</v>
      </c>
      <c r="M17" s="226" t="s">
        <v>674</v>
      </c>
      <c r="N17" s="227" t="s">
        <v>567</v>
      </c>
      <c r="O17" s="289">
        <v>5906</v>
      </c>
      <c r="P17" s="290"/>
      <c r="Q17" s="444">
        <f>IF(ISTEXT(O17)," ",IFERROR(VLOOKUP(SMALL(PUAN!$V$4:$W$112,COUNTIF(PUAN!$V$4:$W$112,"&lt;"&amp;O17)+1),PUAN!$V$4:$W$112,2,0),"    "))</f>
        <v>39</v>
      </c>
    </row>
    <row r="18" spans="1:17" s="13" customFormat="1" ht="82.5" customHeight="1" x14ac:dyDescent="0.2">
      <c r="A18" s="56">
        <v>1</v>
      </c>
      <c r="B18" s="167" t="s">
        <v>395</v>
      </c>
      <c r="C18" s="234" t="str">
        <f>IF(ISERROR(VLOOKUP(B18,'KAYIT LİSTESİ'!$B$4:$H$478,2,0)),"",(VLOOKUP(B18,'KAYIT LİSTESİ'!$B$4:$H$478,2,0)))</f>
        <v/>
      </c>
      <c r="D18" s="255" t="str">
        <f>IF(ISERROR(VLOOKUP(B18,'KAYIT LİSTESİ'!$B$4:$H$478,4,0)),"",(VLOOKUP(B18,'KAYIT LİSTESİ'!$B$4:$H$478,4,0)))</f>
        <v/>
      </c>
      <c r="E18" s="222" t="str">
        <f>IF(ISERROR(VLOOKUP(B18,'KAYIT LİSTESİ'!$B$4:$H$478,5,0)),"",(VLOOKUP(B18,'KAYIT LİSTESİ'!$B$4:$H$478,5,0)))</f>
        <v/>
      </c>
      <c r="F18" s="222" t="str">
        <f>IF(ISERROR(VLOOKUP(B18,'KAYIT LİSTESİ'!$B$4:$H$478,6,0)),"",(VLOOKUP(B18,'KAYIT LİSTESİ'!$B$4:$H$478,6,0)))</f>
        <v/>
      </c>
      <c r="G18" s="57"/>
      <c r="H18" s="224"/>
      <c r="I18" s="592"/>
      <c r="J18" s="259">
        <v>11</v>
      </c>
      <c r="K18" s="258" t="s">
        <v>693</v>
      </c>
      <c r="L18" s="255" t="s">
        <v>694</v>
      </c>
      <c r="M18" s="208" t="s">
        <v>695</v>
      </c>
      <c r="N18" s="144" t="s">
        <v>530</v>
      </c>
      <c r="O18" s="471">
        <v>10235</v>
      </c>
      <c r="P18" s="290"/>
      <c r="Q18" s="444">
        <f>IF(ISTEXT(O18)," ",IFERROR(VLOOKUP(SMALL(PUAN!$V$4:$W$112,COUNTIF(PUAN!$V$4:$W$112,"&lt;"&amp;O18)+1),PUAN!$V$4:$W$112,2,0),"    "))</f>
        <v>23</v>
      </c>
    </row>
    <row r="19" spans="1:17" s="13" customFormat="1" ht="82.5" customHeight="1" x14ac:dyDescent="0.2">
      <c r="A19" s="56">
        <v>2</v>
      </c>
      <c r="B19" s="167" t="s">
        <v>396</v>
      </c>
      <c r="C19" s="234" t="str">
        <f>IF(ISERROR(VLOOKUP(B19,'KAYIT LİSTESİ'!$B$4:$H$478,2,0)),"",(VLOOKUP(B19,'KAYIT LİSTESİ'!$B$4:$H$478,2,0)))</f>
        <v>40
34
35
41
38</v>
      </c>
      <c r="D19" s="255" t="str">
        <f>IF(ISERROR(VLOOKUP(B19,'KAYIT LİSTESİ'!$B$4:$H$478,4,0)),"",(VLOOKUP(B19,'KAYIT LİSTESİ'!$B$4:$H$478,4,0)))</f>
        <v>08.06.2006
01.11.2005
09.10.2005
28.09.2005
19.04.2004</v>
      </c>
      <c r="E19" s="222" t="str">
        <f>IF(ISERROR(VLOOKUP(B19,'KAYIT LİSTESİ'!$B$4:$H$478,5,0)),"",(VLOOKUP(B19,'KAYIT LİSTESİ'!$B$4:$H$478,5,0)))</f>
        <v>ERDOĞAN EREN ÜNVER
YUNUS EGE ALTINAY
ARDA GENÇ
İLYA İLYAS MARCHUK
MERT BAKIR</v>
      </c>
      <c r="F19" s="222" t="str">
        <f>IF(ISERROR(VLOOKUP(B19,'KAYIT LİSTESİ'!$B$4:$H$478,6,0)),"",(VLOOKUP(B19,'KAYIT LİSTESİ'!$B$4:$H$478,6,0)))</f>
        <v>İZMİR-EREN ŞAHİN ERONAT O.O</v>
      </c>
      <c r="G19" s="471">
        <v>10240</v>
      </c>
      <c r="H19" s="224"/>
      <c r="I19" s="592"/>
      <c r="J19" s="259">
        <v>12</v>
      </c>
      <c r="K19" s="258" t="s">
        <v>681</v>
      </c>
      <c r="L19" s="255" t="s">
        <v>682</v>
      </c>
      <c r="M19" s="226" t="s">
        <v>683</v>
      </c>
      <c r="N19" s="227" t="s">
        <v>537</v>
      </c>
      <c r="O19" s="471">
        <v>10240</v>
      </c>
      <c r="P19" s="290"/>
      <c r="Q19" s="444">
        <f>IF(ISTEXT(O19)," ",IFERROR(VLOOKUP(SMALL(PUAN!$V$4:$W$112,COUNTIF(PUAN!$V$4:$W$112,"&lt;"&amp;O19)+1),PUAN!$V$4:$W$112,2,0),"    "))</f>
        <v>23</v>
      </c>
    </row>
    <row r="20" spans="1:17" s="13" customFormat="1" ht="82.5" customHeight="1" x14ac:dyDescent="0.2">
      <c r="A20" s="56">
        <v>3</v>
      </c>
      <c r="B20" s="167" t="s">
        <v>397</v>
      </c>
      <c r="C20" s="234" t="str">
        <f>IF(ISERROR(VLOOKUP(B20,'KAYIT LİSTESİ'!$B$4:$H$478,2,0)),"",(VLOOKUP(B20,'KAYIT LİSTESİ'!$B$4:$H$478,2,0)))</f>
        <v>1
5
9
2
10</v>
      </c>
      <c r="D20" s="255" t="str">
        <f>IF(ISERROR(VLOOKUP(B20,'KAYIT LİSTESİ'!$B$4:$H$478,4,0)),"",(VLOOKUP(B20,'KAYIT LİSTESİ'!$B$4:$H$478,4,0)))</f>
        <v>05.02.2004
15.06.2004
17.12.2005
03.08.2004
28.06.2004</v>
      </c>
      <c r="E20" s="222" t="str">
        <f>IF(ISERROR(VLOOKUP(B20,'KAYIT LİSTESİ'!$B$4:$H$478,5,0)),"",(VLOOKUP(B20,'KAYIT LİSTESİ'!$B$4:$H$478,5,0)))</f>
        <v>AYHAN YAMAN 
HASAN EMRE KÖROĞLU
HASAN CAN KOCAYEL
YUSUF DÖKME
OĞUZHAN TAN</v>
      </c>
      <c r="F20" s="222" t="str">
        <f>IF(ISERROR(VLOOKUP(B20,'KAYIT LİSTESİ'!$B$4:$H$478,6,0)),"",(VLOOKUP(B20,'KAYIT LİSTESİ'!$B$4:$H$478,6,0)))</f>
        <v>İZMİR-BUCA KOZAĞAÇORTAOKULU</v>
      </c>
      <c r="G20" s="289">
        <v>5199</v>
      </c>
      <c r="H20" s="290"/>
      <c r="I20" s="592"/>
      <c r="J20" s="207"/>
      <c r="K20" s="207"/>
      <c r="L20" s="100"/>
      <c r="M20" s="208"/>
      <c r="N20" s="144"/>
      <c r="O20" s="57"/>
      <c r="P20" s="290"/>
      <c r="Q20" s="444" t="str">
        <f>IF(ISTEXT(O20)," ",IFERROR(VLOOKUP(SMALL(PUAN!$V$4:$W$112,COUNTIF(PUAN!$V$4:$W$112,"&lt;"&amp;O20)+1),PUAN!$V$4:$W$112,2,0),"    "))</f>
        <v xml:space="preserve">    </v>
      </c>
    </row>
    <row r="21" spans="1:17" s="13" customFormat="1" ht="82.5" customHeight="1" x14ac:dyDescent="0.2">
      <c r="A21" s="56">
        <v>4</v>
      </c>
      <c r="B21" s="167" t="s">
        <v>398</v>
      </c>
      <c r="C21" s="234" t="str">
        <f>IF(ISERROR(VLOOKUP(B21,'KAYIT LİSTESİ'!$B$4:$H$478,2,0)),"",(VLOOKUP(B21,'KAYIT LİSTESİ'!$B$4:$H$478,2,0)))</f>
        <v>42
45
44
46
47</v>
      </c>
      <c r="D21" s="255" t="str">
        <f>IF(ISERROR(VLOOKUP(B21,'KAYIT LİSTESİ'!$B$4:$H$478,4,0)),"",(VLOOKUP(B21,'KAYIT LİSTESİ'!$B$4:$H$478,4,0)))</f>
        <v>26.06.1905
26.06.1905
27.06.1905
26.06.1905
26.06.1905</v>
      </c>
      <c r="E21" s="222" t="str">
        <f>IF(ISERROR(VLOOKUP(B21,'KAYIT LİSTESİ'!$B$4:$H$478,5,0)),"",(VLOOKUP(B21,'KAYIT LİSTESİ'!$B$4:$H$478,5,0)))</f>
        <v>MERT NAMLIOĞLU
DOĞUKAN OKAN
BERKAY ÖZDEMİR
MERT ÇAMÇİ
M.AYAZ DURDU</v>
      </c>
      <c r="F21" s="222" t="str">
        <f>IF(ISERROR(VLOOKUP(B21,'KAYIT LİSTESİ'!$B$4:$H$478,6,0)),"",(VLOOKUP(B21,'KAYIT LİSTESİ'!$B$4:$H$478,6,0)))</f>
        <v>İZMİR-EVİN LEBLEBİCİOĞLU ORTAOKULU</v>
      </c>
      <c r="G21" s="289">
        <v>5279</v>
      </c>
      <c r="H21" s="290"/>
      <c r="I21" s="592"/>
      <c r="J21" s="207"/>
      <c r="K21" s="207"/>
      <c r="L21" s="100"/>
      <c r="M21" s="208"/>
      <c r="N21" s="144"/>
      <c r="O21" s="57"/>
      <c r="P21" s="290"/>
      <c r="Q21" s="444" t="str">
        <f>IF(ISTEXT(O21)," ",IFERROR(VLOOKUP(SMALL(PUAN!$V$4:$W$112,COUNTIF(PUAN!$V$4:$W$112,"&lt;"&amp;O21)+1),PUAN!$V$4:$W$112,2,0),"    "))</f>
        <v xml:space="preserve">    </v>
      </c>
    </row>
    <row r="22" spans="1:17" s="13" customFormat="1" ht="82.5" customHeight="1" x14ac:dyDescent="0.2">
      <c r="A22" s="56">
        <v>5</v>
      </c>
      <c r="B22" s="167" t="s">
        <v>399</v>
      </c>
      <c r="C22" s="234" t="str">
        <f>IF(ISERROR(VLOOKUP(B22,'KAYIT LİSTESİ'!$B$4:$H$478,2,0)),"",(VLOOKUP(B22,'KAYIT LİSTESİ'!$B$4:$H$478,2,0)))</f>
        <v>17
19
12
26
11</v>
      </c>
      <c r="D22" s="255" t="str">
        <f>IF(ISERROR(VLOOKUP(B22,'KAYIT LİSTESİ'!$B$4:$H$478,4,0)),"",(VLOOKUP(B22,'KAYIT LİSTESİ'!$B$4:$H$478,4,0)))</f>
        <v>23.06.2005
04.05.2005
12.01.2004
21.03.2005
06.06.2005</v>
      </c>
      <c r="E22" s="222" t="str">
        <f>IF(ISERROR(VLOOKUP(B22,'KAYIT LİSTESİ'!$B$4:$H$478,5,0)),"",(VLOOKUP(B22,'KAYIT LİSTESİ'!$B$4:$H$478,5,0)))</f>
        <v>ALTAY ÜNSALDIK
EMİR DÜNDAR
DAĞLAR DURMAZ
CEM ÇETİN
İLKAY CEM CEVİZCİ</v>
      </c>
      <c r="F22" s="222" t="str">
        <f>IF(ISERROR(VLOOKUP(B22,'KAYIT LİSTESİ'!$B$4:$H$478,6,0)),"",(VLOOKUP(B22,'KAYIT LİSTESİ'!$B$4:$H$478,6,0)))</f>
        <v>İZMİR-ÖZEL ÇAKABEY OKULLARI</v>
      </c>
      <c r="G22" s="289">
        <v>5461</v>
      </c>
      <c r="H22" s="290"/>
      <c r="I22" s="592"/>
      <c r="J22" s="207"/>
      <c r="K22" s="207"/>
      <c r="L22" s="100"/>
      <c r="M22" s="208"/>
      <c r="N22" s="144"/>
      <c r="O22" s="57"/>
      <c r="P22" s="290"/>
      <c r="Q22" s="444" t="str">
        <f>IF(ISTEXT(O22)," ",IFERROR(VLOOKUP(SMALL(PUAN!$V$4:$W$112,COUNTIF(PUAN!$V$4:$W$112,"&lt;"&amp;O22)+1),PUAN!$V$4:$W$112,2,0),"    "))</f>
        <v xml:space="preserve">    </v>
      </c>
    </row>
    <row r="23" spans="1:17" s="13" customFormat="1" ht="82.5" customHeight="1" x14ac:dyDescent="0.2">
      <c r="A23" s="56">
        <v>6</v>
      </c>
      <c r="B23" s="167" t="s">
        <v>400</v>
      </c>
      <c r="C23" s="234" t="str">
        <f>IF(ISERROR(VLOOKUP(B23,'KAYIT LİSTESİ'!$B$4:$H$478,2,0)),"",(VLOOKUP(B23,'KAYIT LİSTESİ'!$B$4:$H$478,2,0)))</f>
        <v>129
131
127
128
130</v>
      </c>
      <c r="D23" s="255" t="str">
        <f>IF(ISERROR(VLOOKUP(B23,'KAYIT LİSTESİ'!$B$4:$H$478,4,0)),"",(VLOOKUP(B23,'KAYIT LİSTESİ'!$B$4:$H$478,4,0)))</f>
        <v>11.08.2005
10.12.2004
13.08.2004
02.11.2004
23.02.2005</v>
      </c>
      <c r="E23" s="222" t="str">
        <f>IF(ISERROR(VLOOKUP(B23,'KAYIT LİSTESİ'!$B$4:$H$478,5,0)),"",(VLOOKUP(B23,'KAYIT LİSTESİ'!$B$4:$H$478,5,0)))</f>
        <v>ALİ ALP KOYUNCU
MAHMUT BARIŞ TEK
EREN DEMİR TOKDEMİR
ÇETİN SARP PAZARLI
ARDA AĞA</v>
      </c>
      <c r="F23" s="222" t="str">
        <f>IF(ISERROR(VLOOKUP(B23,'KAYIT LİSTESİ'!$B$4:$H$478,6,0)),"",(VLOOKUP(B23,'KAYIT LİSTESİ'!$B$4:$H$478,6,0)))</f>
        <v>İZMİR-EGE ÜNİVERSİTESİ GÜÇLENDİRME VAKFI BORNOVA ORTAOKULU</v>
      </c>
      <c r="G23" s="471">
        <v>10235</v>
      </c>
      <c r="H23" s="290"/>
      <c r="I23" s="592"/>
      <c r="J23" s="207"/>
      <c r="K23" s="207"/>
      <c r="L23" s="100"/>
      <c r="M23" s="208"/>
      <c r="N23" s="144"/>
      <c r="O23" s="57"/>
      <c r="P23" s="290"/>
      <c r="Q23" s="444" t="str">
        <f>IF(ISTEXT(O23)," ",IFERROR(VLOOKUP(SMALL(PUAN!$V$4:$W$112,COUNTIF(PUAN!$V$4:$W$112,"&lt;"&amp;O23)+1),PUAN!$V$4:$W$112,2,0),"    "))</f>
        <v xml:space="preserve">    </v>
      </c>
    </row>
    <row r="24" spans="1:17" s="13" customFormat="1" ht="82.5" customHeight="1" x14ac:dyDescent="0.2">
      <c r="A24" s="56">
        <v>7</v>
      </c>
      <c r="B24" s="167" t="s">
        <v>401</v>
      </c>
      <c r="C24" s="234" t="str">
        <f>IF(ISERROR(VLOOKUP(B24,'KAYIT LİSTESİ'!$B$4:$H$478,2,0)),"",(VLOOKUP(B24,'KAYIT LİSTESİ'!$B$4:$H$478,2,0)))</f>
        <v>85
74
86
87
72</v>
      </c>
      <c r="D24" s="255" t="str">
        <f>IF(ISERROR(VLOOKUP(B24,'KAYIT LİSTESİ'!$B$4:$H$478,4,0)),"",(VLOOKUP(B24,'KAYIT LİSTESİ'!$B$4:$H$478,4,0)))</f>
        <v>01.01.2004
28.07.2004
12.07.2004
25.04.2004
06.08.2004</v>
      </c>
      <c r="E24" s="222" t="str">
        <f>IF(ISERROR(VLOOKUP(B24,'KAYIT LİSTESİ'!$B$4:$H$478,5,0)),"",(VLOOKUP(B24,'KAYIT LİSTESİ'!$B$4:$H$478,5,0)))</f>
        <v>EMİRCAN YAKUT
CİHAN SAGLAM
BURAK ÖZVARDAR
FURKAN CEYLAN
BİLAL GÜRSOY</v>
      </c>
      <c r="F24" s="222" t="str">
        <f>IF(ISERROR(VLOOKUP(B24,'KAYIT LİSTESİ'!$B$4:$H$478,6,0)),"",(VLOOKUP(B24,'KAYIT LİSTESİ'!$B$4:$H$478,6,0)))</f>
        <v>İZMİR-ŞEHİTLER ORTAOKULU</v>
      </c>
      <c r="G24" s="289">
        <v>5651</v>
      </c>
      <c r="H24" s="290"/>
      <c r="I24" s="592"/>
      <c r="J24" s="207"/>
      <c r="K24" s="207"/>
      <c r="L24" s="100"/>
      <c r="M24" s="208"/>
      <c r="N24" s="144"/>
      <c r="O24" s="57"/>
      <c r="P24" s="290"/>
      <c r="Q24" s="444" t="str">
        <f>IF(ISTEXT(O24)," ",IFERROR(VLOOKUP(SMALL(PUAN!$V$4:$W$112,COUNTIF(PUAN!$V$4:$W$112,"&lt;"&amp;O24)+1),PUAN!$V$4:$W$112,2,0),"    "))</f>
        <v xml:space="preserve">    </v>
      </c>
    </row>
    <row r="25" spans="1:17" s="13" customFormat="1" ht="82.5" customHeight="1" x14ac:dyDescent="0.2">
      <c r="A25" s="56">
        <v>8</v>
      </c>
      <c r="B25" s="167" t="s">
        <v>402</v>
      </c>
      <c r="C25" s="234" t="str">
        <f>IF(ISERROR(VLOOKUP(B25,'KAYIT LİSTESİ'!$B$4:$H$478,2,0)),"",(VLOOKUP(B25,'KAYIT LİSTESİ'!$B$4:$H$478,2,0)))</f>
        <v/>
      </c>
      <c r="D25" s="255" t="str">
        <f>IF(ISERROR(VLOOKUP(B25,'KAYIT LİSTESİ'!$B$4:$H$478,4,0)),"",(VLOOKUP(B25,'KAYIT LİSTESİ'!$B$4:$H$478,4,0)))</f>
        <v/>
      </c>
      <c r="E25" s="222" t="str">
        <f>IF(ISERROR(VLOOKUP(B25,'KAYIT LİSTESİ'!$B$4:$H$478,5,0)),"",(VLOOKUP(B25,'KAYIT LİSTESİ'!$B$4:$H$478,5,0)))</f>
        <v/>
      </c>
      <c r="F25" s="222" t="str">
        <f>IF(ISERROR(VLOOKUP(B25,'KAYIT LİSTESİ'!$B$4:$H$478,6,0)),"",(VLOOKUP(B25,'KAYIT LİSTESİ'!$B$4:$H$478,6,0)))</f>
        <v/>
      </c>
      <c r="G25" s="57"/>
      <c r="H25" s="224"/>
      <c r="I25" s="592"/>
      <c r="J25" s="207"/>
      <c r="K25" s="207"/>
      <c r="L25" s="100"/>
      <c r="M25" s="208"/>
      <c r="N25" s="144"/>
      <c r="O25" s="57"/>
      <c r="P25" s="290"/>
      <c r="Q25" s="444" t="str">
        <f>IF(ISTEXT(O25)," ",IFERROR(VLOOKUP(SMALL(PUAN!$V$4:$W$112,COUNTIF(PUAN!$V$4:$W$112,"&lt;"&amp;O25)+1),PUAN!$V$4:$W$112,2,0),"    "))</f>
        <v xml:space="preserve">    </v>
      </c>
    </row>
    <row r="26" spans="1:17" ht="13.5" customHeight="1" x14ac:dyDescent="0.2">
      <c r="A26" s="23"/>
      <c r="B26" s="23"/>
      <c r="C26" s="24"/>
      <c r="D26" s="44"/>
      <c r="E26" s="25"/>
      <c r="F26" s="26"/>
      <c r="G26" s="27"/>
      <c r="K26" s="28"/>
      <c r="L26" s="29"/>
      <c r="M26" s="30"/>
      <c r="N26" s="31"/>
      <c r="O26" s="40"/>
      <c r="P26" s="40"/>
      <c r="Q26" s="40"/>
    </row>
    <row r="27" spans="1:17" ht="14.25" customHeight="1" x14ac:dyDescent="0.2">
      <c r="A27" s="19" t="s">
        <v>18</v>
      </c>
      <c r="B27" s="19"/>
      <c r="C27" s="19"/>
      <c r="D27" s="45"/>
      <c r="E27" s="38" t="s">
        <v>0</v>
      </c>
      <c r="F27" s="33" t="s">
        <v>1</v>
      </c>
      <c r="G27" s="16"/>
      <c r="H27" s="20" t="s">
        <v>2</v>
      </c>
      <c r="I27" s="20"/>
      <c r="J27" s="20"/>
      <c r="K27" s="20"/>
      <c r="L27" s="20"/>
      <c r="M27" s="20"/>
      <c r="O27" s="41" t="s">
        <v>3</v>
      </c>
      <c r="P27" s="41"/>
      <c r="Q27" s="42" t="s">
        <v>3</v>
      </c>
    </row>
  </sheetData>
  <sortState ref="K8:Q19">
    <sortCondition ref="O8:O19"/>
  </sortState>
  <mergeCells count="20">
    <mergeCell ref="A1:Q1"/>
    <mergeCell ref="A2:Q2"/>
    <mergeCell ref="A3:C3"/>
    <mergeCell ref="D3:E3"/>
    <mergeCell ref="F3:G3"/>
    <mergeCell ref="N3:Q3"/>
    <mergeCell ref="A4:C4"/>
    <mergeCell ref="D4:E4"/>
    <mergeCell ref="N4:Q4"/>
    <mergeCell ref="A5:H5"/>
    <mergeCell ref="J5:N5"/>
    <mergeCell ref="O6:O7"/>
    <mergeCell ref="Q6:Q7"/>
    <mergeCell ref="I6:I25"/>
    <mergeCell ref="J6:J7"/>
    <mergeCell ref="K6:K7"/>
    <mergeCell ref="L6:L7"/>
    <mergeCell ref="M6:M7"/>
    <mergeCell ref="N6:N7"/>
    <mergeCell ref="P6:P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8"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9"/>
  <sheetViews>
    <sheetView view="pageBreakPreview" topLeftCell="C7" zoomScale="40" zoomScaleNormal="100" zoomScaleSheetLayoutView="40" workbookViewId="0">
      <selection activeCell="A8" sqref="A8:A19"/>
    </sheetView>
  </sheetViews>
  <sheetFormatPr defaultRowHeight="12.75" x14ac:dyDescent="0.2"/>
  <cols>
    <col min="2" max="2" width="63.140625" customWidth="1"/>
    <col min="3" max="3" width="22.140625" customWidth="1"/>
    <col min="4" max="4" width="14.5703125" customWidth="1"/>
    <col min="5" max="5" width="22.140625" customWidth="1"/>
    <col min="6" max="6" width="14.5703125" customWidth="1"/>
    <col min="7" max="7" width="22.140625" customWidth="1"/>
    <col min="8" max="8" width="14.5703125" customWidth="1"/>
    <col min="9" max="9" width="22.140625" customWidth="1"/>
    <col min="10" max="10" width="14.5703125" customWidth="1"/>
    <col min="11" max="11" width="22.140625" customWidth="1"/>
    <col min="12" max="12" width="14.5703125" customWidth="1"/>
    <col min="13" max="13" width="16.7109375" customWidth="1"/>
    <col min="14" max="14" width="22.140625" customWidth="1"/>
    <col min="15" max="15" width="14.5703125" customWidth="1"/>
    <col min="16" max="16" width="22.140625" customWidth="1"/>
    <col min="17" max="17" width="14.5703125" customWidth="1"/>
    <col min="18" max="18" width="22.140625" customWidth="1"/>
    <col min="19" max="19" width="14.5703125" customWidth="1"/>
    <col min="20" max="20" width="22.140625" customWidth="1"/>
    <col min="21" max="21" width="14.5703125" customWidth="1"/>
    <col min="22" max="22" width="22.140625" customWidth="1"/>
    <col min="23" max="23" width="14.5703125" customWidth="1"/>
    <col min="24" max="24" width="16.7109375" customWidth="1"/>
    <col min="25" max="25" width="17.42578125" customWidth="1"/>
  </cols>
  <sheetData>
    <row r="1" spans="1:25" ht="68.25" customHeight="1" x14ac:dyDescent="0.2">
      <c r="A1" s="696" t="str">
        <f>('YARIŞMA BİLGİLERİ'!A2)</f>
        <v>Gençlik ve Spor Bakanlığı
Spor Genel Müdürlüğü
Spor Faaliyetleri Daire Başkanlığı</v>
      </c>
      <c r="B1" s="696"/>
      <c r="C1" s="696"/>
      <c r="D1" s="696"/>
      <c r="E1" s="696"/>
      <c r="F1" s="696"/>
      <c r="G1" s="696"/>
      <c r="H1" s="696"/>
      <c r="I1" s="696"/>
      <c r="J1" s="696"/>
      <c r="K1" s="696"/>
      <c r="L1" s="696"/>
      <c r="M1" s="696"/>
      <c r="N1" s="696"/>
      <c r="O1" s="696"/>
      <c r="P1" s="696"/>
      <c r="Q1" s="696"/>
      <c r="R1" s="696"/>
      <c r="S1" s="696"/>
      <c r="T1" s="696"/>
      <c r="U1" s="696"/>
      <c r="V1" s="696"/>
      <c r="W1" s="696"/>
      <c r="X1" s="696"/>
      <c r="Y1" s="696"/>
    </row>
    <row r="2" spans="1:25" ht="43.5" customHeight="1" x14ac:dyDescent="0.2">
      <c r="A2" s="697" t="str">
        <f>'YARIŞMA BİLGİLERİ'!F19</f>
        <v>2017-2018 Öğretim Yılı Okullararası Puanlı  Atletizm Yıldızlar İl Birinciliği</v>
      </c>
      <c r="B2" s="697"/>
      <c r="C2" s="697"/>
      <c r="D2" s="697"/>
      <c r="E2" s="697"/>
      <c r="F2" s="697"/>
      <c r="G2" s="697"/>
      <c r="H2" s="697"/>
      <c r="I2" s="697"/>
      <c r="J2" s="697"/>
      <c r="K2" s="697"/>
      <c r="L2" s="697"/>
      <c r="M2" s="697"/>
      <c r="N2" s="697"/>
      <c r="O2" s="697"/>
      <c r="P2" s="697"/>
      <c r="Q2" s="697"/>
      <c r="R2" s="697"/>
      <c r="S2" s="697"/>
      <c r="T2" s="697"/>
      <c r="U2" s="697"/>
      <c r="V2" s="697"/>
      <c r="W2" s="697"/>
      <c r="X2" s="697"/>
      <c r="Y2" s="697"/>
    </row>
    <row r="3" spans="1:25" ht="39" customHeight="1" x14ac:dyDescent="0.2">
      <c r="A3" s="698" t="s">
        <v>196</v>
      </c>
      <c r="B3" s="698"/>
      <c r="C3" s="698"/>
      <c r="D3" s="698"/>
      <c r="E3" s="698"/>
      <c r="F3" s="698"/>
      <c r="G3" s="698"/>
      <c r="H3" s="698"/>
      <c r="I3" s="698"/>
      <c r="J3" s="698"/>
      <c r="K3" s="698"/>
      <c r="L3" s="698"/>
      <c r="M3" s="698"/>
      <c r="N3" s="698"/>
      <c r="O3" s="698"/>
      <c r="P3" s="698"/>
      <c r="Q3" s="698"/>
      <c r="R3" s="698"/>
      <c r="S3" s="698"/>
      <c r="T3" s="698"/>
      <c r="U3" s="698"/>
      <c r="V3" s="698"/>
      <c r="W3" s="698"/>
      <c r="X3" s="698"/>
      <c r="Y3" s="698"/>
    </row>
    <row r="4" spans="1:25" ht="50.25" customHeight="1" x14ac:dyDescent="0.2">
      <c r="A4" s="699" t="str">
        <f>'YARIŞMA BİLGİLERİ'!F21</f>
        <v>Yıldız Erkekler</v>
      </c>
      <c r="B4" s="699"/>
      <c r="C4" s="699"/>
      <c r="D4" s="699"/>
      <c r="E4" s="699"/>
      <c r="F4" s="699"/>
      <c r="G4" s="699"/>
      <c r="H4" s="699"/>
      <c r="I4" s="699"/>
      <c r="J4" s="699"/>
      <c r="K4" s="699"/>
      <c r="L4" s="699"/>
      <c r="M4" s="699"/>
      <c r="N4" s="699"/>
      <c r="O4" s="699"/>
      <c r="P4" s="699"/>
      <c r="Q4" s="699"/>
      <c r="R4" s="699"/>
      <c r="S4" s="699"/>
      <c r="T4" s="699"/>
      <c r="U4" s="699"/>
      <c r="V4" s="699"/>
      <c r="W4" s="699"/>
      <c r="X4" s="699"/>
      <c r="Y4" s="699"/>
    </row>
    <row r="5" spans="1:25" ht="32.25" customHeight="1" x14ac:dyDescent="0.2">
      <c r="A5" s="183"/>
      <c r="B5" s="183"/>
      <c r="C5" s="699" t="s">
        <v>205</v>
      </c>
      <c r="D5" s="699"/>
      <c r="E5" s="699"/>
      <c r="F5" s="699"/>
      <c r="G5" s="699"/>
      <c r="H5" s="183"/>
      <c r="I5" s="247"/>
      <c r="J5" s="247"/>
      <c r="K5" s="247"/>
      <c r="L5" s="247"/>
      <c r="M5" s="247"/>
      <c r="N5" s="699" t="s">
        <v>206</v>
      </c>
      <c r="O5" s="699"/>
      <c r="P5" s="699"/>
      <c r="Q5" s="699"/>
      <c r="R5" s="699"/>
      <c r="S5" s="247"/>
      <c r="T5" s="247"/>
      <c r="U5" s="247"/>
      <c r="V5" s="247"/>
      <c r="W5" s="704">
        <f ca="1">NOW()</f>
        <v>43195.734738888888</v>
      </c>
      <c r="X5" s="704"/>
      <c r="Y5" s="704"/>
    </row>
    <row r="6" spans="1:25" ht="69" customHeight="1" x14ac:dyDescent="0.2">
      <c r="A6" s="692" t="s">
        <v>137</v>
      </c>
      <c r="B6" s="693" t="s">
        <v>190</v>
      </c>
      <c r="C6" s="695" t="s">
        <v>377</v>
      </c>
      <c r="D6" s="695"/>
      <c r="E6" s="700" t="s">
        <v>378</v>
      </c>
      <c r="F6" s="701"/>
      <c r="G6" s="700" t="s">
        <v>135</v>
      </c>
      <c r="H6" s="701"/>
      <c r="I6" s="694" t="s">
        <v>169</v>
      </c>
      <c r="J6" s="694"/>
      <c r="K6" s="702" t="s">
        <v>134</v>
      </c>
      <c r="L6" s="703"/>
      <c r="M6" s="706" t="s">
        <v>208</v>
      </c>
      <c r="N6" s="700" t="s">
        <v>283</v>
      </c>
      <c r="O6" s="701"/>
      <c r="P6" s="702" t="s">
        <v>200</v>
      </c>
      <c r="Q6" s="703"/>
      <c r="R6" s="702" t="s">
        <v>148</v>
      </c>
      <c r="S6" s="703"/>
      <c r="T6" s="702" t="s">
        <v>136</v>
      </c>
      <c r="U6" s="703"/>
      <c r="V6" s="702" t="s">
        <v>379</v>
      </c>
      <c r="W6" s="703"/>
      <c r="X6" s="705" t="s">
        <v>207</v>
      </c>
      <c r="Y6" s="707" t="s">
        <v>209</v>
      </c>
    </row>
    <row r="7" spans="1:25" ht="27" customHeight="1" x14ac:dyDescent="0.2">
      <c r="A7" s="692"/>
      <c r="B7" s="693"/>
      <c r="C7" s="165" t="s">
        <v>26</v>
      </c>
      <c r="D7" s="166" t="s">
        <v>111</v>
      </c>
      <c r="E7" s="165" t="s">
        <v>26</v>
      </c>
      <c r="F7" s="166" t="s">
        <v>111</v>
      </c>
      <c r="G7" s="165" t="s">
        <v>26</v>
      </c>
      <c r="H7" s="166" t="s">
        <v>111</v>
      </c>
      <c r="I7" s="165" t="s">
        <v>26</v>
      </c>
      <c r="J7" s="166" t="s">
        <v>111</v>
      </c>
      <c r="K7" s="165" t="s">
        <v>26</v>
      </c>
      <c r="L7" s="166" t="s">
        <v>111</v>
      </c>
      <c r="M7" s="706"/>
      <c r="N7" s="165" t="s">
        <v>26</v>
      </c>
      <c r="O7" s="166" t="s">
        <v>111</v>
      </c>
      <c r="P7" s="165" t="s">
        <v>26</v>
      </c>
      <c r="Q7" s="166" t="s">
        <v>111</v>
      </c>
      <c r="R7" s="165" t="s">
        <v>26</v>
      </c>
      <c r="S7" s="166" t="s">
        <v>111</v>
      </c>
      <c r="T7" s="165" t="s">
        <v>26</v>
      </c>
      <c r="U7" s="166" t="s">
        <v>111</v>
      </c>
      <c r="V7" s="165" t="s">
        <v>26</v>
      </c>
      <c r="W7" s="166" t="s">
        <v>111</v>
      </c>
      <c r="X7" s="705"/>
      <c r="Y7" s="708"/>
    </row>
    <row r="8" spans="1:25" ht="66" customHeight="1" x14ac:dyDescent="0.2">
      <c r="A8" s="257">
        <v>1</v>
      </c>
      <c r="B8" s="254" t="s">
        <v>483</v>
      </c>
      <c r="C8" s="283">
        <f>IF(ISERROR(VLOOKUP(B8,'60m'!$O$8:$S$973,2,0)),"",(VLOOKUP(B8,'60m'!$O$8:$S$973,2,0)))</f>
        <v>840</v>
      </c>
      <c r="D8" s="463">
        <f>IF(ISERROR(VLOOKUP(B8,'60m'!$O$8:$S$990,5,0)),"",(VLOOKUP(B8,'60m'!$O$8:$S$990,5,0)))</f>
        <v>78</v>
      </c>
      <c r="E8" s="285">
        <f>IF(ISERROR(VLOOKUP(B8,'80m'!$O$8:$S$973,2,0)),"",(VLOOKUP(B8,'80m'!$O$8:$S$973,2,0)))</f>
        <v>1042</v>
      </c>
      <c r="F8" s="462">
        <f>IF(ISERROR(VLOOKUP(B8,'80m'!$O$8:$S$990,5,0)),"",(VLOOKUP(B8,'80m'!$O$8:$S$990,5,0)))</f>
        <v>81</v>
      </c>
      <c r="G8" s="287">
        <f>IF(ISERROR(VLOOKUP(B8,'800m'!$N$8:$Q$972,2,0)),"",(VLOOKUP(B8,'800m'!$N$8:$Q$972,2,0)))</f>
        <v>22290</v>
      </c>
      <c r="H8" s="462">
        <f>IF(ISERROR(VLOOKUP(B8,'800m'!$N$8:$Q$972,4,0)),"",(VLOOKUP(B8,'800m'!$N$8:$Q$972,4,0)))</f>
        <v>30</v>
      </c>
      <c r="I8" s="288">
        <f>IF(ISERROR(VLOOKUP(B8,Cirit!$F$8:$K$975,6,0)),"",(VLOOKUP(B8,Cirit!$F$8:$K$975,6,0)))</f>
        <v>2286</v>
      </c>
      <c r="J8" s="462">
        <f>IF(ISERROR(VLOOKUP(B8,Cirit!$F$8:$L$975,7,0)),"",(VLOOKUP(B8,Cirit!$F$8:$L$975,7,0)))</f>
        <v>44</v>
      </c>
      <c r="K8" s="288">
        <f>IF(ISERROR(VLOOKUP(B8,Yüksek!$F$8:$BO$990,62,0)),"",(VLOOKUP(B8,Yüksek!$F$8:$BO$990,62,0)))</f>
        <v>145</v>
      </c>
      <c r="L8" s="462">
        <f>IF(ISERROR(VLOOKUP(B8,Yüksek!$F$8:$BP$990,63,0)),"",(VLOOKUP(B8,Yüksek!$F$8:$BP$990,63,0)))</f>
        <v>45</v>
      </c>
      <c r="M8" s="460">
        <f>SUM(D8,F8,H8,J8,L8)</f>
        <v>278</v>
      </c>
      <c r="N8" s="287">
        <f>IF(ISERROR(VLOOKUP(B8,'2000m'!$N$8:$O$982,2,0)),"",(VLOOKUP(B8,'2000m'!$N$8:$O$982,2,0)))</f>
        <v>70914</v>
      </c>
      <c r="O8" s="462">
        <f>IF(ISERROR(VLOOKUP(B8,'2000m'!$N$8:$Q$982,4,0)),"",(VLOOKUP(B8,'2000m'!$N$8:$Q$982,4,0)))</f>
        <v>34</v>
      </c>
      <c r="P8" s="285">
        <f>IF(ISERROR(VLOOKUP(B8,'100m.Eng'!$O$8:$S$973,2,0)),"",(VLOOKUP(B8,'100m.Eng'!$O$8:$S$973,2,0)))</f>
        <v>2037</v>
      </c>
      <c r="Q8" s="462">
        <f>IF(ISERROR(VLOOKUP(B8,'100m.Eng'!$O$8:$S$990,5,0)),"",(VLOOKUP(B8,'100m.Eng'!$O$8:$S$990,5,0)))</f>
        <v>25</v>
      </c>
      <c r="R8" s="288">
        <f>IF(ISERROR(VLOOKUP(B8,Gülle!$F$8:$K$975,6,0)),"",(VLOOKUP(B8,Gülle!$F$8:$K$975,6,0)))</f>
        <v>1180</v>
      </c>
      <c r="S8" s="462">
        <f>IF(ISERROR(VLOOKUP(B8,Gülle!$F$8:$L$975,7,0)),"",(VLOOKUP(B8,Gülle!$F$8:$L$975,7,0)))</f>
        <v>72</v>
      </c>
      <c r="T8" s="288">
        <f>IF(ISERROR(VLOOKUP(B8,Uzun!$F$8:$K$980,6,0)),"",(VLOOKUP(B8,Uzun!$F$8:$K$980,6,0)))</f>
        <v>467</v>
      </c>
      <c r="U8" s="462">
        <f>IF(ISERROR(VLOOKUP(B8,Uzun!$F$8:$L$980,7,0)),"",(VLOOKUP(B8,Uzun!$F$8:$L$980,7,0)))</f>
        <v>56</v>
      </c>
      <c r="V8" s="285">
        <f>IF(ISERROR(VLOOKUP(B8,'5X80m'!$N$8:$O$973,2,0)),"",(VLOOKUP(B8,'5X80m'!$N$8:$O$973,2,0)))</f>
        <v>5199</v>
      </c>
      <c r="W8" s="462">
        <f>IF(ISERROR(VLOOKUP(B8,'5X80m'!$N$8:$Q$973,4,0)),"",(VLOOKUP(B8,'5X80m'!$N$8:$Q$973,4,0)))</f>
        <v>75</v>
      </c>
      <c r="X8" s="460">
        <f>SUM(O8,Q8,S8,U8,W8)</f>
        <v>262</v>
      </c>
      <c r="Y8" s="461">
        <f>SUM(M8,X8)</f>
        <v>540</v>
      </c>
    </row>
    <row r="9" spans="1:25" ht="66" customHeight="1" x14ac:dyDescent="0.2">
      <c r="A9" s="257">
        <v>2</v>
      </c>
      <c r="B9" s="254" t="s">
        <v>545</v>
      </c>
      <c r="C9" s="283">
        <f>IF(ISERROR(VLOOKUP(B9,'60m'!$O$8:$S$973,2,0)),"",(VLOOKUP(B9,'60m'!$O$8:$S$973,2,0)))</f>
        <v>818</v>
      </c>
      <c r="D9" s="463">
        <f>IF(ISERROR(VLOOKUP(B9,'60m'!$O$8:$S$990,5,0)),"",(VLOOKUP(B9,'60m'!$O$8:$S$990,5,0)))</f>
        <v>82</v>
      </c>
      <c r="E9" s="499" t="str">
        <f>IF(ISERROR(VLOOKUP(B9,'80m'!$O$8:$S$973,2,0)),"",(VLOOKUP(B9,'80m'!$O$8:$S$973,2,0)))</f>
        <v>1018 (10.175)</v>
      </c>
      <c r="F9" s="462">
        <f>IF(ISERROR(VLOOKUP(B9,'80m'!$O$8:$S$990,5,0)),"",(VLOOKUP(B9,'80m'!$O$8:$S$990,5,0)))</f>
        <v>86</v>
      </c>
      <c r="G9" s="287">
        <f>IF(ISERROR(VLOOKUP(B9,'800m'!$N$8:$Q$972,2,0)),"",(VLOOKUP(B9,'800m'!$N$8:$Q$972,2,0)))</f>
        <v>23169</v>
      </c>
      <c r="H9" s="462">
        <f>IF(ISERROR(VLOOKUP(B9,'800m'!$N$8:$Q$972,4,0)),"",(VLOOKUP(B9,'800m'!$N$8:$Q$972,4,0)))</f>
        <v>21</v>
      </c>
      <c r="I9" s="288">
        <f>IF(ISERROR(VLOOKUP(B9,Cirit!$F$8:$K$975,6,0)),"",(VLOOKUP(B9,Cirit!$F$8:$K$975,6,0)))</f>
        <v>2194</v>
      </c>
      <c r="J9" s="462">
        <f>IF(ISERROR(VLOOKUP(B9,Cirit!$F$8:$L$975,7,0)),"",(VLOOKUP(B9,Cirit!$F$8:$L$975,7,0)))</f>
        <v>42</v>
      </c>
      <c r="K9" s="288">
        <f>IF(ISERROR(VLOOKUP(B9,Yüksek!$F$8:$BO$990,62,0)),"",(VLOOKUP(B9,Yüksek!$F$8:$BO$990,62,0)))</f>
        <v>130</v>
      </c>
      <c r="L9" s="462">
        <f>IF(ISERROR(VLOOKUP(B9,Yüksek!$F$8:$BP$990,63,0)),"",(VLOOKUP(B9,Yüksek!$F$8:$BP$990,63,0)))</f>
        <v>30</v>
      </c>
      <c r="M9" s="460">
        <f>SUM(D9,F9,H9,J9,L9)</f>
        <v>261</v>
      </c>
      <c r="N9" s="287">
        <f>IF(ISERROR(VLOOKUP(B9,'2000m'!$N$8:$O$982,2,0)),"",(VLOOKUP(B9,'2000m'!$N$8:$O$982,2,0)))</f>
        <v>72298</v>
      </c>
      <c r="O9" s="462">
        <f>IF(ISERROR(VLOOKUP(B9,'2000m'!$N$8:$Q$982,4,0)),"",(VLOOKUP(B9,'2000m'!$N$8:$Q$982,4,0)))</f>
        <v>27</v>
      </c>
      <c r="P9" s="285">
        <f>IF(ISERROR(VLOOKUP(B9,'100m.Eng'!$O$8:$S$973,2,0)),"",(VLOOKUP(B9,'100m.Eng'!$O$8:$S$973,2,0)))</f>
        <v>2013</v>
      </c>
      <c r="Q9" s="462">
        <f>IF(ISERROR(VLOOKUP(B9,'100m.Eng'!$O$8:$S$990,5,0)),"",(VLOOKUP(B9,'100m.Eng'!$O$8:$S$990,5,0)))</f>
        <v>26</v>
      </c>
      <c r="R9" s="288">
        <f>IF(ISERROR(VLOOKUP(B9,Gülle!$F$8:$K$975,6,0)),"",(VLOOKUP(B9,Gülle!$F$8:$K$975,6,0)))</f>
        <v>1199</v>
      </c>
      <c r="S9" s="462">
        <f>IF(ISERROR(VLOOKUP(B9,Gülle!$F$8:$L$975,7,0)),"",(VLOOKUP(B9,Gülle!$F$8:$L$975,7,0)))</f>
        <v>73</v>
      </c>
      <c r="T9" s="288">
        <f>IF(ISERROR(VLOOKUP(B9,Uzun!$F$8:$K$980,6,0)),"",(VLOOKUP(B9,Uzun!$F$8:$K$980,6,0)))</f>
        <v>491</v>
      </c>
      <c r="U9" s="462">
        <f>IF(ISERROR(VLOOKUP(B9,Uzun!$F$8:$L$980,7,0)),"",(VLOOKUP(B9,Uzun!$F$8:$L$980,7,0)))</f>
        <v>62</v>
      </c>
      <c r="V9" s="285">
        <f>IF(ISERROR(VLOOKUP(B9,'5X80m'!$N$8:$O$973,2,0)),"",(VLOOKUP(B9,'5X80m'!$N$8:$O$973,2,0)))</f>
        <v>5279</v>
      </c>
      <c r="W9" s="462">
        <f>IF(ISERROR(VLOOKUP(B9,'5X80m'!$N$8:$Q$973,4,0)),"",(VLOOKUP(B9,'5X80m'!$N$8:$Q$973,4,0)))</f>
        <v>71</v>
      </c>
      <c r="X9" s="460">
        <f>SUM(O9,Q9,S9,U9,W9)</f>
        <v>259</v>
      </c>
      <c r="Y9" s="461">
        <f>SUM(M9,X9)</f>
        <v>520</v>
      </c>
    </row>
    <row r="10" spans="1:25" ht="66" customHeight="1" x14ac:dyDescent="0.2">
      <c r="A10" s="257">
        <v>3</v>
      </c>
      <c r="B10" s="254" t="s">
        <v>575</v>
      </c>
      <c r="C10" s="283">
        <f>IF(ISERROR(VLOOKUP(B10,'60m'!$O$8:$S$973,2,0)),"",(VLOOKUP(B10,'60m'!$O$8:$S$973,2,0)))</f>
        <v>922</v>
      </c>
      <c r="D10" s="463">
        <f>IF(ISERROR(VLOOKUP(B10,'60m'!$O$8:$S$990,5,0)),"",(VLOOKUP(B10,'60m'!$O$8:$S$990,5,0)))</f>
        <v>61</v>
      </c>
      <c r="E10" s="285">
        <f>IF(ISERROR(VLOOKUP(B10,'80m'!$O$8:$S$973,2,0)),"",(VLOOKUP(B10,'80m'!$O$8:$S$973,2,0)))</f>
        <v>1080</v>
      </c>
      <c r="F10" s="462">
        <f>IF(ISERROR(VLOOKUP(B10,'80m'!$O$8:$S$990,5,0)),"",(VLOOKUP(B10,'80m'!$O$8:$S$990,5,0)))</f>
        <v>74</v>
      </c>
      <c r="G10" s="287">
        <f>IF(ISERROR(VLOOKUP(B10,'800m'!$N$8:$Q$972,2,0)),"",(VLOOKUP(B10,'800m'!$N$8:$Q$972,2,0)))</f>
        <v>24241</v>
      </c>
      <c r="H10" s="462">
        <f>IF(ISERROR(VLOOKUP(B10,'800m'!$N$8:$Q$972,4,0)),"",(VLOOKUP(B10,'800m'!$N$8:$Q$972,4,0)))</f>
        <v>11</v>
      </c>
      <c r="I10" s="288">
        <f>IF(ISERROR(VLOOKUP(B10,Cirit!$F$8:$K$975,6,0)),"",(VLOOKUP(B10,Cirit!$F$8:$K$975,6,0)))</f>
        <v>2431</v>
      </c>
      <c r="J10" s="462">
        <f>IF(ISERROR(VLOOKUP(B10,Cirit!$F$8:$L$975,7,0)),"",(VLOOKUP(B10,Cirit!$F$8:$L$975,7,0)))</f>
        <v>47</v>
      </c>
      <c r="K10" s="288">
        <f>IF(ISERROR(VLOOKUP(B10,Yüksek!$F$8:$BO$990,62,0)),"",(VLOOKUP(B10,Yüksek!$F$8:$BO$990,62,0)))</f>
        <v>140</v>
      </c>
      <c r="L10" s="462">
        <f>IF(ISERROR(VLOOKUP(B10,Yüksek!$F$8:$BP$990,63,0)),"",(VLOOKUP(B10,Yüksek!$F$8:$BP$990,63,0)))</f>
        <v>40</v>
      </c>
      <c r="M10" s="460">
        <f>SUM(D10,F10,H10,J10,L10)</f>
        <v>233</v>
      </c>
      <c r="N10" s="287">
        <f>IF(ISERROR(VLOOKUP(B10,'2000m'!$N$8:$O$982,2,0)),"",(VLOOKUP(B10,'2000m'!$N$8:$O$982,2,0)))</f>
        <v>72344</v>
      </c>
      <c r="O10" s="462">
        <f>IF(ISERROR(VLOOKUP(B10,'2000m'!$N$8:$Q$982,4,0)),"",(VLOOKUP(B10,'2000m'!$N$8:$Q$982,4,0)))</f>
        <v>27</v>
      </c>
      <c r="P10" s="285">
        <f>IF(ISERROR(VLOOKUP(B10,'100m.Eng'!$O$8:$S$973,2,0)),"",(VLOOKUP(B10,'100m.Eng'!$O$8:$S$973,2,0)))</f>
        <v>1985</v>
      </c>
      <c r="Q10" s="462">
        <f>IF(ISERROR(VLOOKUP(B10,'100m.Eng'!$O$8:$S$990,5,0)),"",(VLOOKUP(B10,'100m.Eng'!$O$8:$S$990,5,0)))</f>
        <v>27</v>
      </c>
      <c r="R10" s="288">
        <f>IF(ISERROR(VLOOKUP(B10,Gülle!$F$8:$K$975,6,0)),"",(VLOOKUP(B10,Gülle!$F$8:$K$975,6,0)))</f>
        <v>925</v>
      </c>
      <c r="S10" s="462">
        <f>IF(ISERROR(VLOOKUP(B10,Gülle!$F$8:$L$975,7,0)),"",(VLOOKUP(B10,Gülle!$F$8:$L$975,7,0)))</f>
        <v>55</v>
      </c>
      <c r="T10" s="288">
        <f>IF(ISERROR(VLOOKUP(B10,Uzun!$F$8:$K$980,6,0)),"",(VLOOKUP(B10,Uzun!$F$8:$K$980,6,0)))</f>
        <v>504</v>
      </c>
      <c r="U10" s="462">
        <f>IF(ISERROR(VLOOKUP(B10,Uzun!$F$8:$L$980,7,0)),"",(VLOOKUP(B10,Uzun!$F$8:$L$980,7,0)))</f>
        <v>66</v>
      </c>
      <c r="V10" s="285">
        <f>IF(ISERROR(VLOOKUP(B10,'5X80m'!$N$8:$O$973,2,0)),"",(VLOOKUP(B10,'5X80m'!$N$8:$O$973,2,0)))</f>
        <v>5492</v>
      </c>
      <c r="W10" s="462">
        <f>IF(ISERROR(VLOOKUP(B10,'5X80m'!$N$8:$Q$973,4,0)),"",(VLOOKUP(B10,'5X80m'!$N$8:$Q$973,4,0)))</f>
        <v>60</v>
      </c>
      <c r="X10" s="460">
        <f>SUM(O10,Q10,S10,U10,W10)</f>
        <v>235</v>
      </c>
      <c r="Y10" s="461">
        <f>SUM(M10,X10)</f>
        <v>468</v>
      </c>
    </row>
    <row r="11" spans="1:25" ht="66" customHeight="1" x14ac:dyDescent="0.2">
      <c r="A11" s="257">
        <v>4</v>
      </c>
      <c r="B11" s="254" t="s">
        <v>495</v>
      </c>
      <c r="C11" s="283">
        <f>IF(ISERROR(VLOOKUP(B11,'60m'!$O$8:$S$973,2,0)),"",(VLOOKUP(B11,'60m'!$O$8:$S$973,2,0)))</f>
        <v>892</v>
      </c>
      <c r="D11" s="463">
        <f>IF(ISERROR(VLOOKUP(B11,'60m'!$O$8:$S$990,5,0)),"",(VLOOKUP(B11,'60m'!$O$8:$S$990,5,0)))</f>
        <v>67</v>
      </c>
      <c r="E11" s="285">
        <f>IF(ISERROR(VLOOKUP(B11,'80m'!$O$8:$S$973,2,0)),"",(VLOOKUP(B11,'80m'!$O$8:$S$973,2,0)))</f>
        <v>1088</v>
      </c>
      <c r="F11" s="462">
        <f>IF(ISERROR(VLOOKUP(B11,'80m'!$O$8:$S$990,5,0)),"",(VLOOKUP(B11,'80m'!$O$8:$S$990,5,0)))</f>
        <v>72</v>
      </c>
      <c r="G11" s="287">
        <f>IF(ISERROR(VLOOKUP(B11,'800m'!$N$8:$Q$972,2,0)),"",(VLOOKUP(B11,'800m'!$N$8:$Q$972,2,0)))</f>
        <v>23673</v>
      </c>
      <c r="H11" s="462">
        <f>IF(ISERROR(VLOOKUP(B11,'800m'!$N$8:$Q$972,4,0)),"",(VLOOKUP(B11,'800m'!$N$8:$Q$972,4,0)))</f>
        <v>16</v>
      </c>
      <c r="I11" s="288">
        <f>IF(ISERROR(VLOOKUP(B11,Cirit!$F$8:$K$975,6,0)),"",(VLOOKUP(B11,Cirit!$F$8:$K$975,6,0)))</f>
        <v>1541</v>
      </c>
      <c r="J11" s="462">
        <f>IF(ISERROR(VLOOKUP(B11,Cirit!$F$8:$L$975,7,0)),"",(VLOOKUP(B11,Cirit!$F$8:$L$975,7,0)))</f>
        <v>29</v>
      </c>
      <c r="K11" s="288">
        <f>IF(ISERROR(VLOOKUP(B11,Yüksek!$F$8:$BO$990,62,0)),"",(VLOOKUP(B11,Yüksek!$F$8:$BO$990,62,0)))</f>
        <v>153</v>
      </c>
      <c r="L11" s="462">
        <f>IF(ISERROR(VLOOKUP(B11,Yüksek!$F$8:$BP$990,63,0)),"",(VLOOKUP(B11,Yüksek!$F$8:$BP$990,63,0)))</f>
        <v>53</v>
      </c>
      <c r="M11" s="460">
        <f>SUM(D11,F11,H11,J11,L11)</f>
        <v>237</v>
      </c>
      <c r="N11" s="287">
        <f>IF(ISERROR(VLOOKUP(B11,'2000m'!$N$8:$O$982,2,0)),"",(VLOOKUP(B11,'2000m'!$N$8:$O$982,2,0)))</f>
        <v>74559</v>
      </c>
      <c r="O11" s="462">
        <f>IF(ISERROR(VLOOKUP(B11,'2000m'!$N$8:$Q$982,4,0)),"",(VLOOKUP(B11,'2000m'!$N$8:$Q$982,4,0)))</f>
        <v>16</v>
      </c>
      <c r="P11" s="285">
        <f>IF(ISERROR(VLOOKUP(B11,'100m.Eng'!$O$8:$S$973,2,0)),"",(VLOOKUP(B11,'100m.Eng'!$O$8:$S$973,2,0)))</f>
        <v>2056</v>
      </c>
      <c r="Q11" s="462">
        <f>IF(ISERROR(VLOOKUP(B11,'100m.Eng'!$O$8:$S$990,5,0)),"",(VLOOKUP(B11,'100m.Eng'!$O$8:$S$990,5,0)))</f>
        <v>24</v>
      </c>
      <c r="R11" s="288">
        <f>IF(ISERROR(VLOOKUP(B11,Gülle!$F$8:$K$975,6,0)),"",(VLOOKUP(B11,Gülle!$F$8:$K$975,6,0)))</f>
        <v>878</v>
      </c>
      <c r="S11" s="462">
        <f>IF(ISERROR(VLOOKUP(B11,Gülle!$F$8:$L$975,7,0)),"",(VLOOKUP(B11,Gülle!$F$8:$L$975,7,0)))</f>
        <v>52</v>
      </c>
      <c r="T11" s="288">
        <f>IF(ISERROR(VLOOKUP(B11,Uzun!$F$8:$K$980,6,0)),"",(VLOOKUP(B11,Uzun!$F$8:$K$980,6,0)))</f>
        <v>502</v>
      </c>
      <c r="U11" s="462">
        <f>IF(ISERROR(VLOOKUP(B11,Uzun!$F$8:$L$980,7,0)),"",(VLOOKUP(B11,Uzun!$F$8:$L$980,7,0)))</f>
        <v>65</v>
      </c>
      <c r="V11" s="285">
        <f>IF(ISERROR(VLOOKUP(B11,'5X80m'!$N$8:$O$973,2,0)),"",(VLOOKUP(B11,'5X80m'!$N$8:$O$973,2,0)))</f>
        <v>5461</v>
      </c>
      <c r="W11" s="462">
        <f>IF(ISERROR(VLOOKUP(B11,'5X80m'!$N$8:$Q$973,4,0)),"",(VLOOKUP(B11,'5X80m'!$N$8:$Q$973,4,0)))</f>
        <v>61</v>
      </c>
      <c r="X11" s="460">
        <f>SUM(O11,Q11,S11,U11,W11)</f>
        <v>218</v>
      </c>
      <c r="Y11" s="461">
        <f>SUM(M11,X11)</f>
        <v>455</v>
      </c>
    </row>
    <row r="12" spans="1:25" ht="66" customHeight="1" x14ac:dyDescent="0.2">
      <c r="A12" s="257">
        <v>5</v>
      </c>
      <c r="B12" s="254" t="s">
        <v>520</v>
      </c>
      <c r="C12" s="283">
        <f>IF(ISERROR(VLOOKUP(B12,'60m'!$O$8:$S$973,2,0)),"",(VLOOKUP(B12,'60m'!$O$8:$S$973,2,0)))</f>
        <v>809</v>
      </c>
      <c r="D12" s="463">
        <f>IF(ISERROR(VLOOKUP(B12,'60m'!$O$8:$S$990,5,0)),"",(VLOOKUP(B12,'60m'!$O$8:$S$990,5,0)))</f>
        <v>84</v>
      </c>
      <c r="E12" s="499" t="str">
        <f>IF(ISERROR(VLOOKUP(B12,'80m'!$O$8:$S$973,2,0)),"",(VLOOKUP(B12,'80m'!$O$8:$S$973,2,0)))</f>
        <v>10.18 (10.1732)</v>
      </c>
      <c r="F12" s="462">
        <f>IF(ISERROR(VLOOKUP(B12,'80m'!$O$8:$S$990,5,0)),"",(VLOOKUP(B12,'80m'!$O$8:$S$990,5,0)))</f>
        <v>86</v>
      </c>
      <c r="G12" s="287">
        <f>IF(ISERROR(VLOOKUP(B12,'800m'!$N$8:$Q$972,2,0)),"",(VLOOKUP(B12,'800m'!$N$8:$Q$972,2,0)))</f>
        <v>24788</v>
      </c>
      <c r="H12" s="462">
        <f>IF(ISERROR(VLOOKUP(B12,'800m'!$N$8:$Q$972,4,0)),"",(VLOOKUP(B12,'800m'!$N$8:$Q$972,4,0)))</f>
        <v>9</v>
      </c>
      <c r="I12" s="288">
        <f>IF(ISERROR(VLOOKUP(B12,Cirit!$F$8:$K$975,6,0)),"",(VLOOKUP(B12,Cirit!$F$8:$K$975,6,0)))</f>
        <v>2456</v>
      </c>
      <c r="J12" s="462">
        <f>IF(ISERROR(VLOOKUP(B12,Cirit!$F$8:$L$975,7,0)),"",(VLOOKUP(B12,Cirit!$F$8:$L$975,7,0)))</f>
        <v>48</v>
      </c>
      <c r="K12" s="288">
        <f>IF(ISERROR(VLOOKUP(B12,Yüksek!$F$8:$BO$990,62,0)),"",(VLOOKUP(B12,Yüksek!$F$8:$BO$990,62,0)))</f>
        <v>135</v>
      </c>
      <c r="L12" s="462">
        <f>IF(ISERROR(VLOOKUP(B12,Yüksek!$F$8:$BP$990,63,0)),"",(VLOOKUP(B12,Yüksek!$F$8:$BP$990,63,0)))</f>
        <v>35</v>
      </c>
      <c r="M12" s="460">
        <f>SUM(D12,F12,H12,J12,L12)</f>
        <v>262</v>
      </c>
      <c r="N12" s="287">
        <f>IF(ISERROR(VLOOKUP(B12,'2000m'!$N$8:$O$982,2,0)),"",(VLOOKUP(B12,'2000m'!$N$8:$O$982,2,0)))</f>
        <v>81191</v>
      </c>
      <c r="O12" s="462">
        <f>IF(ISERROR(VLOOKUP(B12,'2000m'!$N$8:$Q$982,4,0)),"",(VLOOKUP(B12,'2000m'!$N$8:$Q$982,4,0)))</f>
        <v>5</v>
      </c>
      <c r="P12" s="285">
        <f>IF(ISERROR(VLOOKUP(B12,'100m.Eng'!$O$8:$S$973,2,0)),"",(VLOOKUP(B12,'100m.Eng'!$O$8:$S$973,2,0)))</f>
        <v>1976</v>
      </c>
      <c r="Q12" s="462">
        <f>IF(ISERROR(VLOOKUP(B12,'100m.Eng'!$O$8:$S$990,5,0)),"",(VLOOKUP(B12,'100m.Eng'!$O$8:$S$990,5,0)))</f>
        <v>28</v>
      </c>
      <c r="R12" s="288">
        <f>IF(ISERROR(VLOOKUP(B12,Gülle!$F$8:$K$975,6,0)),"",(VLOOKUP(B12,Gülle!$F$8:$K$975,6,0)))</f>
        <v>842</v>
      </c>
      <c r="S12" s="462">
        <f>IF(ISERROR(VLOOKUP(B12,Gülle!$F$8:$L$975,7,0)),"",(VLOOKUP(B12,Gülle!$F$8:$L$975,7,0)))</f>
        <v>49</v>
      </c>
      <c r="T12" s="288">
        <f>IF(ISERROR(VLOOKUP(B12,Uzun!$F$8:$K$980,6,0)),"",(VLOOKUP(B12,Uzun!$F$8:$K$980,6,0)))</f>
        <v>477</v>
      </c>
      <c r="U12" s="462">
        <f>IF(ISERROR(VLOOKUP(B12,Uzun!$F$8:$L$980,7,0)),"",(VLOOKUP(B12,Uzun!$F$8:$L$980,7,0)))</f>
        <v>59</v>
      </c>
      <c r="V12" s="285">
        <f>IF(ISERROR(VLOOKUP(B12,'5X80m'!$N$8:$O$973,2,0)),"",(VLOOKUP(B12,'5X80m'!$N$8:$O$973,2,0)))</f>
        <v>5766</v>
      </c>
      <c r="W12" s="462">
        <f>IF(ISERROR(VLOOKUP(B12,'5X80m'!$N$8:$Q$973,4,0)),"",(VLOOKUP(B12,'5X80m'!$N$8:$Q$973,4,0)))</f>
        <v>46</v>
      </c>
      <c r="X12" s="460">
        <f>SUM(O12,Q12,S12,U12,W12)</f>
        <v>187</v>
      </c>
      <c r="Y12" s="461">
        <f>SUM(M12,X12)</f>
        <v>449</v>
      </c>
    </row>
    <row r="13" spans="1:25" ht="66" customHeight="1" x14ac:dyDescent="0.2">
      <c r="A13" s="257">
        <v>6</v>
      </c>
      <c r="B13" s="254" t="s">
        <v>582</v>
      </c>
      <c r="C13" s="283">
        <f>IF(ISERROR(VLOOKUP(B13,'60m'!$O$8:$S$973,2,0)),"",(VLOOKUP(B13,'60m'!$O$8:$S$973,2,0)))</f>
        <v>937</v>
      </c>
      <c r="D13" s="284">
        <f>IF(ISERROR(VLOOKUP(B13,'60m'!$O$8:$S$990,5,0)),"",(VLOOKUP(B13,'60m'!$O$8:$S$990,5,0)))</f>
        <v>58</v>
      </c>
      <c r="E13" s="285">
        <f>IF(ISERROR(VLOOKUP(B13,'80m'!$O$8:$S$973,2,0)),"",(VLOOKUP(B13,'80m'!$O$8:$S$973,2,0)))</f>
        <v>1140</v>
      </c>
      <c r="F13" s="286">
        <f>IF(ISERROR(VLOOKUP(B13,'80m'!$O$8:$S$990,5,0)),"",(VLOOKUP(B13,'80m'!$O$8:$S$990,5,0)))</f>
        <v>62</v>
      </c>
      <c r="G13" s="287" t="str">
        <f>IF(ISERROR(VLOOKUP(B13,'800m'!$N$8:$Q$972,2,0)),"",(VLOOKUP(B13,'800m'!$N$8:$Q$972,2,0)))</f>
        <v>DNF</v>
      </c>
      <c r="H13" s="286" t="str">
        <f>IF(ISERROR(VLOOKUP(B13,'800m'!$N$8:$Q$972,4,0)),"",(VLOOKUP(B13,'800m'!$N$8:$Q$972,4,0)))</f>
        <v xml:space="preserve"> </v>
      </c>
      <c r="I13" s="288">
        <f>IF(ISERROR(VLOOKUP(B13,Cirit!$F$8:$K$975,6,0)),"",(VLOOKUP(B13,Cirit!$F$8:$K$975,6,0)))</f>
        <v>2895</v>
      </c>
      <c r="J13" s="462">
        <f>IF(ISERROR(VLOOKUP(B13,Cirit!$F$8:$L$975,7,0)),"",(VLOOKUP(B13,Cirit!$F$8:$L$975,7,0)))</f>
        <v>56</v>
      </c>
      <c r="K13" s="288">
        <f>IF(ISERROR(VLOOKUP(B13,Yüksek!$F$8:$BO$990,62,0)),"",(VLOOKUP(B13,Yüksek!$F$8:$BO$990,62,0)))</f>
        <v>135</v>
      </c>
      <c r="L13" s="286">
        <f>IF(ISERROR(VLOOKUP(B13,Yüksek!$F$8:$BP$990,63,0)),"",(VLOOKUP(B13,Yüksek!$F$8:$BP$990,63,0)))</f>
        <v>35</v>
      </c>
      <c r="M13" s="460">
        <f>SUM(D13,F13,H13,J13,L13)</f>
        <v>211</v>
      </c>
      <c r="N13" s="287">
        <f>IF(ISERROR(VLOOKUP(B13,'2000m'!$N$8:$O$982,2,0)),"",(VLOOKUP(B13,'2000m'!$N$8:$O$982,2,0)))</f>
        <v>111278</v>
      </c>
      <c r="O13" s="462" t="str">
        <f>IF(ISERROR(VLOOKUP(B13,'2000m'!$N$8:$Q$982,4,0)),"",(VLOOKUP(B13,'2000m'!$N$8:$Q$982,4,0)))</f>
        <v xml:space="preserve">    </v>
      </c>
      <c r="P13" s="285">
        <f>IF(ISERROR(VLOOKUP(B13,'100m.Eng'!$O$8:$S$973,2,0)),"",(VLOOKUP(B13,'100m.Eng'!$O$8:$S$973,2,0)))</f>
        <v>2016</v>
      </c>
      <c r="Q13" s="462">
        <f>IF(ISERROR(VLOOKUP(B13,'100m.Eng'!$O$8:$S$990,5,0)),"",(VLOOKUP(B13,'100m.Eng'!$O$8:$S$990,5,0)))</f>
        <v>26</v>
      </c>
      <c r="R13" s="288">
        <f>IF(ISERROR(VLOOKUP(B13,Gülle!$F$8:$K$975,6,0)),"",(VLOOKUP(B13,Gülle!$F$8:$K$975,6,0)))</f>
        <v>1060</v>
      </c>
      <c r="S13" s="462">
        <f>IF(ISERROR(VLOOKUP(B13,Gülle!$F$8:$L$975,7,0)),"",(VLOOKUP(B13,Gülle!$F$8:$L$975,7,0)))</f>
        <v>64</v>
      </c>
      <c r="T13" s="288">
        <f>IF(ISERROR(VLOOKUP(B13,Uzun!$F$8:$K$980,6,0)),"",(VLOOKUP(B13,Uzun!$F$8:$K$980,6,0)))</f>
        <v>446</v>
      </c>
      <c r="U13" s="462">
        <f>IF(ISERROR(VLOOKUP(B13,Uzun!$F$8:$L$980,7,0)),"",(VLOOKUP(B13,Uzun!$F$8:$L$980,7,0)))</f>
        <v>51</v>
      </c>
      <c r="V13" s="285">
        <f>IF(ISERROR(VLOOKUP(B13,'5X80m'!$N$8:$O$973,2,0)),"",(VLOOKUP(B13,'5X80m'!$N$8:$O$973,2,0)))</f>
        <v>5643</v>
      </c>
      <c r="W13" s="462">
        <f>IF(ISERROR(VLOOKUP(B13,'5X80m'!$N$8:$Q$973,4,0)),"",(VLOOKUP(B13,'5X80m'!$N$8:$Q$973,4,0)))</f>
        <v>52</v>
      </c>
      <c r="X13" s="460">
        <f>SUM(O13,Q13,S13,U13,W13)</f>
        <v>193</v>
      </c>
      <c r="Y13" s="461">
        <f>SUM(M13,X13)</f>
        <v>404</v>
      </c>
    </row>
    <row r="14" spans="1:25" ht="66" customHeight="1" x14ac:dyDescent="0.2">
      <c r="A14" s="257">
        <v>7</v>
      </c>
      <c r="B14" s="254" t="s">
        <v>591</v>
      </c>
      <c r="C14" s="283">
        <f>IF(ISERROR(VLOOKUP(B14,'60m'!$O$8:$S$973,2,0)),"",(VLOOKUP(B14,'60m'!$O$8:$S$973,2,0)))</f>
        <v>926</v>
      </c>
      <c r="D14" s="284">
        <f>IF(ISERROR(VLOOKUP(B14,'60m'!$O$8:$S$990,5,0)),"",(VLOOKUP(B14,'60m'!$O$8:$S$990,5,0)))</f>
        <v>60</v>
      </c>
      <c r="E14" s="285">
        <f>IF(ISERROR(VLOOKUP(B14,'80m'!$O$8:$S$973,2,0)),"",(VLOOKUP(B14,'80m'!$O$8:$S$973,2,0)))</f>
        <v>1151</v>
      </c>
      <c r="F14" s="286">
        <f>IF(ISERROR(VLOOKUP(B14,'80m'!$O$8:$S$990,5,0)),"",(VLOOKUP(B14,'80m'!$O$8:$S$990,5,0)))</f>
        <v>59</v>
      </c>
      <c r="G14" s="287">
        <f>IF(ISERROR(VLOOKUP(B14,'800m'!$N$8:$Q$972,2,0)),"",(VLOOKUP(B14,'800m'!$N$8:$Q$972,2,0)))</f>
        <v>23438</v>
      </c>
      <c r="H14" s="286">
        <f>IF(ISERROR(VLOOKUP(B14,'800m'!$N$8:$Q$972,4,0)),"",(VLOOKUP(B14,'800m'!$N$8:$Q$972,4,0)))</f>
        <v>18</v>
      </c>
      <c r="I14" s="288">
        <f>IF(ISERROR(VLOOKUP(B14,Cirit!$F$8:$K$975,6,0)),"",(VLOOKUP(B14,Cirit!$F$8:$K$975,6,0)))</f>
        <v>1644</v>
      </c>
      <c r="J14" s="462">
        <f>IF(ISERROR(VLOOKUP(B14,Cirit!$F$8:$L$975,7,0)),"",(VLOOKUP(B14,Cirit!$F$8:$L$975,7,0)))</f>
        <v>31</v>
      </c>
      <c r="K14" s="288">
        <f>IF(ISERROR(VLOOKUP(B14,Yüksek!$F$8:$BO$990,62,0)),"",(VLOOKUP(B14,Yüksek!$F$8:$BO$990,62,0)))</f>
        <v>125</v>
      </c>
      <c r="L14" s="286">
        <f>IF(ISERROR(VLOOKUP(B14,Yüksek!$F$8:$BP$990,63,0)),"",(VLOOKUP(B14,Yüksek!$F$8:$BP$990,63,0)))</f>
        <v>25</v>
      </c>
      <c r="M14" s="460">
        <f>SUM(D14,F14,H14,J14,L14)</f>
        <v>193</v>
      </c>
      <c r="N14" s="287">
        <f>IF(ISERROR(VLOOKUP(B14,'2000m'!$N$8:$O$982,2,0)),"",(VLOOKUP(B14,'2000m'!$N$8:$O$982,2,0)))</f>
        <v>80987</v>
      </c>
      <c r="O14" s="462">
        <f>IF(ISERROR(VLOOKUP(B14,'2000m'!$N$8:$Q$982,4,0)),"",(VLOOKUP(B14,'2000m'!$N$8:$Q$982,4,0)))</f>
        <v>6</v>
      </c>
      <c r="P14" s="285">
        <f>IF(ISERROR(VLOOKUP(B14,'100m.Eng'!$O$8:$S$973,2,0)),"",(VLOOKUP(B14,'100m.Eng'!$O$8:$S$973,2,0)))</f>
        <v>2015</v>
      </c>
      <c r="Q14" s="462">
        <f>IF(ISERROR(VLOOKUP(B14,'100m.Eng'!$O$8:$S$990,5,0)),"",(VLOOKUP(B14,'100m.Eng'!$O$8:$S$990,5,0)))</f>
        <v>26</v>
      </c>
      <c r="R14" s="288">
        <f>IF(ISERROR(VLOOKUP(B14,Gülle!$F$8:$K$975,6,0)),"",(VLOOKUP(B14,Gülle!$F$8:$K$975,6,0)))</f>
        <v>879</v>
      </c>
      <c r="S14" s="462">
        <f>IF(ISERROR(VLOOKUP(B14,Gülle!$F$8:$L$975,7,0)),"",(VLOOKUP(B14,Gülle!$F$8:$L$975,7,0)))</f>
        <v>52</v>
      </c>
      <c r="T14" s="288">
        <f>IF(ISERROR(VLOOKUP(B14,Uzun!$F$8:$K$980,6,0)),"",(VLOOKUP(B14,Uzun!$F$8:$K$980,6,0)))</f>
        <v>460</v>
      </c>
      <c r="U14" s="462">
        <f>IF(ISERROR(VLOOKUP(B14,Uzun!$F$8:$L$980,7,0)),"",(VLOOKUP(B14,Uzun!$F$8:$L$980,7,0)))</f>
        <v>55</v>
      </c>
      <c r="V14" s="285">
        <f>IF(ISERROR(VLOOKUP(B14,'5X80m'!$N$8:$O$973,2,0)),"",(VLOOKUP(B14,'5X80m'!$N$8:$O$973,2,0)))</f>
        <v>5651</v>
      </c>
      <c r="W14" s="462">
        <f>IF(ISERROR(VLOOKUP(B14,'5X80m'!$N$8:$Q$973,4,0)),"",(VLOOKUP(B14,'5X80m'!$N$8:$Q$973,4,0)))</f>
        <v>52</v>
      </c>
      <c r="X14" s="460">
        <f>SUM(O14,Q14,S14,U14,W14)</f>
        <v>191</v>
      </c>
      <c r="Y14" s="461">
        <f>SUM(M14,X14)</f>
        <v>384</v>
      </c>
    </row>
    <row r="15" spans="1:25" ht="66" customHeight="1" x14ac:dyDescent="0.2">
      <c r="A15" s="257">
        <v>8</v>
      </c>
      <c r="B15" s="254" t="s">
        <v>555</v>
      </c>
      <c r="C15" s="283">
        <f>IF(ISERROR(VLOOKUP(B15,'60m'!$O$8:$S$973,2,0)),"",(VLOOKUP(B15,'60m'!$O$8:$S$973,2,0)))</f>
        <v>932</v>
      </c>
      <c r="D15" s="463">
        <f>IF(ISERROR(VLOOKUP(B15,'60m'!$O$8:$S$990,5,0)),"",(VLOOKUP(B15,'60m'!$O$8:$S$990,5,0)))</f>
        <v>59</v>
      </c>
      <c r="E15" s="285">
        <f>IF(ISERROR(VLOOKUP(B15,'80m'!$O$8:$S$973,2,0)),"",(VLOOKUP(B15,'80m'!$O$8:$S$973,2,0)))</f>
        <v>1162</v>
      </c>
      <c r="F15" s="462">
        <f>IF(ISERROR(VLOOKUP(B15,'80m'!$O$8:$S$990,5,0)),"",(VLOOKUP(B15,'80m'!$O$8:$S$990,5,0)))</f>
        <v>57</v>
      </c>
      <c r="G15" s="287">
        <f>IF(ISERROR(VLOOKUP(B15,'800m'!$N$8:$Q$972,2,0)),"",(VLOOKUP(B15,'800m'!$N$8:$Q$972,2,0)))</f>
        <v>25746</v>
      </c>
      <c r="H15" s="462">
        <f>IF(ISERROR(VLOOKUP(B15,'800m'!$N$8:$Q$972,4,0)),"",(VLOOKUP(B15,'800m'!$N$8:$Q$972,4,0)))</f>
        <v>6</v>
      </c>
      <c r="I15" s="288" t="str">
        <f>IF(ISERROR(VLOOKUP(B15,Cirit!$F$8:$K$975,6,0)),"",(VLOOKUP(B15,Cirit!$F$8:$K$975,6,0)))</f>
        <v>NM</v>
      </c>
      <c r="J15" s="462" t="str">
        <f>IF(ISERROR(VLOOKUP(B15,Cirit!$F$8:$L$975,7,0)),"",(VLOOKUP(B15,Cirit!$F$8:$L$975,7,0)))</f>
        <v>-</v>
      </c>
      <c r="K15" s="288">
        <f>IF(ISERROR(VLOOKUP(B15,Yüksek!$F$8:$BO$990,62,0)),"",(VLOOKUP(B15,Yüksek!$F$8:$BO$990,62,0)))</f>
        <v>125</v>
      </c>
      <c r="L15" s="462">
        <f>IF(ISERROR(VLOOKUP(B15,Yüksek!$F$8:$BP$990,63,0)),"",(VLOOKUP(B15,Yüksek!$F$8:$BP$990,63,0)))</f>
        <v>25</v>
      </c>
      <c r="M15" s="460">
        <f>SUM(D15,F15,H15,J15,L15)</f>
        <v>147</v>
      </c>
      <c r="N15" s="287">
        <f>IF(ISERROR(VLOOKUP(B15,'2000m'!$N$8:$O$982,2,0)),"",(VLOOKUP(B15,'2000m'!$N$8:$O$982,2,0)))</f>
        <v>82227</v>
      </c>
      <c r="O15" s="462">
        <f>IF(ISERROR(VLOOKUP(B15,'2000m'!$N$8:$Q$982,4,0)),"",(VLOOKUP(B15,'2000m'!$N$8:$Q$982,4,0)))</f>
        <v>2</v>
      </c>
      <c r="P15" s="285">
        <f>IF(ISERROR(VLOOKUP(B15,'100m.Eng'!$O$8:$S$973,2,0)),"",(VLOOKUP(B15,'100m.Eng'!$O$8:$S$973,2,0)))</f>
        <v>1708</v>
      </c>
      <c r="Q15" s="462">
        <f>IF(ISERROR(VLOOKUP(B15,'100m.Eng'!$O$8:$S$990,5,0)),"",(VLOOKUP(B15,'100m.Eng'!$O$8:$S$990,5,0)))</f>
        <v>47</v>
      </c>
      <c r="R15" s="288">
        <f>IF(ISERROR(VLOOKUP(B15,Gülle!$F$8:$K$975,6,0)),"",(VLOOKUP(B15,Gülle!$F$8:$K$975,6,0)))</f>
        <v>679</v>
      </c>
      <c r="S15" s="462">
        <f>IF(ISERROR(VLOOKUP(B15,Gülle!$F$8:$L$975,7,0)),"",(VLOOKUP(B15,Gülle!$F$8:$L$975,7,0)))</f>
        <v>38</v>
      </c>
      <c r="T15" s="288">
        <f>IF(ISERROR(VLOOKUP(B15,Uzun!$F$8:$K$980,6,0)),"",(VLOOKUP(B15,Uzun!$F$8:$K$980,6,0)))</f>
        <v>474</v>
      </c>
      <c r="U15" s="462">
        <f>IF(ISERROR(VLOOKUP(B15,Uzun!$F$8:$L$980,7,0)),"",(VLOOKUP(B15,Uzun!$F$8:$L$980,7,0)))</f>
        <v>58</v>
      </c>
      <c r="V15" s="285">
        <f>IF(ISERROR(VLOOKUP(B15,'5X80m'!$N$8:$O$973,2,0)),"",(VLOOKUP(B15,'5X80m'!$N$8:$O$973,2,0)))</f>
        <v>5592</v>
      </c>
      <c r="W15" s="462">
        <f>IF(ISERROR(VLOOKUP(B15,'5X80m'!$N$8:$Q$973,4,0)),"",(VLOOKUP(B15,'5X80m'!$N$8:$Q$973,4,0)))</f>
        <v>55</v>
      </c>
      <c r="X15" s="460">
        <f>SUM(O15,Q15,S15,U15,W15)</f>
        <v>200</v>
      </c>
      <c r="Y15" s="461">
        <f>SUM(M15,X15)</f>
        <v>347</v>
      </c>
    </row>
    <row r="16" spans="1:25" ht="68.25" customHeight="1" x14ac:dyDescent="0.2">
      <c r="A16" s="257">
        <v>9</v>
      </c>
      <c r="B16" s="254" t="s">
        <v>602</v>
      </c>
      <c r="C16" s="283">
        <f>IF(ISERROR(VLOOKUP(B16,'60m'!$O$8:$S$973,2,0)),"",(VLOOKUP(B16,'60m'!$O$8:$S$973,2,0)))</f>
        <v>959</v>
      </c>
      <c r="D16" s="284">
        <f>IF(ISERROR(VLOOKUP(B16,'60m'!$O$8:$S$990,5,0)),"",(VLOOKUP(B16,'60m'!$O$8:$S$990,5,0)))</f>
        <v>54</v>
      </c>
      <c r="E16" s="285">
        <f>IF(ISERROR(VLOOKUP(B16,'80m'!$O$8:$S$973,2,0)),"",(VLOOKUP(B16,'80m'!$O$8:$S$973,2,0)))</f>
        <v>1221</v>
      </c>
      <c r="F16" s="286">
        <f>IF(ISERROR(VLOOKUP(B16,'80m'!$O$8:$S$990,5,0)),"",(VLOOKUP(B16,'80m'!$O$8:$S$990,5,0)))</f>
        <v>45</v>
      </c>
      <c r="G16" s="287" t="str">
        <f>IF(ISERROR(VLOOKUP(B16,'800m'!$N$8:$Q$972,2,0)),"",(VLOOKUP(B16,'800m'!$N$8:$Q$972,2,0)))</f>
        <v>DNF</v>
      </c>
      <c r="H16" s="286" t="str">
        <f>IF(ISERROR(VLOOKUP(B16,'800m'!$N$8:$Q$972,4,0)),"",(VLOOKUP(B16,'800m'!$N$8:$Q$972,4,0)))</f>
        <v xml:space="preserve"> </v>
      </c>
      <c r="I16" s="288">
        <f>IF(ISERROR(VLOOKUP(B16,Cirit!$F$8:$K$975,6,0)),"",(VLOOKUP(B16,Cirit!$F$8:$K$975,6,0)))</f>
        <v>1786</v>
      </c>
      <c r="J16" s="462">
        <f>IF(ISERROR(VLOOKUP(B16,Cirit!$F$8:$L$975,7,0)),"",(VLOOKUP(B16,Cirit!$F$8:$L$975,7,0)))</f>
        <v>34</v>
      </c>
      <c r="K16" s="288" t="str">
        <f>IF(ISERROR(VLOOKUP(B16,Yüksek!$F$8:$BO$990,62,0)),"",(VLOOKUP(B16,Yüksek!$F$8:$BO$990,62,0)))</f>
        <v>NM</v>
      </c>
      <c r="L16" s="286" t="str">
        <f>IF(ISERROR(VLOOKUP(B16,Yüksek!$F$8:$BP$990,63,0)),"",(VLOOKUP(B16,Yüksek!$F$8:$BP$990,63,0)))</f>
        <v xml:space="preserve"> </v>
      </c>
      <c r="M16" s="460">
        <f>SUM(D16,F16,H16,J16,L16)</f>
        <v>133</v>
      </c>
      <c r="N16" s="287">
        <f>IF(ISERROR(VLOOKUP(B16,'2000m'!$N$8:$O$982,2,0)),"",(VLOOKUP(B16,'2000m'!$N$8:$O$982,2,0)))</f>
        <v>75451</v>
      </c>
      <c r="O16" s="462">
        <f>IF(ISERROR(VLOOKUP(B16,'2000m'!$N$8:$Q$982,4,0)),"",(VLOOKUP(B16,'2000m'!$N$8:$Q$982,4,0)))</f>
        <v>11</v>
      </c>
      <c r="P16" s="285">
        <f>IF(ISERROR(VLOOKUP(B16,'100m.Eng'!$O$8:$S$973,2,0)),"",(VLOOKUP(B16,'100m.Eng'!$O$8:$S$973,2,0)))</f>
        <v>1998</v>
      </c>
      <c r="Q16" s="462">
        <f>IF(ISERROR(VLOOKUP(B16,'100m.Eng'!$O$8:$S$990,5,0)),"",(VLOOKUP(B16,'100m.Eng'!$O$8:$S$990,5,0)))</f>
        <v>27</v>
      </c>
      <c r="R16" s="288">
        <f>IF(ISERROR(VLOOKUP(B16,Gülle!$F$8:$K$975,6,0)),"",(VLOOKUP(B16,Gülle!$F$8:$K$975,6,0)))</f>
        <v>835</v>
      </c>
      <c r="S16" s="462">
        <f>IF(ISERROR(VLOOKUP(B16,Gülle!$F$8:$L$975,7,0)),"",(VLOOKUP(B16,Gülle!$F$8:$L$975,7,0)))</f>
        <v>49</v>
      </c>
      <c r="T16" s="288">
        <f>IF(ISERROR(VLOOKUP(B16,Uzun!$F$8:$K$980,6,0)),"",(VLOOKUP(B16,Uzun!$F$8:$K$980,6,0)))</f>
        <v>469</v>
      </c>
      <c r="U16" s="462">
        <f>IF(ISERROR(VLOOKUP(B16,Uzun!$F$8:$L$980,7,0)),"",(VLOOKUP(B16,Uzun!$F$8:$L$980,7,0)))</f>
        <v>57</v>
      </c>
      <c r="V16" s="285">
        <f>IF(ISERROR(VLOOKUP(B16,'5X80m'!$N$8:$O$973,2,0)),"",(VLOOKUP(B16,'5X80m'!$N$8:$O$973,2,0)))</f>
        <v>5895</v>
      </c>
      <c r="W16" s="462">
        <f>IF(ISERROR(VLOOKUP(B16,'5X80m'!$N$8:$Q$973,4,0)),"",(VLOOKUP(B16,'5X80m'!$N$8:$Q$973,4,0)))</f>
        <v>40</v>
      </c>
      <c r="X16" s="460">
        <f>SUM(O16,Q16,S16,U16,W16)</f>
        <v>184</v>
      </c>
      <c r="Y16" s="461">
        <f>SUM(M16,X16)</f>
        <v>317</v>
      </c>
    </row>
    <row r="17" spans="1:25" ht="66" customHeight="1" x14ac:dyDescent="0.2">
      <c r="A17" s="257">
        <v>10</v>
      </c>
      <c r="B17" s="254" t="s">
        <v>567</v>
      </c>
      <c r="C17" s="283">
        <f>IF(ISERROR(VLOOKUP(B17,'60m'!$O$8:$S$973,2,0)),"",(VLOOKUP(B17,'60m'!$O$8:$S$973,2,0)))</f>
        <v>936</v>
      </c>
      <c r="D17" s="463">
        <f>IF(ISERROR(VLOOKUP(B17,'60m'!$O$8:$S$990,5,0)),"",(VLOOKUP(B17,'60m'!$O$8:$S$990,5,0)))</f>
        <v>58</v>
      </c>
      <c r="E17" s="285">
        <f>IF(ISERROR(VLOOKUP(B17,'80m'!$O$8:$S$973,2,0)),"",(VLOOKUP(B17,'80m'!$O$8:$S$973,2,0)))</f>
        <v>1261</v>
      </c>
      <c r="F17" s="462">
        <f>IF(ISERROR(VLOOKUP(B17,'80m'!$O$8:$S$990,5,0)),"",(VLOOKUP(B17,'80m'!$O$8:$S$990,5,0)))</f>
        <v>37</v>
      </c>
      <c r="G17" s="287" t="str">
        <f>IF(ISERROR(VLOOKUP(B17,'800m'!$N$8:$Q$972,2,0)),"",(VLOOKUP(B17,'800m'!$N$8:$Q$972,2,0)))</f>
        <v>DNS</v>
      </c>
      <c r="H17" s="462" t="str">
        <f>IF(ISERROR(VLOOKUP(B17,'800m'!$N$8:$Q$972,4,0)),"",(VLOOKUP(B17,'800m'!$N$8:$Q$972,4,0)))</f>
        <v xml:space="preserve"> </v>
      </c>
      <c r="I17" s="288" t="str">
        <f>IF(ISERROR(VLOOKUP(B17,Cirit!$F$8:$K$975,6,0)),"",(VLOOKUP(B17,Cirit!$F$8:$K$975,6,0)))</f>
        <v>DNS</v>
      </c>
      <c r="J17" s="462" t="str">
        <f>IF(ISERROR(VLOOKUP(B17,Cirit!$F$8:$L$975,7,0)),"",(VLOOKUP(B17,Cirit!$F$8:$L$975,7,0)))</f>
        <v>-</v>
      </c>
      <c r="K17" s="288">
        <f>IF(ISERROR(VLOOKUP(B17,Yüksek!$F$8:$BO$990,62,0)),"",(VLOOKUP(B17,Yüksek!$F$8:$BO$990,62,0)))</f>
        <v>140</v>
      </c>
      <c r="L17" s="462">
        <f>IF(ISERROR(VLOOKUP(B17,Yüksek!$F$8:$BP$990,63,0)),"",(VLOOKUP(B17,Yüksek!$F$8:$BP$990,63,0)))</f>
        <v>40</v>
      </c>
      <c r="M17" s="460">
        <f>SUM(D17,F17,H17,J17,L17)</f>
        <v>135</v>
      </c>
      <c r="N17" s="287" t="str">
        <f>IF(ISERROR(VLOOKUP(B17,'2000m'!$N$8:$O$982,2,0)),"",(VLOOKUP(B17,'2000m'!$N$8:$O$982,2,0)))</f>
        <v>DNS</v>
      </c>
      <c r="O17" s="462" t="str">
        <f>IF(ISERROR(VLOOKUP(B17,'2000m'!$N$8:$Q$982,4,0)),"",(VLOOKUP(B17,'2000m'!$N$8:$Q$982,4,0)))</f>
        <v xml:space="preserve"> </v>
      </c>
      <c r="P17" s="285">
        <f>IF(ISERROR(VLOOKUP(B17,'100m.Eng'!$O$8:$S$973,2,0)),"",(VLOOKUP(B17,'100m.Eng'!$O$8:$S$973,2,0)))</f>
        <v>2241</v>
      </c>
      <c r="Q17" s="462">
        <f>IF(ISERROR(VLOOKUP(B17,'100m.Eng'!$O$8:$S$990,5,0)),"",(VLOOKUP(B17,'100m.Eng'!$O$8:$S$990,5,0)))</f>
        <v>15</v>
      </c>
      <c r="R17" s="288">
        <f>IF(ISERROR(VLOOKUP(B17,Gülle!$F$8:$K$975,6,0)),"",(VLOOKUP(B17,Gülle!$F$8:$K$975,6,0)))</f>
        <v>704</v>
      </c>
      <c r="S17" s="462">
        <f>IF(ISERROR(VLOOKUP(B17,Gülle!$F$8:$L$975,7,0)),"",(VLOOKUP(B17,Gülle!$F$8:$L$975,7,0)))</f>
        <v>40</v>
      </c>
      <c r="T17" s="288">
        <f>IF(ISERROR(VLOOKUP(B17,Uzun!$F$8:$K$980,6,0)),"",(VLOOKUP(B17,Uzun!$F$8:$K$980,6,0)))</f>
        <v>421</v>
      </c>
      <c r="U17" s="462">
        <f>IF(ISERROR(VLOOKUP(B17,Uzun!$F$8:$L$980,7,0)),"",(VLOOKUP(B17,Uzun!$F$8:$L$980,7,0)))</f>
        <v>45</v>
      </c>
      <c r="V17" s="285">
        <f>IF(ISERROR(VLOOKUP(B17,'5X80m'!$N$8:$O$973,2,0)),"",(VLOOKUP(B17,'5X80m'!$N$8:$O$973,2,0)))</f>
        <v>5906</v>
      </c>
      <c r="W17" s="462">
        <f>IF(ISERROR(VLOOKUP(B17,'5X80m'!$N$8:$Q$973,4,0)),"",(VLOOKUP(B17,'5X80m'!$N$8:$Q$973,4,0)))</f>
        <v>39</v>
      </c>
      <c r="X17" s="460">
        <f>SUM(O17,Q17,S17,U17,W17)</f>
        <v>139</v>
      </c>
      <c r="Y17" s="461">
        <f>SUM(M17,X17)</f>
        <v>274</v>
      </c>
    </row>
    <row r="18" spans="1:25" ht="66" customHeight="1" x14ac:dyDescent="0.2">
      <c r="A18" s="257">
        <v>11</v>
      </c>
      <c r="B18" s="254" t="s">
        <v>537</v>
      </c>
      <c r="C18" s="283">
        <f>IF(ISERROR(VLOOKUP(B18,'60m'!$O$8:$S$973,2,0)),"",(VLOOKUP(B18,'60m'!$O$8:$S$973,2,0)))</f>
        <v>959</v>
      </c>
      <c r="D18" s="463">
        <f>IF(ISERROR(VLOOKUP(B18,'60m'!$O$8:$S$990,5,0)),"",(VLOOKUP(B18,'60m'!$O$8:$S$990,5,0)))</f>
        <v>54</v>
      </c>
      <c r="E18" s="285">
        <f>IF(ISERROR(VLOOKUP(B18,'80m'!$O$8:$S$973,2,0)),"",(VLOOKUP(B18,'80m'!$O$8:$S$973,2,0)))</f>
        <v>1302</v>
      </c>
      <c r="F18" s="462">
        <f>IF(ISERROR(VLOOKUP(B18,'80m'!$O$8:$S$990,5,0)),"",(VLOOKUP(B18,'80m'!$O$8:$S$990,5,0)))</f>
        <v>29</v>
      </c>
      <c r="G18" s="287">
        <f>IF(ISERROR(VLOOKUP(B18,'800m'!$N$8:$Q$972,2,0)),"",(VLOOKUP(B18,'800m'!$N$8:$Q$972,2,0)))</f>
        <v>24419</v>
      </c>
      <c r="H18" s="462">
        <f>IF(ISERROR(VLOOKUP(B18,'800m'!$N$8:$Q$972,4,0)),"",(VLOOKUP(B18,'800m'!$N$8:$Q$972,4,0)))</f>
        <v>10</v>
      </c>
      <c r="I18" s="288">
        <f>IF(ISERROR(VLOOKUP(B18,Cirit!$F$8:$K$975,6,0)),"",(VLOOKUP(B18,Cirit!$F$8:$K$975,6,0)))</f>
        <v>1775</v>
      </c>
      <c r="J18" s="462">
        <f>IF(ISERROR(VLOOKUP(B18,Cirit!$F$8:$L$975,7,0)),"",(VLOOKUP(B18,Cirit!$F$8:$L$975,7,0)))</f>
        <v>34</v>
      </c>
      <c r="K18" s="288">
        <f>IF(ISERROR(VLOOKUP(B18,Yüksek!$F$8:$BO$990,62,0)),"",(VLOOKUP(B18,Yüksek!$F$8:$BO$990,62,0)))</f>
        <v>135</v>
      </c>
      <c r="L18" s="462">
        <f>IF(ISERROR(VLOOKUP(B18,Yüksek!$F$8:$BP$990,63,0)),"",(VLOOKUP(B18,Yüksek!$F$8:$BP$990,63,0)))</f>
        <v>35</v>
      </c>
      <c r="M18" s="460">
        <f>SUM(D18,F18,H18,J18,L18)</f>
        <v>162</v>
      </c>
      <c r="N18" s="287" t="str">
        <f>IF(ISERROR(VLOOKUP(B18,'2000m'!$N$8:$O$982,2,0)),"",(VLOOKUP(B18,'2000m'!$N$8:$O$982,2,0)))</f>
        <v>DNS</v>
      </c>
      <c r="O18" s="462" t="str">
        <f>IF(ISERROR(VLOOKUP(B18,'2000m'!$N$8:$Q$982,4,0)),"",(VLOOKUP(B18,'2000m'!$N$8:$Q$982,4,0)))</f>
        <v xml:space="preserve"> </v>
      </c>
      <c r="P18" s="285">
        <f>IF(ISERROR(VLOOKUP(B18,'100m.Eng'!$O$8:$S$973,2,0)),"",(VLOOKUP(B18,'100m.Eng'!$O$8:$S$973,2,0)))</f>
        <v>2276</v>
      </c>
      <c r="Q18" s="462">
        <f>IF(ISERROR(VLOOKUP(B18,'100m.Eng'!$O$8:$S$990,5,0)),"",(VLOOKUP(B18,'100m.Eng'!$O$8:$S$990,5,0)))</f>
        <v>13</v>
      </c>
      <c r="R18" s="288">
        <f>IF(ISERROR(VLOOKUP(B18,Gülle!$F$8:$K$975,6,0)),"",(VLOOKUP(B18,Gülle!$F$8:$K$975,6,0)))</f>
        <v>827</v>
      </c>
      <c r="S18" s="462">
        <f>IF(ISERROR(VLOOKUP(B18,Gülle!$F$8:$L$975,7,0)),"",(VLOOKUP(B18,Gülle!$F$8:$L$975,7,0)))</f>
        <v>48</v>
      </c>
      <c r="T18" s="288" t="str">
        <f>IF(ISERROR(VLOOKUP(B18,Uzun!$F$8:$K$980,6,0)),"",(VLOOKUP(B18,Uzun!$F$8:$K$980,6,0)))</f>
        <v>DNS</v>
      </c>
      <c r="U18" s="462" t="str">
        <f>IF(ISERROR(VLOOKUP(B18,Uzun!$F$8:$L$980,7,0)),"",(VLOOKUP(B18,Uzun!$F$8:$L$980,7,0)))</f>
        <v xml:space="preserve"> </v>
      </c>
      <c r="V18" s="285">
        <f>IF(ISERROR(VLOOKUP(B18,'5X80m'!$N$8:$O$973,2,0)),"",(VLOOKUP(B18,'5X80m'!$N$8:$O$973,2,0)))</f>
        <v>10240</v>
      </c>
      <c r="W18" s="462">
        <f>IF(ISERROR(VLOOKUP(B18,'5X80m'!$N$8:$Q$973,4,0)),"",(VLOOKUP(B18,'5X80m'!$N$8:$Q$973,4,0)))</f>
        <v>23</v>
      </c>
      <c r="X18" s="460">
        <f>SUM(O18,Q18,S18,U18,W18)</f>
        <v>84</v>
      </c>
      <c r="Y18" s="461">
        <f>SUM(M18,X18)</f>
        <v>246</v>
      </c>
    </row>
    <row r="19" spans="1:25" ht="66" customHeight="1" x14ac:dyDescent="0.2">
      <c r="A19" s="257">
        <v>12</v>
      </c>
      <c r="B19" s="254" t="s">
        <v>530</v>
      </c>
      <c r="C19" s="283">
        <f>IF(ISERROR(VLOOKUP(B19,'60m'!$O$8:$S$973,2,0)),"",(VLOOKUP(B19,'60m'!$O$8:$S$973,2,0)))</f>
        <v>1108</v>
      </c>
      <c r="D19" s="463">
        <f>IF(ISERROR(VLOOKUP(B19,'60m'!$O$8:$S$990,5,0)),"",(VLOOKUP(B19,'60m'!$O$8:$S$990,5,0)))</f>
        <v>24</v>
      </c>
      <c r="E19" s="285">
        <f>IF(ISERROR(VLOOKUP(B19,'80m'!$O$8:$S$973,2,0)),"",(VLOOKUP(B19,'80m'!$O$8:$S$973,2,0)))</f>
        <v>1149</v>
      </c>
      <c r="F19" s="462">
        <f>IF(ISERROR(VLOOKUP(B19,'80m'!$O$8:$S$990,5,0)),"",(VLOOKUP(B19,'80m'!$O$8:$S$990,5,0)))</f>
        <v>60</v>
      </c>
      <c r="G19" s="287">
        <f>IF(ISERROR(VLOOKUP(B19,'800m'!$N$8:$Q$972,2,0)),"",(VLOOKUP(B19,'800m'!$N$8:$Q$972,2,0)))</f>
        <v>23922</v>
      </c>
      <c r="H19" s="462">
        <f>IF(ISERROR(VLOOKUP(B19,'800m'!$N$8:$Q$972,4,0)),"",(VLOOKUP(B19,'800m'!$N$8:$Q$972,4,0)))</f>
        <v>13</v>
      </c>
      <c r="I19" s="288">
        <f>IF(ISERROR(VLOOKUP(B19,Cirit!$F$8:$K$975,6,0)),"",(VLOOKUP(B19,Cirit!$F$8:$K$975,6,0)))</f>
        <v>1322</v>
      </c>
      <c r="J19" s="462">
        <f>IF(ISERROR(VLOOKUP(B19,Cirit!$F$8:$L$975,7,0)),"",(VLOOKUP(B19,Cirit!$F$8:$L$975,7,0)))</f>
        <v>25</v>
      </c>
      <c r="K19" s="288" t="str">
        <f>IF(ISERROR(VLOOKUP(B19,Yüksek!$F$8:$BO$990,62,0)),"",(VLOOKUP(B19,Yüksek!$F$8:$BO$990,62,0)))</f>
        <v>DNS</v>
      </c>
      <c r="L19" s="462" t="str">
        <f>IF(ISERROR(VLOOKUP(B19,Yüksek!$F$8:$BP$990,63,0)),"",(VLOOKUP(B19,Yüksek!$F$8:$BP$990,63,0)))</f>
        <v xml:space="preserve"> </v>
      </c>
      <c r="M19" s="460">
        <f>SUM(D19,F19,H19,J19,L19)</f>
        <v>122</v>
      </c>
      <c r="N19" s="287" t="str">
        <f>IF(ISERROR(VLOOKUP(B19,'2000m'!$N$8:$O$982,2,0)),"",(VLOOKUP(B19,'2000m'!$N$8:$O$982,2,0)))</f>
        <v>DNS</v>
      </c>
      <c r="O19" s="462" t="str">
        <f>IF(ISERROR(VLOOKUP(B19,'2000m'!$N$8:$Q$982,4,0)),"",(VLOOKUP(B19,'2000m'!$N$8:$Q$982,4,0)))</f>
        <v xml:space="preserve"> </v>
      </c>
      <c r="P19" s="285">
        <f>IF(ISERROR(VLOOKUP(B19,'100m.Eng'!$O$8:$S$973,2,0)),"",(VLOOKUP(B19,'100m.Eng'!$O$8:$S$973,2,0)))</f>
        <v>2503</v>
      </c>
      <c r="Q19" s="462">
        <f>IF(ISERROR(VLOOKUP(B19,'100m.Eng'!$O$8:$S$990,5,0)),"",(VLOOKUP(B19,'100m.Eng'!$O$8:$S$990,5,0)))</f>
        <v>5</v>
      </c>
      <c r="R19" s="288">
        <f>IF(ISERROR(VLOOKUP(B19,Gülle!$F$8:$K$975,6,0)),"",(VLOOKUP(B19,Gülle!$F$8:$K$975,6,0)))</f>
        <v>659</v>
      </c>
      <c r="S19" s="462">
        <f>IF(ISERROR(VLOOKUP(B19,Gülle!$F$8:$L$975,7,0)),"",(VLOOKUP(B19,Gülle!$F$8:$L$975,7,0)))</f>
        <v>37</v>
      </c>
      <c r="T19" s="288">
        <f>IF(ISERROR(VLOOKUP(B19,Uzun!$F$8:$K$980,6,0)),"",(VLOOKUP(B19,Uzun!$F$8:$K$980,6,0)))</f>
        <v>355</v>
      </c>
      <c r="U19" s="462">
        <f>IF(ISERROR(VLOOKUP(B19,Uzun!$F$8:$L$980,7,0)),"",(VLOOKUP(B19,Uzun!$F$8:$L$980,7,0)))</f>
        <v>31</v>
      </c>
      <c r="V19" s="285">
        <f>IF(ISERROR(VLOOKUP(B19,'5X80m'!$N$8:$O$973,2,0)),"",(VLOOKUP(B19,'5X80m'!$N$8:$O$973,2,0)))</f>
        <v>10235</v>
      </c>
      <c r="W19" s="462">
        <f>IF(ISERROR(VLOOKUP(B19,'5X80m'!$N$8:$Q$973,4,0)),"",(VLOOKUP(B19,'5X80m'!$N$8:$Q$973,4,0)))</f>
        <v>23</v>
      </c>
      <c r="X19" s="460">
        <f>SUM(O19,Q19,S19,U19,W19)</f>
        <v>96</v>
      </c>
      <c r="Y19" s="461">
        <f>SUM(M19,X19)</f>
        <v>218</v>
      </c>
    </row>
  </sheetData>
  <sortState ref="A8:Y19">
    <sortCondition descending="1" ref="Y8:Y19"/>
  </sortState>
  <mergeCells count="22">
    <mergeCell ref="M6:M7"/>
    <mergeCell ref="Y6:Y7"/>
    <mergeCell ref="P6:Q6"/>
    <mergeCell ref="R6:S6"/>
    <mergeCell ref="T6:U6"/>
    <mergeCell ref="V6:W6"/>
    <mergeCell ref="A6:A7"/>
    <mergeCell ref="B6:B7"/>
    <mergeCell ref="I6:J6"/>
    <mergeCell ref="C6:D6"/>
    <mergeCell ref="A1:Y1"/>
    <mergeCell ref="A2:Y2"/>
    <mergeCell ref="A3:Y3"/>
    <mergeCell ref="A4:Y4"/>
    <mergeCell ref="N5:R5"/>
    <mergeCell ref="G6:H6"/>
    <mergeCell ref="K6:L6"/>
    <mergeCell ref="E6:F6"/>
    <mergeCell ref="W5:Y5"/>
    <mergeCell ref="C5:G5"/>
    <mergeCell ref="N6:O6"/>
    <mergeCell ref="X6:X7"/>
  </mergeCells>
  <conditionalFormatting sqref="M8:M19">
    <cfRule type="duplicateValues" dxfId="2" priority="137" stopIfTrue="1"/>
  </conditionalFormatting>
  <conditionalFormatting sqref="B8:B19">
    <cfRule type="duplicateValues" dxfId="1" priority="138"/>
  </conditionalFormatting>
  <conditionalFormatting sqref="Y8:Y19">
    <cfRule type="duplicateValues" dxfId="0" priority="139" stopIfTrue="1"/>
  </conditionalFormatting>
  <pageMargins left="0.18" right="0.16" top="0.32" bottom="0.19" header="0.24" footer="0.28999999999999998"/>
  <pageSetup paperSize="9" scale="3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21" bestFit="1" customWidth="1"/>
    <col min="2" max="2" width="17.42578125" style="175" bestFit="1" customWidth="1"/>
    <col min="3" max="3" width="10.42578125" style="2" bestFit="1" customWidth="1"/>
    <col min="4" max="4" width="17.42578125" style="134" customWidth="1"/>
    <col min="5" max="5" width="28.85546875" style="134"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13" customFormat="1" ht="42" customHeight="1" x14ac:dyDescent="0.2">
      <c r="A1" s="710" t="str">
        <f>'YARIŞMA BİLGİLERİ'!F19</f>
        <v>2017-2018 Öğretim Yılı Okullararası Puanlı  Atletizm Yıldızlar İl Birinciliği</v>
      </c>
      <c r="B1" s="710"/>
      <c r="C1" s="710"/>
      <c r="D1" s="710"/>
      <c r="E1" s="710"/>
      <c r="F1" s="710"/>
      <c r="G1" s="710"/>
      <c r="H1" s="710"/>
      <c r="I1" s="710"/>
      <c r="J1" s="710"/>
      <c r="K1" s="133" t="str">
        <f>'YARIŞMA BİLGİLERİ'!F20</f>
        <v>İZMİR</v>
      </c>
      <c r="L1" s="709"/>
      <c r="M1" s="709"/>
    </row>
    <row r="2" spans="1:13" s="120" customFormat="1" ht="27.75" customHeight="1" x14ac:dyDescent="0.2">
      <c r="A2" s="114" t="s">
        <v>24</v>
      </c>
      <c r="B2" s="135" t="s">
        <v>34</v>
      </c>
      <c r="C2" s="116" t="s">
        <v>20</v>
      </c>
      <c r="D2" s="117" t="s">
        <v>25</v>
      </c>
      <c r="E2" s="117" t="s">
        <v>23</v>
      </c>
      <c r="F2" s="118" t="s">
        <v>26</v>
      </c>
      <c r="G2" s="115" t="s">
        <v>29</v>
      </c>
      <c r="H2" s="115" t="s">
        <v>11</v>
      </c>
      <c r="I2" s="115" t="s">
        <v>105</v>
      </c>
      <c r="J2" s="115" t="s">
        <v>30</v>
      </c>
      <c r="K2" s="115" t="s">
        <v>31</v>
      </c>
      <c r="L2" s="119" t="s">
        <v>32</v>
      </c>
      <c r="M2" s="119" t="s">
        <v>33</v>
      </c>
    </row>
    <row r="3" spans="1:13" s="120" customFormat="1" ht="26.25" customHeight="1" x14ac:dyDescent="0.2">
      <c r="A3" s="122">
        <v>1</v>
      </c>
      <c r="B3" s="132" t="s">
        <v>139</v>
      </c>
      <c r="C3" s="123">
        <f>'60m'!L8</f>
        <v>27</v>
      </c>
      <c r="D3" s="131">
        <f>'60m'!M8</f>
        <v>38091</v>
      </c>
      <c r="E3" s="131" t="str">
        <f>'60m'!N8</f>
        <v>EGEMEN GÜRCAN</v>
      </c>
      <c r="F3" s="124" t="str">
        <f>'60m'!O8</f>
        <v>İZMİR-DEÜ ÖZEL 75.YIL ORTAOKULU</v>
      </c>
      <c r="G3" s="125">
        <f>'60m'!H8</f>
        <v>0</v>
      </c>
      <c r="H3" s="124" t="s">
        <v>112</v>
      </c>
      <c r="I3" s="126"/>
      <c r="J3" s="124" t="str">
        <f>'YARIŞMA BİLGİLERİ'!$F$21</f>
        <v>Yıldız Erkekler</v>
      </c>
      <c r="K3" s="127" t="str">
        <f t="shared" ref="K3:K66" si="0">CONCATENATE(K$1,"-",A$1)</f>
        <v>İZMİR-2017-2018 Öğretim Yılı Okullararası Puanlı  Atletizm Yıldızlar İl Birinciliği</v>
      </c>
      <c r="L3" s="130">
        <f>'60m'!N$4</f>
        <v>0</v>
      </c>
      <c r="M3" s="128" t="s">
        <v>176</v>
      </c>
    </row>
    <row r="4" spans="1:13" s="120" customFormat="1" ht="26.25" customHeight="1" x14ac:dyDescent="0.2">
      <c r="A4" s="122">
        <v>2</v>
      </c>
      <c r="B4" s="132" t="s">
        <v>139</v>
      </c>
      <c r="C4" s="123">
        <f>'60m'!L9</f>
        <v>42</v>
      </c>
      <c r="D4" s="131">
        <f>'60m'!M9</f>
        <v>2004</v>
      </c>
      <c r="E4" s="131" t="str">
        <f>'60m'!N9</f>
        <v>MERT NAMLIOĞLU</v>
      </c>
      <c r="F4" s="124" t="str">
        <f>'60m'!O9</f>
        <v>İZMİR-EVİN LEBLEBİCİOĞLU ORTAOKULU</v>
      </c>
      <c r="G4" s="125">
        <f>'60m'!H9</f>
        <v>3</v>
      </c>
      <c r="H4" s="124" t="s">
        <v>112</v>
      </c>
      <c r="I4" s="126"/>
      <c r="J4" s="124" t="str">
        <f>'YARIŞMA BİLGİLERİ'!$F$21</f>
        <v>Yıldız Erkekler</v>
      </c>
      <c r="K4" s="127" t="str">
        <f t="shared" si="0"/>
        <v>İZMİR-2017-2018 Öğretim Yılı Okullararası Puanlı  Atletizm Yıldızlar İl Birinciliği</v>
      </c>
      <c r="L4" s="130">
        <f>'60m'!N$4</f>
        <v>0</v>
      </c>
      <c r="M4" s="128" t="s">
        <v>176</v>
      </c>
    </row>
    <row r="5" spans="1:13" s="120" customFormat="1" ht="26.25" customHeight="1" x14ac:dyDescent="0.2">
      <c r="A5" s="122">
        <v>3</v>
      </c>
      <c r="B5" s="132" t="s">
        <v>139</v>
      </c>
      <c r="C5" s="123">
        <f>'60m'!L10</f>
        <v>104</v>
      </c>
      <c r="D5" s="131">
        <f>'60m'!M10</f>
        <v>38362</v>
      </c>
      <c r="E5" s="131" t="str">
        <f>'60m'!N10</f>
        <v>MERT ALİ ÇEVİK</v>
      </c>
      <c r="F5" s="124" t="str">
        <f>'60m'!O10</f>
        <v>İZMİR-KARŞIYAKA SELÇUK YAŞAR ALAYBEY ORTAOKULU( FERDİ ERKEK)</v>
      </c>
      <c r="G5" s="125">
        <f>'60m'!H10</f>
        <v>2</v>
      </c>
      <c r="H5" s="124" t="s">
        <v>112</v>
      </c>
      <c r="I5" s="126"/>
      <c r="J5" s="124" t="str">
        <f>'YARIŞMA BİLGİLERİ'!$F$21</f>
        <v>Yıldız Erkekler</v>
      </c>
      <c r="K5" s="127" t="str">
        <f t="shared" si="0"/>
        <v>İZMİR-2017-2018 Öğretim Yılı Okullararası Puanlı  Atletizm Yıldızlar İl Birinciliği</v>
      </c>
      <c r="L5" s="130">
        <f>'60m'!N$4</f>
        <v>0</v>
      </c>
      <c r="M5" s="128" t="s">
        <v>176</v>
      </c>
    </row>
    <row r="6" spans="1:13" s="120" customFormat="1" ht="26.25" customHeight="1" x14ac:dyDescent="0.2">
      <c r="A6" s="122">
        <v>4</v>
      </c>
      <c r="B6" s="132" t="s">
        <v>139</v>
      </c>
      <c r="C6" s="123">
        <f>'60m'!L11</f>
        <v>1</v>
      </c>
      <c r="D6" s="131">
        <f>'60m'!M11</f>
        <v>38022</v>
      </c>
      <c r="E6" s="131" t="str">
        <f>'60m'!N11</f>
        <v xml:space="preserve">AYHAN YAMAN </v>
      </c>
      <c r="F6" s="124" t="str">
        <f>'60m'!O11</f>
        <v>İZMİR-BUCA KOZAĞAÇORTAOKULU</v>
      </c>
      <c r="G6" s="125">
        <f>'60m'!H11</f>
        <v>5</v>
      </c>
      <c r="H6" s="124" t="s">
        <v>112</v>
      </c>
      <c r="I6" s="126"/>
      <c r="J6" s="124" t="str">
        <f>'YARIŞMA BİLGİLERİ'!$F$21</f>
        <v>Yıldız Erkekler</v>
      </c>
      <c r="K6" s="127" t="str">
        <f t="shared" si="0"/>
        <v>İZMİR-2017-2018 Öğretim Yılı Okullararası Puanlı  Atletizm Yıldızlar İl Birinciliği</v>
      </c>
      <c r="L6" s="130">
        <f>'60m'!N$4</f>
        <v>0</v>
      </c>
      <c r="M6" s="128" t="s">
        <v>176</v>
      </c>
    </row>
    <row r="7" spans="1:13" s="120" customFormat="1" ht="26.25" customHeight="1" x14ac:dyDescent="0.2">
      <c r="A7" s="122">
        <v>5</v>
      </c>
      <c r="B7" s="132" t="s">
        <v>139</v>
      </c>
      <c r="C7" s="123">
        <f>'60m'!L12</f>
        <v>112</v>
      </c>
      <c r="D7" s="131">
        <f>'60m'!M12</f>
        <v>38244</v>
      </c>
      <c r="E7" s="131" t="str">
        <f>'60m'!N12</f>
        <v>VEDAT ARHAN SIRIM</v>
      </c>
      <c r="F7" s="124" t="str">
        <f>'60m'!O12</f>
        <v>İZMİR-ÖZEL KARŞIYAKA BİLİM DOĞA ORTAOKULU</v>
      </c>
      <c r="G7" s="125">
        <f>'60m'!H12</f>
        <v>4</v>
      </c>
      <c r="H7" s="124" t="s">
        <v>112</v>
      </c>
      <c r="I7" s="126"/>
      <c r="J7" s="124" t="str">
        <f>'YARIŞMA BİLGİLERİ'!$F$21</f>
        <v>Yıldız Erkekler</v>
      </c>
      <c r="K7" s="127" t="str">
        <f t="shared" si="0"/>
        <v>İZMİR-2017-2018 Öğretim Yılı Okullararası Puanlı  Atletizm Yıldızlar İl Birinciliği</v>
      </c>
      <c r="L7" s="130">
        <f>'60m'!N$4</f>
        <v>0</v>
      </c>
      <c r="M7" s="128" t="s">
        <v>176</v>
      </c>
    </row>
    <row r="8" spans="1:13" s="120" customFormat="1" ht="26.25" customHeight="1" x14ac:dyDescent="0.2">
      <c r="A8" s="122">
        <v>6</v>
      </c>
      <c r="B8" s="132" t="s">
        <v>139</v>
      </c>
      <c r="C8" s="123">
        <f>'60m'!L13</f>
        <v>124</v>
      </c>
      <c r="D8" s="131">
        <f>'60m'!M13</f>
        <v>38479</v>
      </c>
      <c r="E8" s="131" t="str">
        <f>'60m'!N13</f>
        <v>ASİL OSMANOĞLU</v>
      </c>
      <c r="F8" s="124" t="str">
        <f>'60m'!O13</f>
        <v xml:space="preserve">İZMİR-ZÜBEYDE HANIM EĞİTİM KURUMLARI </v>
      </c>
      <c r="G8" s="125">
        <f>'60m'!H13</f>
        <v>1</v>
      </c>
      <c r="H8" s="124" t="s">
        <v>112</v>
      </c>
      <c r="I8" s="126"/>
      <c r="J8" s="124" t="str">
        <f>'YARIŞMA BİLGİLERİ'!$F$21</f>
        <v>Yıldız Erkekler</v>
      </c>
      <c r="K8" s="127" t="str">
        <f t="shared" si="0"/>
        <v>İZMİR-2017-2018 Öğretim Yılı Okullararası Puanlı  Atletizm Yıldızlar İl Birinciliği</v>
      </c>
      <c r="L8" s="130">
        <f>'60m'!N$4</f>
        <v>0</v>
      </c>
      <c r="M8" s="128" t="s">
        <v>176</v>
      </c>
    </row>
    <row r="9" spans="1:13" s="120" customFormat="1" ht="26.25" customHeight="1" x14ac:dyDescent="0.2">
      <c r="A9" s="122">
        <v>7</v>
      </c>
      <c r="B9" s="132" t="s">
        <v>139</v>
      </c>
      <c r="C9" s="123">
        <f>'60m'!L14</f>
        <v>11</v>
      </c>
      <c r="D9" s="131">
        <f>'60m'!M14</f>
        <v>38509</v>
      </c>
      <c r="E9" s="131" t="str">
        <f>'60m'!N14</f>
        <v>İLKAY CEM CEVİZCİ</v>
      </c>
      <c r="F9" s="124" t="str">
        <f>'60m'!O14</f>
        <v>İZMİR-ÖZEL ÇAKABEY OKULLARI</v>
      </c>
      <c r="G9" s="125">
        <f>'60m'!H14</f>
        <v>6</v>
      </c>
      <c r="H9" s="124" t="s">
        <v>112</v>
      </c>
      <c r="I9" s="126"/>
      <c r="J9" s="124" t="str">
        <f>'YARIŞMA BİLGİLERİ'!$F$21</f>
        <v>Yıldız Erkekler</v>
      </c>
      <c r="K9" s="127" t="str">
        <f t="shared" si="0"/>
        <v>İZMİR-2017-2018 Öğretim Yılı Okullararası Puanlı  Atletizm Yıldızlar İl Birinciliği</v>
      </c>
      <c r="L9" s="130">
        <f>'60m'!N$4</f>
        <v>0</v>
      </c>
      <c r="M9" s="128" t="s">
        <v>176</v>
      </c>
    </row>
    <row r="10" spans="1:13" s="120" customFormat="1" ht="26.25" customHeight="1" x14ac:dyDescent="0.2">
      <c r="A10" s="122">
        <v>8</v>
      </c>
      <c r="B10" s="132" t="s">
        <v>139</v>
      </c>
      <c r="C10" s="123">
        <f>'60m'!L15</f>
        <v>57</v>
      </c>
      <c r="D10" s="131">
        <f>'60m'!M15</f>
        <v>38028</v>
      </c>
      <c r="E10" s="131" t="str">
        <f>'60m'!N15</f>
        <v xml:space="preserve">HASAN ÖZARI </v>
      </c>
      <c r="F10" s="124" t="str">
        <f>'60m'!O15</f>
        <v>İZMİR-Pancar Nezihe Şairoğlu Ortaokulu  Torbalı   İZMİR</v>
      </c>
      <c r="G10" s="125">
        <f>'60m'!H15</f>
        <v>0</v>
      </c>
      <c r="H10" s="124" t="s">
        <v>112</v>
      </c>
      <c r="I10" s="126"/>
      <c r="J10" s="124" t="str">
        <f>'YARIŞMA BİLGİLERİ'!$F$21</f>
        <v>Yıldız Erkekler</v>
      </c>
      <c r="K10" s="127" t="str">
        <f t="shared" si="0"/>
        <v>İZMİR-2017-2018 Öğretim Yılı Okullararası Puanlı  Atletizm Yıldızlar İl Birinciliği</v>
      </c>
      <c r="L10" s="130">
        <f>'60m'!N$4</f>
        <v>0</v>
      </c>
      <c r="M10" s="128" t="s">
        <v>176</v>
      </c>
    </row>
    <row r="11" spans="1:13" s="120" customFormat="1" ht="26.25" customHeight="1" x14ac:dyDescent="0.2">
      <c r="A11" s="122">
        <v>9</v>
      </c>
      <c r="B11" s="132" t="s">
        <v>139</v>
      </c>
      <c r="C11" s="123">
        <f>'60m'!L16</f>
        <v>72</v>
      </c>
      <c r="D11" s="131">
        <f>'60m'!M16</f>
        <v>38205</v>
      </c>
      <c r="E11" s="131" t="str">
        <f>'60m'!N16</f>
        <v>BİLAL GÜRSOY</v>
      </c>
      <c r="F11" s="124" t="str">
        <f>'60m'!O16</f>
        <v>İZMİR-ŞEHİTLER ORTAOKULU</v>
      </c>
      <c r="G11" s="125">
        <f>'60m'!H16</f>
        <v>0</v>
      </c>
      <c r="H11" s="124" t="s">
        <v>112</v>
      </c>
      <c r="I11" s="126"/>
      <c r="J11" s="124" t="str">
        <f>'YARIŞMA BİLGİLERİ'!$F$21</f>
        <v>Yıldız Erkekler</v>
      </c>
      <c r="K11" s="127" t="str">
        <f t="shared" si="0"/>
        <v>İZMİR-2017-2018 Öğretim Yılı Okullararası Puanlı  Atletizm Yıldızlar İl Birinciliği</v>
      </c>
      <c r="L11" s="130">
        <f>'60m'!N$4</f>
        <v>0</v>
      </c>
      <c r="M11" s="128" t="s">
        <v>176</v>
      </c>
    </row>
    <row r="12" spans="1:13" s="120" customFormat="1" ht="26.25" customHeight="1" x14ac:dyDescent="0.2">
      <c r="A12" s="122">
        <v>10</v>
      </c>
      <c r="B12" s="132" t="s">
        <v>139</v>
      </c>
      <c r="C12" s="123">
        <f>'60m'!L17</f>
        <v>50</v>
      </c>
      <c r="D12" s="131" t="str">
        <f>'60m'!M17</f>
        <v>11,08,2004</v>
      </c>
      <c r="E12" s="131" t="str">
        <f>'60m'!N17</f>
        <v>METEHAN ÇİÇEK</v>
      </c>
      <c r="F12" s="124" t="str">
        <f>'60m'!O17</f>
        <v>İZMİR-İSMET SEZGİN ORTA OKULU</v>
      </c>
      <c r="G12" s="125" t="str">
        <f>'60m'!H17</f>
        <v>Seri Geliş</v>
      </c>
      <c r="H12" s="124" t="s">
        <v>112</v>
      </c>
      <c r="I12" s="126"/>
      <c r="J12" s="124" t="str">
        <f>'YARIŞMA BİLGİLERİ'!$F$21</f>
        <v>Yıldız Erkekler</v>
      </c>
      <c r="K12" s="127" t="str">
        <f t="shared" si="0"/>
        <v>İZMİR-2017-2018 Öğretim Yılı Okullararası Puanlı  Atletizm Yıldızlar İl Birinciliği</v>
      </c>
      <c r="L12" s="130">
        <f>'60m'!N$4</f>
        <v>0</v>
      </c>
      <c r="M12" s="128" t="s">
        <v>176</v>
      </c>
    </row>
    <row r="13" spans="1:13" s="120" customFormat="1" ht="26.25" customHeight="1" x14ac:dyDescent="0.2">
      <c r="A13" s="122">
        <v>11</v>
      </c>
      <c r="B13" s="132" t="s">
        <v>139</v>
      </c>
      <c r="C13" s="123">
        <f>'60m'!L18</f>
        <v>135</v>
      </c>
      <c r="D13" s="131">
        <f>'60m'!M18</f>
        <v>38669</v>
      </c>
      <c r="E13" s="131" t="str">
        <f>'60m'!N18</f>
        <v>Mert Akpak</v>
      </c>
      <c r="F13" s="124" t="str">
        <f>'60m'!O18</f>
        <v>İZMİR-ÖZEL İZMİR BORNOVA TÜRK ORTAOKULU</v>
      </c>
      <c r="G13" s="125">
        <f>'60m'!H18</f>
        <v>0</v>
      </c>
      <c r="H13" s="124" t="s">
        <v>112</v>
      </c>
      <c r="I13" s="126"/>
      <c r="J13" s="124" t="str">
        <f>'YARIŞMA BİLGİLERİ'!$F$21</f>
        <v>Yıldız Erkekler</v>
      </c>
      <c r="K13" s="127" t="str">
        <f t="shared" si="0"/>
        <v>İZMİR-2017-2018 Öğretim Yılı Okullararası Puanlı  Atletizm Yıldızlar İl Birinciliği</v>
      </c>
      <c r="L13" s="130">
        <f>'60m'!N$4</f>
        <v>0</v>
      </c>
      <c r="M13" s="128" t="s">
        <v>176</v>
      </c>
    </row>
    <row r="14" spans="1:13" s="120" customFormat="1" ht="26.25" customHeight="1" x14ac:dyDescent="0.2">
      <c r="A14" s="122">
        <v>12</v>
      </c>
      <c r="B14" s="132" t="s">
        <v>139</v>
      </c>
      <c r="C14" s="123">
        <f>'60m'!L19</f>
        <v>63</v>
      </c>
      <c r="D14" s="131">
        <f>'60m'!M19</f>
        <v>38187</v>
      </c>
      <c r="E14" s="131" t="str">
        <f>'60m'!N19</f>
        <v>DİNÇER METE ÖZYILMAZ</v>
      </c>
      <c r="F14" s="124" t="str">
        <f>'60m'!O19</f>
        <v>İZMİR-ŞEHİT ASTSUBAY HALİL GÜÇTEKİN</v>
      </c>
      <c r="G14" s="125">
        <f>'60m'!H19</f>
        <v>5</v>
      </c>
      <c r="H14" s="124" t="s">
        <v>112</v>
      </c>
      <c r="I14" s="126"/>
      <c r="J14" s="124" t="str">
        <f>'YARIŞMA BİLGİLERİ'!$F$21</f>
        <v>Yıldız Erkekler</v>
      </c>
      <c r="K14" s="127" t="str">
        <f t="shared" si="0"/>
        <v>İZMİR-2017-2018 Öğretim Yılı Okullararası Puanlı  Atletizm Yıldızlar İl Birinciliği</v>
      </c>
      <c r="L14" s="130">
        <f>'60m'!N$4</f>
        <v>0</v>
      </c>
      <c r="M14" s="128" t="s">
        <v>176</v>
      </c>
    </row>
    <row r="15" spans="1:13" s="120" customFormat="1" ht="26.25" customHeight="1" x14ac:dyDescent="0.2">
      <c r="A15" s="122">
        <v>13</v>
      </c>
      <c r="B15" s="132" t="s">
        <v>139</v>
      </c>
      <c r="C15" s="123">
        <f>'60m'!L20</f>
        <v>94</v>
      </c>
      <c r="D15" s="131">
        <f>'60m'!M20</f>
        <v>38471</v>
      </c>
      <c r="E15" s="131" t="str">
        <f>'60m'!N20</f>
        <v>YİĞİT HİRİK</v>
      </c>
      <c r="F15" s="124" t="str">
        <f>'60m'!O20</f>
        <v>KARŞIYAKA ALİ KAYA ORTAOKULU(FERDİ)</v>
      </c>
      <c r="G15" s="125">
        <f>'60m'!H20</f>
        <v>2</v>
      </c>
      <c r="H15" s="124" t="s">
        <v>112</v>
      </c>
      <c r="I15" s="126"/>
      <c r="J15" s="124" t="str">
        <f>'YARIŞMA BİLGİLERİ'!$F$21</f>
        <v>Yıldız Erkekler</v>
      </c>
      <c r="K15" s="127" t="str">
        <f t="shared" si="0"/>
        <v>İZMİR-2017-2018 Öğretim Yılı Okullararası Puanlı  Atletizm Yıldızlar İl Birinciliği</v>
      </c>
      <c r="L15" s="130">
        <f>'60m'!N$4</f>
        <v>0</v>
      </c>
      <c r="M15" s="128" t="s">
        <v>176</v>
      </c>
    </row>
    <row r="16" spans="1:13" s="120" customFormat="1" ht="26.25" customHeight="1" x14ac:dyDescent="0.2">
      <c r="A16" s="122">
        <v>14</v>
      </c>
      <c r="B16" s="132" t="s">
        <v>139</v>
      </c>
      <c r="C16" s="123">
        <f>'60m'!L21</f>
        <v>88</v>
      </c>
      <c r="D16" s="131">
        <f>'60m'!M21</f>
        <v>38486</v>
      </c>
      <c r="E16" s="131" t="str">
        <f>'60m'!N21</f>
        <v>UMUT KARAKURT</v>
      </c>
      <c r="F16" s="124" t="str">
        <f>'60m'!O21</f>
        <v>İZMİR-ZİHNİ ÜSTÜN ORTAOKULU</v>
      </c>
      <c r="G16" s="125">
        <f>'60m'!H21</f>
        <v>1</v>
      </c>
      <c r="H16" s="124" t="s">
        <v>112</v>
      </c>
      <c r="I16" s="126"/>
      <c r="J16" s="124" t="str">
        <f>'YARIŞMA BİLGİLERİ'!$F$21</f>
        <v>Yıldız Erkekler</v>
      </c>
      <c r="K16" s="127" t="str">
        <f t="shared" si="0"/>
        <v>İZMİR-2017-2018 Öğretim Yılı Okullararası Puanlı  Atletizm Yıldızlar İl Birinciliği</v>
      </c>
      <c r="L16" s="130">
        <f>'60m'!N$4</f>
        <v>0</v>
      </c>
      <c r="M16" s="128" t="s">
        <v>176</v>
      </c>
    </row>
    <row r="17" spans="1:13" s="120" customFormat="1" ht="26.25" customHeight="1" x14ac:dyDescent="0.2">
      <c r="A17" s="122">
        <v>15</v>
      </c>
      <c r="B17" s="132" t="s">
        <v>139</v>
      </c>
      <c r="C17" s="123">
        <f>'60m'!L22</f>
        <v>34</v>
      </c>
      <c r="D17" s="131">
        <f>'60m'!M22</f>
        <v>38657</v>
      </c>
      <c r="E17" s="131" t="str">
        <f>'60m'!N22</f>
        <v>YUNUS EGE ALTINAY</v>
      </c>
      <c r="F17" s="124" t="str">
        <f>'60m'!O22</f>
        <v>İZMİR-EREN ŞAHİN ERONAT O.O</v>
      </c>
      <c r="G17" s="125">
        <f>'60m'!H22</f>
        <v>3</v>
      </c>
      <c r="H17" s="124" t="s">
        <v>112</v>
      </c>
      <c r="I17" s="126"/>
      <c r="J17" s="124" t="str">
        <f>'YARIŞMA BİLGİLERİ'!$F$21</f>
        <v>Yıldız Erkekler</v>
      </c>
      <c r="K17" s="127" t="str">
        <f t="shared" si="0"/>
        <v>İZMİR-2017-2018 Öğretim Yılı Okullararası Puanlı  Atletizm Yıldızlar İl Birinciliği</v>
      </c>
      <c r="L17" s="130">
        <f>'60m'!N$4</f>
        <v>0</v>
      </c>
      <c r="M17" s="128" t="s">
        <v>176</v>
      </c>
    </row>
    <row r="18" spans="1:13" s="120" customFormat="1" ht="26.25" customHeight="1" x14ac:dyDescent="0.2">
      <c r="A18" s="122">
        <v>16</v>
      </c>
      <c r="B18" s="132" t="s">
        <v>139</v>
      </c>
      <c r="C18" s="123">
        <f>'60m'!L23</f>
        <v>127</v>
      </c>
      <c r="D18" s="131">
        <f>'60m'!M23</f>
        <v>38212</v>
      </c>
      <c r="E18" s="131" t="str">
        <f>'60m'!N23</f>
        <v>EREN DEMİR TOKDEMİR</v>
      </c>
      <c r="F18" s="124" t="str">
        <f>'60m'!O23</f>
        <v>İZMİR-EGE ÜNİVERSİTESİ GÜÇLENDİRME VAKFI BORNOVA ORTAOKULU</v>
      </c>
      <c r="G18" s="125">
        <f>'60m'!H23</f>
        <v>6</v>
      </c>
      <c r="H18" s="124" t="s">
        <v>112</v>
      </c>
      <c r="I18" s="126"/>
      <c r="J18" s="124" t="str">
        <f>'YARIŞMA BİLGİLERİ'!$F$21</f>
        <v>Yıldız Erkekler</v>
      </c>
      <c r="K18" s="127" t="str">
        <f t="shared" si="0"/>
        <v>İZMİR-2017-2018 Öğretim Yılı Okullararası Puanlı  Atletizm Yıldızlar İl Birinciliği</v>
      </c>
      <c r="L18" s="130">
        <f>'60m'!N$4</f>
        <v>0</v>
      </c>
      <c r="M18" s="128" t="s">
        <v>176</v>
      </c>
    </row>
    <row r="19" spans="1:13" s="120" customFormat="1" ht="26.25" customHeight="1" x14ac:dyDescent="0.2">
      <c r="A19" s="122">
        <v>17</v>
      </c>
      <c r="B19" s="132" t="s">
        <v>139</v>
      </c>
      <c r="C19" s="123">
        <f>'60m'!L24</f>
        <v>115</v>
      </c>
      <c r="D19" s="131">
        <f>'60m'!M24</f>
        <v>38651</v>
      </c>
      <c r="E19" s="131" t="str">
        <f>'60m'!N24</f>
        <v>FATİH ENES AYDIN</v>
      </c>
      <c r="F19" s="124" t="str">
        <f>'60m'!O24</f>
        <v>İZMİR-ÖZEL TÜRK ORTAOKLU KONAK</v>
      </c>
      <c r="G19" s="125">
        <f>'60m'!H24</f>
        <v>4</v>
      </c>
      <c r="H19" s="124" t="s">
        <v>112</v>
      </c>
      <c r="I19" s="130"/>
      <c r="J19" s="124" t="str">
        <f>'YARIŞMA BİLGİLERİ'!$F$21</f>
        <v>Yıldız Erkekler</v>
      </c>
      <c r="K19" s="127" t="str">
        <f t="shared" si="0"/>
        <v>İZMİR-2017-2018 Öğretim Yılı Okullararası Puanlı  Atletizm Yıldızlar İl Birinciliği</v>
      </c>
      <c r="L19" s="130">
        <f>'60m'!N$4</f>
        <v>0</v>
      </c>
      <c r="M19" s="128" t="s">
        <v>176</v>
      </c>
    </row>
    <row r="20" spans="1:13" s="120" customFormat="1" ht="26.25" customHeight="1" x14ac:dyDescent="0.2">
      <c r="A20" s="122">
        <v>18</v>
      </c>
      <c r="B20" s="132" t="s">
        <v>139</v>
      </c>
      <c r="C20" s="123">
        <f>'60m'!L25</f>
        <v>134</v>
      </c>
      <c r="D20" s="131">
        <f>'60m'!M25</f>
        <v>38066</v>
      </c>
      <c r="E20" s="131" t="str">
        <f>'60m'!N25</f>
        <v>ALTUĞ KAPÇAK</v>
      </c>
      <c r="F20" s="124" t="str">
        <f>'60m'!O25</f>
        <v xml:space="preserve">İZMİR-CEMİL MİDİLLİ ORTA OKULU </v>
      </c>
      <c r="G20" s="125">
        <f>'60m'!H25</f>
        <v>0</v>
      </c>
      <c r="H20" s="124" t="s">
        <v>112</v>
      </c>
      <c r="I20" s="130"/>
      <c r="J20" s="124" t="str">
        <f>'YARIŞMA BİLGİLERİ'!$F$21</f>
        <v>Yıldız Erkekler</v>
      </c>
      <c r="K20" s="127" t="str">
        <f t="shared" si="0"/>
        <v>İZMİR-2017-2018 Öğretim Yılı Okullararası Puanlı  Atletizm Yıldızlar İl Birinciliği</v>
      </c>
      <c r="L20" s="130">
        <f>'60m'!N$4</f>
        <v>0</v>
      </c>
      <c r="M20" s="128" t="s">
        <v>176</v>
      </c>
    </row>
    <row r="21" spans="1:13" s="120" customFormat="1" ht="26.25" customHeight="1" x14ac:dyDescent="0.2">
      <c r="A21" s="122">
        <v>19</v>
      </c>
      <c r="B21" s="132" t="s">
        <v>139</v>
      </c>
      <c r="C21" s="123">
        <f>'60m'!L26</f>
        <v>0</v>
      </c>
      <c r="D21" s="131">
        <f>'60m'!M26</f>
        <v>0</v>
      </c>
      <c r="E21" s="131">
        <f>'60m'!N26</f>
        <v>0</v>
      </c>
      <c r="F21" s="124">
        <f>'60m'!O26</f>
        <v>0</v>
      </c>
      <c r="G21" s="125">
        <f>'60m'!H26</f>
        <v>0</v>
      </c>
      <c r="H21" s="124" t="s">
        <v>112</v>
      </c>
      <c r="I21" s="130"/>
      <c r="J21" s="124" t="str">
        <f>'YARIŞMA BİLGİLERİ'!$F$21</f>
        <v>Yıldız Erkekler</v>
      </c>
      <c r="K21" s="127" t="str">
        <f t="shared" si="0"/>
        <v>İZMİR-2017-2018 Öğretim Yılı Okullararası Puanlı  Atletizm Yıldızlar İl Birinciliği</v>
      </c>
      <c r="L21" s="130">
        <f>'60m'!N$4</f>
        <v>0</v>
      </c>
      <c r="M21" s="128" t="s">
        <v>176</v>
      </c>
    </row>
    <row r="22" spans="1:13" s="120" customFormat="1" ht="26.25" customHeight="1" x14ac:dyDescent="0.2">
      <c r="A22" s="122">
        <v>20</v>
      </c>
      <c r="B22" s="132" t="s">
        <v>139</v>
      </c>
      <c r="C22" s="123">
        <f>'60m'!L27</f>
        <v>0</v>
      </c>
      <c r="D22" s="131">
        <f>'60m'!M27</f>
        <v>0</v>
      </c>
      <c r="E22" s="131">
        <f>'60m'!N27</f>
        <v>0</v>
      </c>
      <c r="F22" s="124">
        <f>'60m'!O27</f>
        <v>0</v>
      </c>
      <c r="G22" s="125" t="str">
        <f>'60m'!H27</f>
        <v>Seri Geliş</v>
      </c>
      <c r="H22" s="124" t="s">
        <v>112</v>
      </c>
      <c r="I22" s="130"/>
      <c r="J22" s="124" t="str">
        <f>'YARIŞMA BİLGİLERİ'!$F$21</f>
        <v>Yıldız Erkekler</v>
      </c>
      <c r="K22" s="127" t="str">
        <f t="shared" si="0"/>
        <v>İZMİR-2017-2018 Öğretim Yılı Okullararası Puanlı  Atletizm Yıldızlar İl Birinciliği</v>
      </c>
      <c r="L22" s="130">
        <f>'60m'!N$4</f>
        <v>0</v>
      </c>
      <c r="M22" s="128" t="s">
        <v>176</v>
      </c>
    </row>
    <row r="23" spans="1:13" s="120" customFormat="1" ht="26.25" customHeight="1" x14ac:dyDescent="0.2">
      <c r="A23" s="122">
        <v>21</v>
      </c>
      <c r="B23" s="132" t="s">
        <v>139</v>
      </c>
      <c r="C23" s="123">
        <f>'60m'!L28</f>
        <v>0</v>
      </c>
      <c r="D23" s="131">
        <f>'60m'!M28</f>
        <v>0</v>
      </c>
      <c r="E23" s="131">
        <f>'60m'!N28</f>
        <v>0</v>
      </c>
      <c r="F23" s="124">
        <f>'60m'!O28</f>
        <v>0</v>
      </c>
      <c r="G23" s="125">
        <f>'60m'!H28</f>
        <v>0</v>
      </c>
      <c r="H23" s="124" t="s">
        <v>112</v>
      </c>
      <c r="I23" s="130"/>
      <c r="J23" s="124" t="str">
        <f>'YARIŞMA BİLGİLERİ'!$F$21</f>
        <v>Yıldız Erkekler</v>
      </c>
      <c r="K23" s="127" t="str">
        <f t="shared" si="0"/>
        <v>İZMİR-2017-2018 Öğretim Yılı Okullararası Puanlı  Atletizm Yıldızlar İl Birinciliği</v>
      </c>
      <c r="L23" s="130">
        <f>'60m'!N$4</f>
        <v>0</v>
      </c>
      <c r="M23" s="128" t="s">
        <v>176</v>
      </c>
    </row>
    <row r="24" spans="1:13" s="120" customFormat="1" ht="26.25" customHeight="1" x14ac:dyDescent="0.2">
      <c r="A24" s="122">
        <v>22</v>
      </c>
      <c r="B24" s="132" t="s">
        <v>139</v>
      </c>
      <c r="C24" s="123">
        <f>'60m'!L29</f>
        <v>0</v>
      </c>
      <c r="D24" s="131">
        <f>'60m'!M29</f>
        <v>0</v>
      </c>
      <c r="E24" s="131">
        <f>'60m'!N29</f>
        <v>0</v>
      </c>
      <c r="F24" s="124">
        <f>'60m'!O29</f>
        <v>0</v>
      </c>
      <c r="G24" s="125">
        <f>'60m'!H29</f>
        <v>4</v>
      </c>
      <c r="H24" s="124" t="s">
        <v>112</v>
      </c>
      <c r="I24" s="130"/>
      <c r="J24" s="124" t="str">
        <f>'YARIŞMA BİLGİLERİ'!$F$21</f>
        <v>Yıldız Erkekler</v>
      </c>
      <c r="K24" s="127" t="str">
        <f t="shared" si="0"/>
        <v>İZMİR-2017-2018 Öğretim Yılı Okullararası Puanlı  Atletizm Yıldızlar İl Birinciliği</v>
      </c>
      <c r="L24" s="130">
        <f>'60m'!N$4</f>
        <v>0</v>
      </c>
      <c r="M24" s="128" t="s">
        <v>176</v>
      </c>
    </row>
    <row r="25" spans="1:13" s="120" customFormat="1" ht="26.25" customHeight="1" x14ac:dyDescent="0.2">
      <c r="A25" s="122">
        <v>23</v>
      </c>
      <c r="B25" s="132" t="s">
        <v>139</v>
      </c>
      <c r="C25" s="123">
        <f>'60m'!L30</f>
        <v>0</v>
      </c>
      <c r="D25" s="131">
        <f>'60m'!M30</f>
        <v>0</v>
      </c>
      <c r="E25" s="131">
        <f>'60m'!N30</f>
        <v>0</v>
      </c>
      <c r="F25" s="124">
        <f>'60m'!O30</f>
        <v>0</v>
      </c>
      <c r="G25" s="125">
        <f>'60m'!H30</f>
        <v>1</v>
      </c>
      <c r="H25" s="124" t="s">
        <v>112</v>
      </c>
      <c r="I25" s="130"/>
      <c r="J25" s="124" t="str">
        <f>'YARIŞMA BİLGİLERİ'!$F$21</f>
        <v>Yıldız Erkekler</v>
      </c>
      <c r="K25" s="127" t="str">
        <f t="shared" si="0"/>
        <v>İZMİR-2017-2018 Öğretim Yılı Okullararası Puanlı  Atletizm Yıldızlar İl Birinciliği</v>
      </c>
      <c r="L25" s="130">
        <f>'60m'!N$4</f>
        <v>0</v>
      </c>
      <c r="M25" s="128" t="s">
        <v>176</v>
      </c>
    </row>
    <row r="26" spans="1:13" s="120" customFormat="1" ht="26.25" customHeight="1" x14ac:dyDescent="0.2">
      <c r="A26" s="122">
        <v>24</v>
      </c>
      <c r="B26" s="132" t="s">
        <v>139</v>
      </c>
      <c r="C26" s="123">
        <f>'60m'!L31</f>
        <v>0</v>
      </c>
      <c r="D26" s="131">
        <f>'60m'!M31</f>
        <v>0</v>
      </c>
      <c r="E26" s="131">
        <f>'60m'!N31</f>
        <v>0</v>
      </c>
      <c r="F26" s="124">
        <f>'60m'!O31</f>
        <v>0</v>
      </c>
      <c r="G26" s="125">
        <f>'60m'!H31</f>
        <v>2</v>
      </c>
      <c r="H26" s="124" t="s">
        <v>112</v>
      </c>
      <c r="I26" s="130"/>
      <c r="J26" s="124" t="str">
        <f>'YARIŞMA BİLGİLERİ'!$F$21</f>
        <v>Yıldız Erkekler</v>
      </c>
      <c r="K26" s="127" t="str">
        <f t="shared" si="0"/>
        <v>İZMİR-2017-2018 Öğretim Yılı Okullararası Puanlı  Atletizm Yıldızlar İl Birinciliği</v>
      </c>
      <c r="L26" s="130">
        <f>'60m'!N$4</f>
        <v>0</v>
      </c>
      <c r="M26" s="128" t="s">
        <v>176</v>
      </c>
    </row>
    <row r="27" spans="1:13" s="120" customFormat="1" ht="26.25" customHeight="1" x14ac:dyDescent="0.2">
      <c r="A27" s="122">
        <v>25</v>
      </c>
      <c r="B27" s="132" t="s">
        <v>139</v>
      </c>
      <c r="C27" s="123">
        <f>'60m'!L32</f>
        <v>0</v>
      </c>
      <c r="D27" s="131">
        <f>'60m'!M32</f>
        <v>0</v>
      </c>
      <c r="E27" s="131">
        <f>'60m'!N32</f>
        <v>0</v>
      </c>
      <c r="F27" s="124">
        <f>'60m'!O32</f>
        <v>0</v>
      </c>
      <c r="G27" s="125">
        <f>'60m'!H32</f>
        <v>0</v>
      </c>
      <c r="H27" s="124" t="s">
        <v>112</v>
      </c>
      <c r="I27" s="130"/>
      <c r="J27" s="124" t="str">
        <f>'YARIŞMA BİLGİLERİ'!$F$21</f>
        <v>Yıldız Erkekler</v>
      </c>
      <c r="K27" s="127" t="str">
        <f t="shared" si="0"/>
        <v>İZMİR-2017-2018 Öğretim Yılı Okullararası Puanlı  Atletizm Yıldızlar İl Birinciliği</v>
      </c>
      <c r="L27" s="130">
        <f>'60m'!N$4</f>
        <v>0</v>
      </c>
      <c r="M27" s="128" t="s">
        <v>176</v>
      </c>
    </row>
    <row r="28" spans="1:13" s="120" customFormat="1" ht="26.25" customHeight="1" x14ac:dyDescent="0.2">
      <c r="A28" s="122">
        <v>26</v>
      </c>
      <c r="B28" s="132" t="s">
        <v>139</v>
      </c>
      <c r="C28" s="123">
        <f>'60m'!L33</f>
        <v>0</v>
      </c>
      <c r="D28" s="131">
        <f>'60m'!M33</f>
        <v>0</v>
      </c>
      <c r="E28" s="131">
        <f>'60m'!N33</f>
        <v>0</v>
      </c>
      <c r="F28" s="124">
        <f>'60m'!O33</f>
        <v>0</v>
      </c>
      <c r="G28" s="125">
        <f>'60m'!H33</f>
        <v>3</v>
      </c>
      <c r="H28" s="124" t="s">
        <v>112</v>
      </c>
      <c r="I28" s="130"/>
      <c r="J28" s="124" t="str">
        <f>'YARIŞMA BİLGİLERİ'!$F$21</f>
        <v>Yıldız Erkekler</v>
      </c>
      <c r="K28" s="127" t="str">
        <f t="shared" si="0"/>
        <v>İZMİR-2017-2018 Öğretim Yılı Okullararası Puanlı  Atletizm Yıldızlar İl Birinciliği</v>
      </c>
      <c r="L28" s="130">
        <f>'60m'!N$4</f>
        <v>0</v>
      </c>
      <c r="M28" s="128" t="s">
        <v>176</v>
      </c>
    </row>
    <row r="29" spans="1:13" s="120" customFormat="1" ht="26.25" customHeight="1" x14ac:dyDescent="0.2">
      <c r="A29" s="122">
        <v>27</v>
      </c>
      <c r="B29" s="132" t="s">
        <v>139</v>
      </c>
      <c r="C29" s="123">
        <f>'60m'!L34</f>
        <v>0</v>
      </c>
      <c r="D29" s="131">
        <f>'60m'!M34</f>
        <v>0</v>
      </c>
      <c r="E29" s="131">
        <f>'60m'!N34</f>
        <v>0</v>
      </c>
      <c r="F29" s="124">
        <f>'60m'!O34</f>
        <v>0</v>
      </c>
      <c r="G29" s="125">
        <f>'60m'!H34</f>
        <v>0</v>
      </c>
      <c r="H29" s="124" t="s">
        <v>112</v>
      </c>
      <c r="I29" s="130"/>
      <c r="J29" s="124" t="str">
        <f>'YARIŞMA BİLGİLERİ'!$F$21</f>
        <v>Yıldız Erkekler</v>
      </c>
      <c r="K29" s="127" t="str">
        <f t="shared" si="0"/>
        <v>İZMİR-2017-2018 Öğretim Yılı Okullararası Puanlı  Atletizm Yıldızlar İl Birinciliği</v>
      </c>
      <c r="L29" s="130">
        <f>'60m'!N$4</f>
        <v>0</v>
      </c>
      <c r="M29" s="128" t="s">
        <v>176</v>
      </c>
    </row>
    <row r="30" spans="1:13" s="120" customFormat="1" ht="26.25" customHeight="1" x14ac:dyDescent="0.2">
      <c r="A30" s="122">
        <v>28</v>
      </c>
      <c r="B30" s="132" t="s">
        <v>139</v>
      </c>
      <c r="C30" s="123">
        <f>'60m'!L35</f>
        <v>0</v>
      </c>
      <c r="D30" s="131">
        <f>'60m'!M35</f>
        <v>0</v>
      </c>
      <c r="E30" s="131">
        <f>'60m'!N35</f>
        <v>0</v>
      </c>
      <c r="F30" s="124">
        <f>'60m'!O35</f>
        <v>0</v>
      </c>
      <c r="G30" s="125">
        <f>'60m'!H35</f>
        <v>0</v>
      </c>
      <c r="H30" s="124" t="s">
        <v>112</v>
      </c>
      <c r="I30" s="130"/>
      <c r="J30" s="124" t="str">
        <f>'YARIŞMA BİLGİLERİ'!$F$21</f>
        <v>Yıldız Erkekler</v>
      </c>
      <c r="K30" s="127" t="str">
        <f t="shared" si="0"/>
        <v>İZMİR-2017-2018 Öğretim Yılı Okullararası Puanlı  Atletizm Yıldızlar İl Birinciliği</v>
      </c>
      <c r="L30" s="130">
        <f>'60m'!N$4</f>
        <v>0</v>
      </c>
      <c r="M30" s="128" t="s">
        <v>176</v>
      </c>
    </row>
    <row r="31" spans="1:13" s="120" customFormat="1" ht="26.25" customHeight="1" x14ac:dyDescent="0.2">
      <c r="A31" s="122">
        <v>83</v>
      </c>
      <c r="B31" s="174" t="s">
        <v>146</v>
      </c>
      <c r="C31" s="176" t="str">
        <f>'100m.Eng'!N8</f>
        <v>ATİLA ÇENBERCİ</v>
      </c>
      <c r="D31" s="178" t="str">
        <f>'100m.Eng'!O8</f>
        <v>İZMİR-AZİZ SANCAR ORTAOKULU     (FERDİ)</v>
      </c>
      <c r="E31" s="178">
        <f>'100m.Eng'!P8</f>
        <v>1549</v>
      </c>
      <c r="F31" s="179">
        <f>'100m.Eng'!Q8</f>
        <v>1</v>
      </c>
      <c r="G31" s="177">
        <f>'100m.Eng'!K8</f>
        <v>1</v>
      </c>
      <c r="H31" s="130" t="s">
        <v>140</v>
      </c>
      <c r="I31" s="197"/>
      <c r="J31" s="124" t="str">
        <f>'YARIŞMA BİLGİLERİ'!$F$21</f>
        <v>Yıldız Erkekler</v>
      </c>
      <c r="K31" s="198" t="str">
        <f t="shared" si="0"/>
        <v>İZMİR-2017-2018 Öğretim Yılı Okullararası Puanlı  Atletizm Yıldızlar İl Birinciliği</v>
      </c>
      <c r="L31" s="128" t="str">
        <f>'100m.Eng'!P$4</f>
        <v>05 Nisan 2018 - 15:00</v>
      </c>
      <c r="M31" s="128" t="s">
        <v>176</v>
      </c>
    </row>
    <row r="32" spans="1:13" s="120" customFormat="1" ht="26.25" customHeight="1" x14ac:dyDescent="0.2">
      <c r="A32" s="122">
        <v>84</v>
      </c>
      <c r="B32" s="174" t="s">
        <v>146</v>
      </c>
      <c r="C32" s="176" t="str">
        <f>'100m.Eng'!N9</f>
        <v>ALPARSLAN AKIN</v>
      </c>
      <c r="D32" s="178" t="str">
        <f>'100m.Eng'!O9</f>
        <v>İZMİR-İSMET SEZGİN ORTA OKULU</v>
      </c>
      <c r="E32" s="178">
        <f>'100m.Eng'!P9</f>
        <v>1708</v>
      </c>
      <c r="F32" s="179">
        <f>'100m.Eng'!Q9</f>
        <v>1</v>
      </c>
      <c r="G32" s="177">
        <f>'100m.Eng'!K9</f>
        <v>2</v>
      </c>
      <c r="H32" s="130" t="s">
        <v>140</v>
      </c>
      <c r="I32" s="197"/>
      <c r="J32" s="124" t="str">
        <f>'YARIŞMA BİLGİLERİ'!$F$21</f>
        <v>Yıldız Erkekler</v>
      </c>
      <c r="K32" s="198" t="str">
        <f t="shared" si="0"/>
        <v>İZMİR-2017-2018 Öğretim Yılı Okullararası Puanlı  Atletizm Yıldızlar İl Birinciliği</v>
      </c>
      <c r="L32" s="128" t="str">
        <f>'100m.Eng'!P$4</f>
        <v>05 Nisan 2018 - 15:00</v>
      </c>
      <c r="M32" s="128" t="s">
        <v>176</v>
      </c>
    </row>
    <row r="33" spans="1:13" s="120" customFormat="1" ht="26.25" customHeight="1" x14ac:dyDescent="0.2">
      <c r="A33" s="122">
        <v>85</v>
      </c>
      <c r="B33" s="174" t="s">
        <v>146</v>
      </c>
      <c r="C33" s="176" t="str">
        <f>'100m.Eng'!N10</f>
        <v>DERİN HANOĞLU</v>
      </c>
      <c r="D33" s="178" t="str">
        <f>'100m.Eng'!O10</f>
        <v>İZMİR-DEÜ ÖZEL 75.YIL ORTAOKULU</v>
      </c>
      <c r="E33" s="178">
        <f>'100m.Eng'!P10</f>
        <v>1976</v>
      </c>
      <c r="F33" s="179">
        <f>'100m.Eng'!Q10</f>
        <v>2</v>
      </c>
      <c r="G33" s="177">
        <f>'100m.Eng'!K10</f>
        <v>3</v>
      </c>
      <c r="H33" s="130" t="s">
        <v>140</v>
      </c>
      <c r="I33" s="197"/>
      <c r="J33" s="124" t="str">
        <f>'YARIŞMA BİLGİLERİ'!$F$21</f>
        <v>Yıldız Erkekler</v>
      </c>
      <c r="K33" s="198" t="str">
        <f t="shared" si="0"/>
        <v>İZMİR-2017-2018 Öğretim Yılı Okullararası Puanlı  Atletizm Yıldızlar İl Birinciliği</v>
      </c>
      <c r="L33" s="128" t="str">
        <f>'100m.Eng'!P$4</f>
        <v>05 Nisan 2018 - 15:00</v>
      </c>
      <c r="M33" s="128" t="s">
        <v>176</v>
      </c>
    </row>
    <row r="34" spans="1:13" s="120" customFormat="1" ht="26.25" customHeight="1" x14ac:dyDescent="0.2">
      <c r="A34" s="122">
        <v>86</v>
      </c>
      <c r="B34" s="174" t="s">
        <v>146</v>
      </c>
      <c r="C34" s="176" t="str">
        <f>'100m.Eng'!N11</f>
        <v xml:space="preserve">HASAN ÖZARI </v>
      </c>
      <c r="D34" s="178" t="str">
        <f>'100m.Eng'!O11</f>
        <v>İZMİR-Pancar Nezihe Şairoğlu Ortaokulu  Torbalı   İZMİR</v>
      </c>
      <c r="E34" s="178">
        <f>'100m.Eng'!P11</f>
        <v>1985</v>
      </c>
      <c r="F34" s="179">
        <f>'100m.Eng'!Q11</f>
        <v>3</v>
      </c>
      <c r="G34" s="177">
        <f>'100m.Eng'!K11</f>
        <v>4</v>
      </c>
      <c r="H34" s="130" t="s">
        <v>140</v>
      </c>
      <c r="I34" s="197"/>
      <c r="J34" s="124" t="str">
        <f>'YARIŞMA BİLGİLERİ'!$F$21</f>
        <v>Yıldız Erkekler</v>
      </c>
      <c r="K34" s="198" t="str">
        <f t="shared" si="0"/>
        <v>İZMİR-2017-2018 Öğretim Yılı Okullararası Puanlı  Atletizm Yıldızlar İl Birinciliği</v>
      </c>
      <c r="L34" s="128" t="str">
        <f>'100m.Eng'!P$4</f>
        <v>05 Nisan 2018 - 15:00</v>
      </c>
      <c r="M34" s="128" t="s">
        <v>176</v>
      </c>
    </row>
    <row r="35" spans="1:13" s="120" customFormat="1" ht="26.25" customHeight="1" x14ac:dyDescent="0.2">
      <c r="A35" s="122">
        <v>87</v>
      </c>
      <c r="B35" s="174" t="s">
        <v>146</v>
      </c>
      <c r="C35" s="176" t="str">
        <f>'100m.Eng'!N12</f>
        <v>UTKU TEPE</v>
      </c>
      <c r="D35" s="178" t="str">
        <f>'100m.Eng'!O12</f>
        <v>İZMİR-ZİHNİ ÜSTÜN ORTAOKULU</v>
      </c>
      <c r="E35" s="178">
        <f>'100m.Eng'!P12</f>
        <v>1998</v>
      </c>
      <c r="F35" s="179">
        <f>'100m.Eng'!Q12</f>
        <v>4</v>
      </c>
      <c r="G35" s="177">
        <f>'100m.Eng'!K12</f>
        <v>5</v>
      </c>
      <c r="H35" s="130" t="s">
        <v>140</v>
      </c>
      <c r="I35" s="197"/>
      <c r="J35" s="124" t="str">
        <f>'YARIŞMA BİLGİLERİ'!$F$21</f>
        <v>Yıldız Erkekler</v>
      </c>
      <c r="K35" s="198" t="str">
        <f t="shared" si="0"/>
        <v>İZMİR-2017-2018 Öğretim Yılı Okullararası Puanlı  Atletizm Yıldızlar İl Birinciliği</v>
      </c>
      <c r="L35" s="128" t="str">
        <f>'100m.Eng'!P$4</f>
        <v>05 Nisan 2018 - 15:00</v>
      </c>
      <c r="M35" s="128" t="s">
        <v>176</v>
      </c>
    </row>
    <row r="36" spans="1:13" s="120" customFormat="1" ht="26.25" customHeight="1" x14ac:dyDescent="0.2">
      <c r="A36" s="122">
        <v>88</v>
      </c>
      <c r="B36" s="174" t="s">
        <v>146</v>
      </c>
      <c r="C36" s="176" t="str">
        <f>'100m.Eng'!N13</f>
        <v>BERKAY ÖZDEMİR</v>
      </c>
      <c r="D36" s="178" t="str">
        <f>'100m.Eng'!O13</f>
        <v>İZMİR-EVİN LEBLEBİCİOĞLU ORTAOKULU</v>
      </c>
      <c r="E36" s="178">
        <f>'100m.Eng'!P13</f>
        <v>2013</v>
      </c>
      <c r="F36" s="179">
        <f>'100m.Eng'!Q13</f>
        <v>1</v>
      </c>
      <c r="G36" s="177">
        <f>'100m.Eng'!K13</f>
        <v>6</v>
      </c>
      <c r="H36" s="130" t="s">
        <v>140</v>
      </c>
      <c r="I36" s="197"/>
      <c r="J36" s="124" t="str">
        <f>'YARIŞMA BİLGİLERİ'!$F$21</f>
        <v>Yıldız Erkekler</v>
      </c>
      <c r="K36" s="198" t="str">
        <f t="shared" si="0"/>
        <v>İZMİR-2017-2018 Öğretim Yılı Okullararası Puanlı  Atletizm Yıldızlar İl Birinciliği</v>
      </c>
      <c r="L36" s="128" t="str">
        <f>'100m.Eng'!P$4</f>
        <v>05 Nisan 2018 - 15:00</v>
      </c>
      <c r="M36" s="128" t="s">
        <v>176</v>
      </c>
    </row>
    <row r="37" spans="1:13" s="120" customFormat="1" ht="26.25" customHeight="1" x14ac:dyDescent="0.2">
      <c r="A37" s="122">
        <v>89</v>
      </c>
      <c r="B37" s="174" t="s">
        <v>146</v>
      </c>
      <c r="C37" s="176" t="str">
        <f>'100m.Eng'!N14</f>
        <v>CİHAN SAĞLAM</v>
      </c>
      <c r="D37" s="178" t="str">
        <f>'100m.Eng'!O14</f>
        <v>İZMİR-ŞEHİTLER ORTAOKULU</v>
      </c>
      <c r="E37" s="178">
        <f>'100m.Eng'!P14</f>
        <v>2015</v>
      </c>
      <c r="F37" s="179">
        <f>'100m.Eng'!Q14</f>
        <v>2</v>
      </c>
      <c r="G37" s="177">
        <f>'100m.Eng'!K14</f>
        <v>7</v>
      </c>
      <c r="H37" s="130" t="s">
        <v>140</v>
      </c>
      <c r="I37" s="197"/>
      <c r="J37" s="124" t="str">
        <f>'YARIŞMA BİLGİLERİ'!$F$21</f>
        <v>Yıldız Erkekler</v>
      </c>
      <c r="K37" s="198" t="str">
        <f t="shared" si="0"/>
        <v>İZMİR-2017-2018 Öğretim Yılı Okullararası Puanlı  Atletizm Yıldızlar İl Birinciliği</v>
      </c>
      <c r="L37" s="128" t="str">
        <f>'100m.Eng'!P$4</f>
        <v>05 Nisan 2018 - 15:00</v>
      </c>
      <c r="M37" s="128" t="s">
        <v>176</v>
      </c>
    </row>
    <row r="38" spans="1:13" s="120" customFormat="1" ht="26.25" customHeight="1" x14ac:dyDescent="0.2">
      <c r="A38" s="122">
        <v>90</v>
      </c>
      <c r="B38" s="174" t="s">
        <v>146</v>
      </c>
      <c r="C38" s="176" t="str">
        <f>'100m.Eng'!N15</f>
        <v>FURKAN BİLİR</v>
      </c>
      <c r="D38" s="178" t="str">
        <f>'100m.Eng'!O15</f>
        <v>İZMİR-ŞEHİT ASTSUBAY HALİL GÜÇTEKİN</v>
      </c>
      <c r="E38" s="178">
        <f>'100m.Eng'!P15</f>
        <v>2016</v>
      </c>
      <c r="F38" s="179">
        <f>'100m.Eng'!Q15</f>
        <v>5</v>
      </c>
      <c r="G38" s="177">
        <f>'100m.Eng'!K15</f>
        <v>8</v>
      </c>
      <c r="H38" s="130" t="s">
        <v>140</v>
      </c>
      <c r="I38" s="197"/>
      <c r="J38" s="124" t="str">
        <f>'YARIŞMA BİLGİLERİ'!$F$21</f>
        <v>Yıldız Erkekler</v>
      </c>
      <c r="K38" s="198" t="str">
        <f t="shared" si="0"/>
        <v>İZMİR-2017-2018 Öğretim Yılı Okullararası Puanlı  Atletizm Yıldızlar İl Birinciliği</v>
      </c>
      <c r="L38" s="128" t="str">
        <f>'100m.Eng'!P$4</f>
        <v>05 Nisan 2018 - 15:00</v>
      </c>
      <c r="M38" s="128" t="s">
        <v>176</v>
      </c>
    </row>
    <row r="39" spans="1:13" s="120" customFormat="1" ht="26.25" customHeight="1" x14ac:dyDescent="0.2">
      <c r="A39" s="122">
        <v>91</v>
      </c>
      <c r="B39" s="174" t="s">
        <v>146</v>
      </c>
      <c r="C39" s="176" t="e">
        <f>'100m.Eng'!#REF!</f>
        <v>#REF!</v>
      </c>
      <c r="D39" s="178" t="e">
        <f>'100m.Eng'!#REF!</f>
        <v>#REF!</v>
      </c>
      <c r="E39" s="178" t="e">
        <f>'100m.Eng'!#REF!</f>
        <v>#REF!</v>
      </c>
      <c r="F39" s="179" t="e">
        <f>'100m.Eng'!#REF!</f>
        <v>#REF!</v>
      </c>
      <c r="G39" s="177" t="e">
        <f>'100m.Eng'!#REF!</f>
        <v>#REF!</v>
      </c>
      <c r="H39" s="130" t="s">
        <v>140</v>
      </c>
      <c r="I39" s="197"/>
      <c r="J39" s="124" t="str">
        <f>'YARIŞMA BİLGİLERİ'!$F$21</f>
        <v>Yıldız Erkekler</v>
      </c>
      <c r="K39" s="198" t="str">
        <f t="shared" si="0"/>
        <v>İZMİR-2017-2018 Öğretim Yılı Okullararası Puanlı  Atletizm Yıldızlar İl Birinciliği</v>
      </c>
      <c r="L39" s="128" t="str">
        <f>'100m.Eng'!P$4</f>
        <v>05 Nisan 2018 - 15:00</v>
      </c>
      <c r="M39" s="128" t="s">
        <v>176</v>
      </c>
    </row>
    <row r="40" spans="1:13" s="120" customFormat="1" ht="26.25" customHeight="1" x14ac:dyDescent="0.2">
      <c r="A40" s="122">
        <v>92</v>
      </c>
      <c r="B40" s="174" t="s">
        <v>146</v>
      </c>
      <c r="C40" s="176" t="e">
        <f>'100m.Eng'!#REF!</f>
        <v>#REF!</v>
      </c>
      <c r="D40" s="178" t="e">
        <f>'100m.Eng'!#REF!</f>
        <v>#REF!</v>
      </c>
      <c r="E40" s="178" t="e">
        <f>'100m.Eng'!#REF!</f>
        <v>#REF!</v>
      </c>
      <c r="F40" s="179" t="e">
        <f>'100m.Eng'!#REF!</f>
        <v>#REF!</v>
      </c>
      <c r="G40" s="177" t="e">
        <f>'100m.Eng'!#REF!</f>
        <v>#REF!</v>
      </c>
      <c r="H40" s="130" t="s">
        <v>140</v>
      </c>
      <c r="I40" s="197"/>
      <c r="J40" s="124" t="str">
        <f>'YARIŞMA BİLGİLERİ'!$F$21</f>
        <v>Yıldız Erkekler</v>
      </c>
      <c r="K40" s="198" t="str">
        <f t="shared" si="0"/>
        <v>İZMİR-2017-2018 Öğretim Yılı Okullararası Puanlı  Atletizm Yıldızlar İl Birinciliği</v>
      </c>
      <c r="L40" s="128" t="str">
        <f>'100m.Eng'!P$4</f>
        <v>05 Nisan 2018 - 15:00</v>
      </c>
      <c r="M40" s="128" t="s">
        <v>176</v>
      </c>
    </row>
    <row r="41" spans="1:13" s="120" customFormat="1" ht="26.25" customHeight="1" x14ac:dyDescent="0.2">
      <c r="A41" s="122">
        <v>93</v>
      </c>
      <c r="B41" s="174" t="s">
        <v>146</v>
      </c>
      <c r="C41" s="176" t="e">
        <f>'100m.Eng'!#REF!</f>
        <v>#REF!</v>
      </c>
      <c r="D41" s="178" t="e">
        <f>'100m.Eng'!#REF!</f>
        <v>#REF!</v>
      </c>
      <c r="E41" s="178" t="e">
        <f>'100m.Eng'!#REF!</f>
        <v>#REF!</v>
      </c>
      <c r="F41" s="179" t="e">
        <f>'100m.Eng'!#REF!</f>
        <v>#REF!</v>
      </c>
      <c r="G41" s="177" t="e">
        <f>'100m.Eng'!#REF!</f>
        <v>#REF!</v>
      </c>
      <c r="H41" s="130" t="s">
        <v>140</v>
      </c>
      <c r="I41" s="197"/>
      <c r="J41" s="124" t="str">
        <f>'YARIŞMA BİLGİLERİ'!$F$21</f>
        <v>Yıldız Erkekler</v>
      </c>
      <c r="K41" s="198" t="str">
        <f t="shared" si="0"/>
        <v>İZMİR-2017-2018 Öğretim Yılı Okullararası Puanlı  Atletizm Yıldızlar İl Birinciliği</v>
      </c>
      <c r="L41" s="128" t="str">
        <f>'100m.Eng'!P$4</f>
        <v>05 Nisan 2018 - 15:00</v>
      </c>
      <c r="M41" s="128" t="s">
        <v>176</v>
      </c>
    </row>
    <row r="42" spans="1:13" s="120" customFormat="1" ht="26.25" customHeight="1" x14ac:dyDescent="0.2">
      <c r="A42" s="122">
        <v>94</v>
      </c>
      <c r="B42" s="174" t="s">
        <v>146</v>
      </c>
      <c r="C42" s="176" t="e">
        <f>'100m.Eng'!#REF!</f>
        <v>#REF!</v>
      </c>
      <c r="D42" s="178" t="e">
        <f>'100m.Eng'!#REF!</f>
        <v>#REF!</v>
      </c>
      <c r="E42" s="178" t="e">
        <f>'100m.Eng'!#REF!</f>
        <v>#REF!</v>
      </c>
      <c r="F42" s="179" t="e">
        <f>'100m.Eng'!#REF!</f>
        <v>#REF!</v>
      </c>
      <c r="G42" s="177" t="e">
        <f>'100m.Eng'!#REF!</f>
        <v>#REF!</v>
      </c>
      <c r="H42" s="130" t="s">
        <v>140</v>
      </c>
      <c r="I42" s="197"/>
      <c r="J42" s="124" t="str">
        <f>'YARIŞMA BİLGİLERİ'!$F$21</f>
        <v>Yıldız Erkekler</v>
      </c>
      <c r="K42" s="198" t="str">
        <f t="shared" si="0"/>
        <v>İZMİR-2017-2018 Öğretim Yılı Okullararası Puanlı  Atletizm Yıldızlar İl Birinciliği</v>
      </c>
      <c r="L42" s="128" t="str">
        <f>'100m.Eng'!P$4</f>
        <v>05 Nisan 2018 - 15:00</v>
      </c>
      <c r="M42" s="128" t="s">
        <v>176</v>
      </c>
    </row>
    <row r="43" spans="1:13" s="120" customFormat="1" ht="26.25" customHeight="1" x14ac:dyDescent="0.2">
      <c r="A43" s="122">
        <v>95</v>
      </c>
      <c r="B43" s="174" t="s">
        <v>146</v>
      </c>
      <c r="C43" s="176" t="e">
        <f>'100m.Eng'!#REF!</f>
        <v>#REF!</v>
      </c>
      <c r="D43" s="178" t="e">
        <f>'100m.Eng'!#REF!</f>
        <v>#REF!</v>
      </c>
      <c r="E43" s="178" t="e">
        <f>'100m.Eng'!#REF!</f>
        <v>#REF!</v>
      </c>
      <c r="F43" s="179" t="e">
        <f>'100m.Eng'!#REF!</f>
        <v>#REF!</v>
      </c>
      <c r="G43" s="177" t="e">
        <f>'100m.Eng'!#REF!</f>
        <v>#REF!</v>
      </c>
      <c r="H43" s="130" t="s">
        <v>140</v>
      </c>
      <c r="I43" s="197"/>
      <c r="J43" s="124" t="str">
        <f>'YARIŞMA BİLGİLERİ'!$F$21</f>
        <v>Yıldız Erkekler</v>
      </c>
      <c r="K43" s="198" t="str">
        <f t="shared" si="0"/>
        <v>İZMİR-2017-2018 Öğretim Yılı Okullararası Puanlı  Atletizm Yıldızlar İl Birinciliği</v>
      </c>
      <c r="L43" s="128" t="str">
        <f>'100m.Eng'!P$4</f>
        <v>05 Nisan 2018 - 15:00</v>
      </c>
      <c r="M43" s="128" t="s">
        <v>176</v>
      </c>
    </row>
    <row r="44" spans="1:13" s="120" customFormat="1" ht="26.25" customHeight="1" x14ac:dyDescent="0.2">
      <c r="A44" s="122">
        <v>96</v>
      </c>
      <c r="B44" s="174" t="s">
        <v>146</v>
      </c>
      <c r="C44" s="176" t="e">
        <f>'100m.Eng'!#REF!</f>
        <v>#REF!</v>
      </c>
      <c r="D44" s="178" t="e">
        <f>'100m.Eng'!#REF!</f>
        <v>#REF!</v>
      </c>
      <c r="E44" s="178" t="e">
        <f>'100m.Eng'!#REF!</f>
        <v>#REF!</v>
      </c>
      <c r="F44" s="179" t="e">
        <f>'100m.Eng'!#REF!</f>
        <v>#REF!</v>
      </c>
      <c r="G44" s="177" t="e">
        <f>'100m.Eng'!#REF!</f>
        <v>#REF!</v>
      </c>
      <c r="H44" s="130" t="s">
        <v>140</v>
      </c>
      <c r="I44" s="197"/>
      <c r="J44" s="124" t="str">
        <f>'YARIŞMA BİLGİLERİ'!$F$21</f>
        <v>Yıldız Erkekler</v>
      </c>
      <c r="K44" s="198" t="str">
        <f t="shared" si="0"/>
        <v>İZMİR-2017-2018 Öğretim Yılı Okullararası Puanlı  Atletizm Yıldızlar İl Birinciliği</v>
      </c>
      <c r="L44" s="128" t="str">
        <f>'100m.Eng'!P$4</f>
        <v>05 Nisan 2018 - 15:00</v>
      </c>
      <c r="M44" s="128" t="s">
        <v>176</v>
      </c>
    </row>
    <row r="45" spans="1:13" s="120" customFormat="1" ht="26.25" customHeight="1" x14ac:dyDescent="0.2">
      <c r="A45" s="122">
        <v>97</v>
      </c>
      <c r="B45" s="174" t="s">
        <v>146</v>
      </c>
      <c r="C45" s="176" t="e">
        <f>'100m.Eng'!#REF!</f>
        <v>#REF!</v>
      </c>
      <c r="D45" s="178" t="e">
        <f>'100m.Eng'!#REF!</f>
        <v>#REF!</v>
      </c>
      <c r="E45" s="178" t="e">
        <f>'100m.Eng'!#REF!</f>
        <v>#REF!</v>
      </c>
      <c r="F45" s="179" t="e">
        <f>'100m.Eng'!#REF!</f>
        <v>#REF!</v>
      </c>
      <c r="G45" s="177" t="e">
        <f>'100m.Eng'!#REF!</f>
        <v>#REF!</v>
      </c>
      <c r="H45" s="130" t="s">
        <v>140</v>
      </c>
      <c r="I45" s="197"/>
      <c r="J45" s="124" t="str">
        <f>'YARIŞMA BİLGİLERİ'!$F$21</f>
        <v>Yıldız Erkekler</v>
      </c>
      <c r="K45" s="198" t="str">
        <f t="shared" si="0"/>
        <v>İZMİR-2017-2018 Öğretim Yılı Okullararası Puanlı  Atletizm Yıldızlar İl Birinciliği</v>
      </c>
      <c r="L45" s="128" t="str">
        <f>'100m.Eng'!P$4</f>
        <v>05 Nisan 2018 - 15:00</v>
      </c>
      <c r="M45" s="128" t="s">
        <v>176</v>
      </c>
    </row>
    <row r="46" spans="1:13" s="120" customFormat="1" ht="26.25" customHeight="1" x14ac:dyDescent="0.2">
      <c r="A46" s="122">
        <v>98</v>
      </c>
      <c r="B46" s="174" t="s">
        <v>146</v>
      </c>
      <c r="C46" s="176" t="e">
        <f>'100m.Eng'!#REF!</f>
        <v>#REF!</v>
      </c>
      <c r="D46" s="178" t="e">
        <f>'100m.Eng'!#REF!</f>
        <v>#REF!</v>
      </c>
      <c r="E46" s="178" t="e">
        <f>'100m.Eng'!#REF!</f>
        <v>#REF!</v>
      </c>
      <c r="F46" s="179" t="e">
        <f>'100m.Eng'!#REF!</f>
        <v>#REF!</v>
      </c>
      <c r="G46" s="177" t="e">
        <f>'100m.Eng'!#REF!</f>
        <v>#REF!</v>
      </c>
      <c r="H46" s="130" t="s">
        <v>140</v>
      </c>
      <c r="I46" s="197"/>
      <c r="J46" s="124" t="str">
        <f>'YARIŞMA BİLGİLERİ'!$F$21</f>
        <v>Yıldız Erkekler</v>
      </c>
      <c r="K46" s="198" t="str">
        <f t="shared" si="0"/>
        <v>İZMİR-2017-2018 Öğretim Yılı Okullararası Puanlı  Atletizm Yıldızlar İl Birinciliği</v>
      </c>
      <c r="L46" s="128" t="str">
        <f>'100m.Eng'!P$4</f>
        <v>05 Nisan 2018 - 15:00</v>
      </c>
      <c r="M46" s="128" t="s">
        <v>176</v>
      </c>
    </row>
    <row r="47" spans="1:13" s="120" customFormat="1" ht="26.25" customHeight="1" x14ac:dyDescent="0.2">
      <c r="A47" s="122">
        <v>99</v>
      </c>
      <c r="B47" s="174" t="s">
        <v>146</v>
      </c>
      <c r="C47" s="176" t="e">
        <f>'100m.Eng'!#REF!</f>
        <v>#REF!</v>
      </c>
      <c r="D47" s="178" t="e">
        <f>'100m.Eng'!#REF!</f>
        <v>#REF!</v>
      </c>
      <c r="E47" s="178" t="e">
        <f>'100m.Eng'!#REF!</f>
        <v>#REF!</v>
      </c>
      <c r="F47" s="179" t="e">
        <f>'100m.Eng'!#REF!</f>
        <v>#REF!</v>
      </c>
      <c r="G47" s="177" t="e">
        <f>'100m.Eng'!#REF!</f>
        <v>#REF!</v>
      </c>
      <c r="H47" s="130" t="s">
        <v>140</v>
      </c>
      <c r="I47" s="197"/>
      <c r="J47" s="124" t="str">
        <f>'YARIŞMA BİLGİLERİ'!$F$21</f>
        <v>Yıldız Erkekler</v>
      </c>
      <c r="K47" s="198" t="str">
        <f t="shared" si="0"/>
        <v>İZMİR-2017-2018 Öğretim Yılı Okullararası Puanlı  Atletizm Yıldızlar İl Birinciliği</v>
      </c>
      <c r="L47" s="128" t="str">
        <f>'100m.Eng'!P$4</f>
        <v>05 Nisan 2018 - 15:00</v>
      </c>
      <c r="M47" s="128" t="s">
        <v>176</v>
      </c>
    </row>
    <row r="48" spans="1:13" s="120" customFormat="1" ht="26.25" customHeight="1" x14ac:dyDescent="0.2">
      <c r="A48" s="122">
        <v>100</v>
      </c>
      <c r="B48" s="174" t="s">
        <v>146</v>
      </c>
      <c r="C48" s="176" t="e">
        <f>'100m.Eng'!#REF!</f>
        <v>#REF!</v>
      </c>
      <c r="D48" s="178" t="e">
        <f>'100m.Eng'!#REF!</f>
        <v>#REF!</v>
      </c>
      <c r="E48" s="178" t="e">
        <f>'100m.Eng'!#REF!</f>
        <v>#REF!</v>
      </c>
      <c r="F48" s="179" t="e">
        <f>'100m.Eng'!#REF!</f>
        <v>#REF!</v>
      </c>
      <c r="G48" s="177" t="e">
        <f>'100m.Eng'!#REF!</f>
        <v>#REF!</v>
      </c>
      <c r="H48" s="130" t="s">
        <v>140</v>
      </c>
      <c r="I48" s="197"/>
      <c r="J48" s="124" t="str">
        <f>'YARIŞMA BİLGİLERİ'!$F$21</f>
        <v>Yıldız Erkekler</v>
      </c>
      <c r="K48" s="198" t="str">
        <f t="shared" si="0"/>
        <v>İZMİR-2017-2018 Öğretim Yılı Okullararası Puanlı  Atletizm Yıldızlar İl Birinciliği</v>
      </c>
      <c r="L48" s="128" t="str">
        <f>'100m.Eng'!P$4</f>
        <v>05 Nisan 2018 - 15:00</v>
      </c>
      <c r="M48" s="128" t="s">
        <v>176</v>
      </c>
    </row>
    <row r="49" spans="1:13" s="120" customFormat="1" ht="26.25" customHeight="1" x14ac:dyDescent="0.2">
      <c r="A49" s="122">
        <v>101</v>
      </c>
      <c r="B49" s="174" t="s">
        <v>146</v>
      </c>
      <c r="C49" s="176" t="e">
        <f>'100m.Eng'!#REF!</f>
        <v>#REF!</v>
      </c>
      <c r="D49" s="178" t="e">
        <f>'100m.Eng'!#REF!</f>
        <v>#REF!</v>
      </c>
      <c r="E49" s="178" t="e">
        <f>'100m.Eng'!#REF!</f>
        <v>#REF!</v>
      </c>
      <c r="F49" s="179" t="e">
        <f>'100m.Eng'!#REF!</f>
        <v>#REF!</v>
      </c>
      <c r="G49" s="177" t="e">
        <f>'100m.Eng'!#REF!</f>
        <v>#REF!</v>
      </c>
      <c r="H49" s="130" t="s">
        <v>140</v>
      </c>
      <c r="I49" s="197"/>
      <c r="J49" s="124" t="str">
        <f>'YARIŞMA BİLGİLERİ'!$F$21</f>
        <v>Yıldız Erkekler</v>
      </c>
      <c r="K49" s="198" t="str">
        <f t="shared" si="0"/>
        <v>İZMİR-2017-2018 Öğretim Yılı Okullararası Puanlı  Atletizm Yıldızlar İl Birinciliği</v>
      </c>
      <c r="L49" s="128" t="str">
        <f>'100m.Eng'!P$4</f>
        <v>05 Nisan 2018 - 15:00</v>
      </c>
      <c r="M49" s="128" t="s">
        <v>176</v>
      </c>
    </row>
    <row r="50" spans="1:13" s="120" customFormat="1" ht="26.25" customHeight="1" x14ac:dyDescent="0.2">
      <c r="A50" s="122">
        <v>102</v>
      </c>
      <c r="B50" s="174" t="s">
        <v>146</v>
      </c>
      <c r="C50" s="176" t="e">
        <f>'100m.Eng'!#REF!</f>
        <v>#REF!</v>
      </c>
      <c r="D50" s="178" t="e">
        <f>'100m.Eng'!#REF!</f>
        <v>#REF!</v>
      </c>
      <c r="E50" s="178" t="e">
        <f>'100m.Eng'!#REF!</f>
        <v>#REF!</v>
      </c>
      <c r="F50" s="179" t="e">
        <f>'100m.Eng'!#REF!</f>
        <v>#REF!</v>
      </c>
      <c r="G50" s="177" t="e">
        <f>'100m.Eng'!#REF!</f>
        <v>#REF!</v>
      </c>
      <c r="H50" s="130" t="s">
        <v>140</v>
      </c>
      <c r="I50" s="197"/>
      <c r="J50" s="124" t="str">
        <f>'YARIŞMA BİLGİLERİ'!$F$21</f>
        <v>Yıldız Erkekler</v>
      </c>
      <c r="K50" s="198" t="str">
        <f t="shared" si="0"/>
        <v>İZMİR-2017-2018 Öğretim Yılı Okullararası Puanlı  Atletizm Yıldızlar İl Birinciliği</v>
      </c>
      <c r="L50" s="128" t="str">
        <f>'100m.Eng'!P$4</f>
        <v>05 Nisan 2018 - 15:00</v>
      </c>
      <c r="M50" s="128" t="s">
        <v>176</v>
      </c>
    </row>
    <row r="51" spans="1:13" s="120" customFormat="1" ht="26.25" customHeight="1" x14ac:dyDescent="0.2">
      <c r="A51" s="122">
        <v>103</v>
      </c>
      <c r="B51" s="174" t="s">
        <v>146</v>
      </c>
      <c r="C51" s="176" t="e">
        <f>'100m.Eng'!#REF!</f>
        <v>#REF!</v>
      </c>
      <c r="D51" s="178" t="e">
        <f>'100m.Eng'!#REF!</f>
        <v>#REF!</v>
      </c>
      <c r="E51" s="178" t="e">
        <f>'100m.Eng'!#REF!</f>
        <v>#REF!</v>
      </c>
      <c r="F51" s="179" t="e">
        <f>'100m.Eng'!#REF!</f>
        <v>#REF!</v>
      </c>
      <c r="G51" s="177" t="e">
        <f>'100m.Eng'!#REF!</f>
        <v>#REF!</v>
      </c>
      <c r="H51" s="130" t="s">
        <v>140</v>
      </c>
      <c r="I51" s="197"/>
      <c r="J51" s="124" t="str">
        <f>'YARIŞMA BİLGİLERİ'!$F$21</f>
        <v>Yıldız Erkekler</v>
      </c>
      <c r="K51" s="198" t="str">
        <f t="shared" si="0"/>
        <v>İZMİR-2017-2018 Öğretim Yılı Okullararası Puanlı  Atletizm Yıldızlar İl Birinciliği</v>
      </c>
      <c r="L51" s="128" t="str">
        <f>'100m.Eng'!P$4</f>
        <v>05 Nisan 2018 - 15:00</v>
      </c>
      <c r="M51" s="128" t="s">
        <v>176</v>
      </c>
    </row>
    <row r="52" spans="1:13" s="120" customFormat="1" ht="26.25" customHeight="1" x14ac:dyDescent="0.2">
      <c r="A52" s="122">
        <v>104</v>
      </c>
      <c r="B52" s="174" t="s">
        <v>146</v>
      </c>
      <c r="C52" s="176" t="e">
        <f>'100m.Eng'!#REF!</f>
        <v>#REF!</v>
      </c>
      <c r="D52" s="178" t="e">
        <f>'100m.Eng'!#REF!</f>
        <v>#REF!</v>
      </c>
      <c r="E52" s="178" t="e">
        <f>'100m.Eng'!#REF!</f>
        <v>#REF!</v>
      </c>
      <c r="F52" s="179" t="e">
        <f>'100m.Eng'!#REF!</f>
        <v>#REF!</v>
      </c>
      <c r="G52" s="177" t="e">
        <f>'100m.Eng'!#REF!</f>
        <v>#REF!</v>
      </c>
      <c r="H52" s="130" t="s">
        <v>140</v>
      </c>
      <c r="I52" s="197"/>
      <c r="J52" s="124" t="str">
        <f>'YARIŞMA BİLGİLERİ'!$F$21</f>
        <v>Yıldız Erkekler</v>
      </c>
      <c r="K52" s="198" t="str">
        <f t="shared" si="0"/>
        <v>İZMİR-2017-2018 Öğretim Yılı Okullararası Puanlı  Atletizm Yıldızlar İl Birinciliği</v>
      </c>
      <c r="L52" s="128" t="str">
        <f>'100m.Eng'!P$4</f>
        <v>05 Nisan 2018 - 15:00</v>
      </c>
      <c r="M52" s="128" t="s">
        <v>176</v>
      </c>
    </row>
    <row r="53" spans="1:13" s="120" customFormat="1" ht="26.25" customHeight="1" x14ac:dyDescent="0.2">
      <c r="A53" s="122">
        <v>105</v>
      </c>
      <c r="B53" s="174" t="s">
        <v>146</v>
      </c>
      <c r="C53" s="176" t="e">
        <f>'100m.Eng'!#REF!</f>
        <v>#REF!</v>
      </c>
      <c r="D53" s="178" t="e">
        <f>'100m.Eng'!#REF!</f>
        <v>#REF!</v>
      </c>
      <c r="E53" s="178" t="e">
        <f>'100m.Eng'!#REF!</f>
        <v>#REF!</v>
      </c>
      <c r="F53" s="179" t="e">
        <f>'100m.Eng'!#REF!</f>
        <v>#REF!</v>
      </c>
      <c r="G53" s="177" t="e">
        <f>'100m.Eng'!#REF!</f>
        <v>#REF!</v>
      </c>
      <c r="H53" s="130" t="s">
        <v>140</v>
      </c>
      <c r="I53" s="197"/>
      <c r="J53" s="124" t="str">
        <f>'YARIŞMA BİLGİLERİ'!$F$21</f>
        <v>Yıldız Erkekler</v>
      </c>
      <c r="K53" s="198" t="str">
        <f t="shared" si="0"/>
        <v>İZMİR-2017-2018 Öğretim Yılı Okullararası Puanlı  Atletizm Yıldızlar İl Birinciliği</v>
      </c>
      <c r="L53" s="128" t="str">
        <f>'100m.Eng'!P$4</f>
        <v>05 Nisan 2018 - 15:00</v>
      </c>
      <c r="M53" s="128" t="s">
        <v>176</v>
      </c>
    </row>
    <row r="54" spans="1:13" s="120" customFormat="1" ht="26.25" customHeight="1" x14ac:dyDescent="0.2">
      <c r="A54" s="122">
        <v>106</v>
      </c>
      <c r="B54" s="174" t="s">
        <v>146</v>
      </c>
      <c r="C54" s="176" t="e">
        <f>'100m.Eng'!#REF!</f>
        <v>#REF!</v>
      </c>
      <c r="D54" s="178" t="e">
        <f>'100m.Eng'!#REF!</f>
        <v>#REF!</v>
      </c>
      <c r="E54" s="178" t="e">
        <f>'100m.Eng'!#REF!</f>
        <v>#REF!</v>
      </c>
      <c r="F54" s="179" t="e">
        <f>'100m.Eng'!#REF!</f>
        <v>#REF!</v>
      </c>
      <c r="G54" s="177" t="e">
        <f>'100m.Eng'!#REF!</f>
        <v>#REF!</v>
      </c>
      <c r="H54" s="130" t="s">
        <v>140</v>
      </c>
      <c r="I54" s="197"/>
      <c r="J54" s="124" t="str">
        <f>'YARIŞMA BİLGİLERİ'!$F$21</f>
        <v>Yıldız Erkekler</v>
      </c>
      <c r="K54" s="198" t="str">
        <f t="shared" si="0"/>
        <v>İZMİR-2017-2018 Öğretim Yılı Okullararası Puanlı  Atletizm Yıldızlar İl Birinciliği</v>
      </c>
      <c r="L54" s="128" t="str">
        <f>'100m.Eng'!P$4</f>
        <v>05 Nisan 2018 - 15:00</v>
      </c>
      <c r="M54" s="128" t="s">
        <v>176</v>
      </c>
    </row>
    <row r="55" spans="1:13" s="120" customFormat="1" ht="26.25" customHeight="1" x14ac:dyDescent="0.2">
      <c r="A55" s="122">
        <v>107</v>
      </c>
      <c r="B55" s="174" t="s">
        <v>146</v>
      </c>
      <c r="C55" s="176" t="e">
        <f>'100m.Eng'!#REF!</f>
        <v>#REF!</v>
      </c>
      <c r="D55" s="178" t="e">
        <f>'100m.Eng'!#REF!</f>
        <v>#REF!</v>
      </c>
      <c r="E55" s="178" t="e">
        <f>'100m.Eng'!#REF!</f>
        <v>#REF!</v>
      </c>
      <c r="F55" s="179" t="e">
        <f>'100m.Eng'!#REF!</f>
        <v>#REF!</v>
      </c>
      <c r="G55" s="177" t="e">
        <f>'100m.Eng'!#REF!</f>
        <v>#REF!</v>
      </c>
      <c r="H55" s="130" t="s">
        <v>140</v>
      </c>
      <c r="I55" s="197"/>
      <c r="J55" s="124" t="str">
        <f>'YARIŞMA BİLGİLERİ'!$F$21</f>
        <v>Yıldız Erkekler</v>
      </c>
      <c r="K55" s="198" t="str">
        <f t="shared" si="0"/>
        <v>İZMİR-2017-2018 Öğretim Yılı Okullararası Puanlı  Atletizm Yıldızlar İl Birinciliği</v>
      </c>
      <c r="L55" s="128" t="str">
        <f>'100m.Eng'!P$4</f>
        <v>05 Nisan 2018 - 15:00</v>
      </c>
      <c r="M55" s="128" t="s">
        <v>176</v>
      </c>
    </row>
    <row r="56" spans="1:13" s="120" customFormat="1" ht="26.25" customHeight="1" x14ac:dyDescent="0.2">
      <c r="A56" s="122">
        <v>123</v>
      </c>
      <c r="B56" s="174" t="s">
        <v>146</v>
      </c>
      <c r="C56" s="176" t="e">
        <f>'100m.Eng'!#REF!</f>
        <v>#REF!</v>
      </c>
      <c r="D56" s="178" t="e">
        <f>'100m.Eng'!#REF!</f>
        <v>#REF!</v>
      </c>
      <c r="E56" s="178" t="e">
        <f>'100m.Eng'!#REF!</f>
        <v>#REF!</v>
      </c>
      <c r="F56" s="179" t="e">
        <f>'100m.Eng'!#REF!</f>
        <v>#REF!</v>
      </c>
      <c r="G56" s="177" t="e">
        <f>'100m.Eng'!#REF!</f>
        <v>#REF!</v>
      </c>
      <c r="H56" s="130" t="s">
        <v>140</v>
      </c>
      <c r="I56" s="197"/>
      <c r="J56" s="124" t="str">
        <f>'YARIŞMA BİLGİLERİ'!$F$21</f>
        <v>Yıldız Erkekler</v>
      </c>
      <c r="K56" s="198" t="str">
        <f t="shared" si="0"/>
        <v>İZMİR-2017-2018 Öğretim Yılı Okullararası Puanlı  Atletizm Yıldızlar İl Birinciliği</v>
      </c>
      <c r="L56" s="128" t="str">
        <f>'100m.Eng'!P$4</f>
        <v>05 Nisan 2018 - 15:00</v>
      </c>
      <c r="M56" s="128" t="s">
        <v>176</v>
      </c>
    </row>
    <row r="57" spans="1:13" s="120" customFormat="1" ht="26.25" customHeight="1" x14ac:dyDescent="0.2">
      <c r="A57" s="122">
        <v>124</v>
      </c>
      <c r="B57" s="174" t="s">
        <v>146</v>
      </c>
      <c r="C57" s="176" t="e">
        <f>'100m.Eng'!#REF!</f>
        <v>#REF!</v>
      </c>
      <c r="D57" s="178" t="e">
        <f>'100m.Eng'!#REF!</f>
        <v>#REF!</v>
      </c>
      <c r="E57" s="178" t="e">
        <f>'100m.Eng'!#REF!</f>
        <v>#REF!</v>
      </c>
      <c r="F57" s="179" t="e">
        <f>'100m.Eng'!#REF!</f>
        <v>#REF!</v>
      </c>
      <c r="G57" s="177" t="e">
        <f>'100m.Eng'!#REF!</f>
        <v>#REF!</v>
      </c>
      <c r="H57" s="130" t="s">
        <v>140</v>
      </c>
      <c r="I57" s="197"/>
      <c r="J57" s="124" t="str">
        <f>'YARIŞMA BİLGİLERİ'!$F$21</f>
        <v>Yıldız Erkekler</v>
      </c>
      <c r="K57" s="198" t="str">
        <f t="shared" si="0"/>
        <v>İZMİR-2017-2018 Öğretim Yılı Okullararası Puanlı  Atletizm Yıldızlar İl Birinciliği</v>
      </c>
      <c r="L57" s="128" t="str">
        <f>'100m.Eng'!P$4</f>
        <v>05 Nisan 2018 - 15:00</v>
      </c>
      <c r="M57" s="128" t="s">
        <v>176</v>
      </c>
    </row>
    <row r="58" spans="1:13" s="120" customFormat="1" ht="26.25" customHeight="1" x14ac:dyDescent="0.2">
      <c r="A58" s="122">
        <v>125</v>
      </c>
      <c r="B58" s="174" t="s">
        <v>146</v>
      </c>
      <c r="C58" s="176" t="e">
        <f>'100m.Eng'!#REF!</f>
        <v>#REF!</v>
      </c>
      <c r="D58" s="178" t="e">
        <f>'100m.Eng'!#REF!</f>
        <v>#REF!</v>
      </c>
      <c r="E58" s="178" t="e">
        <f>'100m.Eng'!#REF!</f>
        <v>#REF!</v>
      </c>
      <c r="F58" s="179" t="e">
        <f>'100m.Eng'!#REF!</f>
        <v>#REF!</v>
      </c>
      <c r="G58" s="177" t="e">
        <f>'100m.Eng'!#REF!</f>
        <v>#REF!</v>
      </c>
      <c r="H58" s="130" t="s">
        <v>140</v>
      </c>
      <c r="I58" s="197"/>
      <c r="J58" s="124" t="str">
        <f>'YARIŞMA BİLGİLERİ'!$F$21</f>
        <v>Yıldız Erkekler</v>
      </c>
      <c r="K58" s="198" t="str">
        <f t="shared" si="0"/>
        <v>İZMİR-2017-2018 Öğretim Yılı Okullararası Puanlı  Atletizm Yıldızlar İl Birinciliği</v>
      </c>
      <c r="L58" s="128" t="str">
        <f>'100m.Eng'!P$4</f>
        <v>05 Nisan 2018 - 15:00</v>
      </c>
      <c r="M58" s="128" t="s">
        <v>176</v>
      </c>
    </row>
    <row r="59" spans="1:13" s="120" customFormat="1" ht="26.25" customHeight="1" x14ac:dyDescent="0.2">
      <c r="A59" s="122">
        <v>126</v>
      </c>
      <c r="B59" s="174" t="s">
        <v>147</v>
      </c>
      <c r="C59" s="176" t="e">
        <f>#REF!</f>
        <v>#REF!</v>
      </c>
      <c r="D59" s="178" t="e">
        <f>#REF!</f>
        <v>#REF!</v>
      </c>
      <c r="E59" s="178" t="e">
        <f>#REF!</f>
        <v>#REF!</v>
      </c>
      <c r="F59" s="180" t="e">
        <f>#REF!</f>
        <v>#REF!</v>
      </c>
      <c r="G59" s="177" t="e">
        <f>#REF!</f>
        <v>#REF!</v>
      </c>
      <c r="H59" s="130" t="s">
        <v>141</v>
      </c>
      <c r="I59" s="197"/>
      <c r="J59" s="124" t="str">
        <f>'YARIŞMA BİLGİLERİ'!$F$21</f>
        <v>Yıldız Erkekler</v>
      </c>
      <c r="K59" s="198" t="str">
        <f t="shared" si="0"/>
        <v>İZMİR-2017-2018 Öğretim Yılı Okullararası Puanlı  Atletizm Yıldızlar İl Birinciliği</v>
      </c>
      <c r="L59" s="128" t="e">
        <f>#REF!</f>
        <v>#REF!</v>
      </c>
      <c r="M59" s="128" t="s">
        <v>176</v>
      </c>
    </row>
    <row r="60" spans="1:13" s="120" customFormat="1" ht="26.25" customHeight="1" x14ac:dyDescent="0.2">
      <c r="A60" s="122">
        <v>127</v>
      </c>
      <c r="B60" s="174" t="s">
        <v>147</v>
      </c>
      <c r="C60" s="176" t="e">
        <f>#REF!</f>
        <v>#REF!</v>
      </c>
      <c r="D60" s="178" t="e">
        <f>#REF!</f>
        <v>#REF!</v>
      </c>
      <c r="E60" s="178" t="e">
        <f>#REF!</f>
        <v>#REF!</v>
      </c>
      <c r="F60" s="180" t="e">
        <f>#REF!</f>
        <v>#REF!</v>
      </c>
      <c r="G60" s="177" t="e">
        <f>#REF!</f>
        <v>#REF!</v>
      </c>
      <c r="H60" s="130" t="s">
        <v>141</v>
      </c>
      <c r="I60" s="197"/>
      <c r="J60" s="124" t="str">
        <f>'YARIŞMA BİLGİLERİ'!$F$21</f>
        <v>Yıldız Erkekler</v>
      </c>
      <c r="K60" s="198" t="str">
        <f t="shared" si="0"/>
        <v>İZMİR-2017-2018 Öğretim Yılı Okullararası Puanlı  Atletizm Yıldızlar İl Birinciliği</v>
      </c>
      <c r="L60" s="128" t="e">
        <f>#REF!</f>
        <v>#REF!</v>
      </c>
      <c r="M60" s="128" t="s">
        <v>176</v>
      </c>
    </row>
    <row r="61" spans="1:13" s="120" customFormat="1" ht="26.25" customHeight="1" x14ac:dyDescent="0.2">
      <c r="A61" s="122">
        <v>128</v>
      </c>
      <c r="B61" s="174" t="s">
        <v>147</v>
      </c>
      <c r="C61" s="176" t="e">
        <f>#REF!</f>
        <v>#REF!</v>
      </c>
      <c r="D61" s="178" t="e">
        <f>#REF!</f>
        <v>#REF!</v>
      </c>
      <c r="E61" s="178" t="e">
        <f>#REF!</f>
        <v>#REF!</v>
      </c>
      <c r="F61" s="180" t="e">
        <f>#REF!</f>
        <v>#REF!</v>
      </c>
      <c r="G61" s="177" t="e">
        <f>#REF!</f>
        <v>#REF!</v>
      </c>
      <c r="H61" s="130" t="s">
        <v>141</v>
      </c>
      <c r="I61" s="197"/>
      <c r="J61" s="124" t="str">
        <f>'YARIŞMA BİLGİLERİ'!$F$21</f>
        <v>Yıldız Erkekler</v>
      </c>
      <c r="K61" s="198" t="str">
        <f t="shared" si="0"/>
        <v>İZMİR-2017-2018 Öğretim Yılı Okullararası Puanlı  Atletizm Yıldızlar İl Birinciliği</v>
      </c>
      <c r="L61" s="128" t="e">
        <f>#REF!</f>
        <v>#REF!</v>
      </c>
      <c r="M61" s="128" t="s">
        <v>176</v>
      </c>
    </row>
    <row r="62" spans="1:13" s="120" customFormat="1" ht="26.25" customHeight="1" x14ac:dyDescent="0.2">
      <c r="A62" s="122">
        <v>129</v>
      </c>
      <c r="B62" s="174" t="s">
        <v>147</v>
      </c>
      <c r="C62" s="176" t="e">
        <f>#REF!</f>
        <v>#REF!</v>
      </c>
      <c r="D62" s="178" t="e">
        <f>#REF!</f>
        <v>#REF!</v>
      </c>
      <c r="E62" s="178" t="e">
        <f>#REF!</f>
        <v>#REF!</v>
      </c>
      <c r="F62" s="180" t="e">
        <f>#REF!</f>
        <v>#REF!</v>
      </c>
      <c r="G62" s="177" t="e">
        <f>#REF!</f>
        <v>#REF!</v>
      </c>
      <c r="H62" s="130" t="s">
        <v>141</v>
      </c>
      <c r="I62" s="197"/>
      <c r="J62" s="124" t="str">
        <f>'YARIŞMA BİLGİLERİ'!$F$21</f>
        <v>Yıldız Erkekler</v>
      </c>
      <c r="K62" s="198" t="str">
        <f t="shared" si="0"/>
        <v>İZMİR-2017-2018 Öğretim Yılı Okullararası Puanlı  Atletizm Yıldızlar İl Birinciliği</v>
      </c>
      <c r="L62" s="128" t="e">
        <f>#REF!</f>
        <v>#REF!</v>
      </c>
      <c r="M62" s="128" t="s">
        <v>176</v>
      </c>
    </row>
    <row r="63" spans="1:13" s="120" customFormat="1" ht="26.25" customHeight="1" x14ac:dyDescent="0.2">
      <c r="A63" s="122">
        <v>130</v>
      </c>
      <c r="B63" s="174" t="s">
        <v>147</v>
      </c>
      <c r="C63" s="176" t="e">
        <f>#REF!</f>
        <v>#REF!</v>
      </c>
      <c r="D63" s="178" t="e">
        <f>#REF!</f>
        <v>#REF!</v>
      </c>
      <c r="E63" s="178" t="e">
        <f>#REF!</f>
        <v>#REF!</v>
      </c>
      <c r="F63" s="180" t="e">
        <f>#REF!</f>
        <v>#REF!</v>
      </c>
      <c r="G63" s="177" t="e">
        <f>#REF!</f>
        <v>#REF!</v>
      </c>
      <c r="H63" s="130" t="s">
        <v>141</v>
      </c>
      <c r="I63" s="197"/>
      <c r="J63" s="124" t="str">
        <f>'YARIŞMA BİLGİLERİ'!$F$21</f>
        <v>Yıldız Erkekler</v>
      </c>
      <c r="K63" s="198" t="str">
        <f t="shared" si="0"/>
        <v>İZMİR-2017-2018 Öğretim Yılı Okullararası Puanlı  Atletizm Yıldızlar İl Birinciliği</v>
      </c>
      <c r="L63" s="128" t="e">
        <f>#REF!</f>
        <v>#REF!</v>
      </c>
      <c r="M63" s="128" t="s">
        <v>176</v>
      </c>
    </row>
    <row r="64" spans="1:13" s="120" customFormat="1" ht="26.25" customHeight="1" x14ac:dyDescent="0.2">
      <c r="A64" s="122">
        <v>131</v>
      </c>
      <c r="B64" s="174" t="s">
        <v>147</v>
      </c>
      <c r="C64" s="176" t="e">
        <f>#REF!</f>
        <v>#REF!</v>
      </c>
      <c r="D64" s="178" t="e">
        <f>#REF!</f>
        <v>#REF!</v>
      </c>
      <c r="E64" s="178" t="e">
        <f>#REF!</f>
        <v>#REF!</v>
      </c>
      <c r="F64" s="180" t="e">
        <f>#REF!</f>
        <v>#REF!</v>
      </c>
      <c r="G64" s="177" t="e">
        <f>#REF!</f>
        <v>#REF!</v>
      </c>
      <c r="H64" s="130" t="s">
        <v>141</v>
      </c>
      <c r="I64" s="197"/>
      <c r="J64" s="124" t="str">
        <f>'YARIŞMA BİLGİLERİ'!$F$21</f>
        <v>Yıldız Erkekler</v>
      </c>
      <c r="K64" s="198" t="str">
        <f t="shared" si="0"/>
        <v>İZMİR-2017-2018 Öğretim Yılı Okullararası Puanlı  Atletizm Yıldızlar İl Birinciliği</v>
      </c>
      <c r="L64" s="128" t="e">
        <f>#REF!</f>
        <v>#REF!</v>
      </c>
      <c r="M64" s="128" t="s">
        <v>176</v>
      </c>
    </row>
    <row r="65" spans="1:13" s="120" customFormat="1" ht="26.25" customHeight="1" x14ac:dyDescent="0.2">
      <c r="A65" s="122">
        <v>132</v>
      </c>
      <c r="B65" s="174" t="s">
        <v>147</v>
      </c>
      <c r="C65" s="176" t="e">
        <f>#REF!</f>
        <v>#REF!</v>
      </c>
      <c r="D65" s="178" t="e">
        <f>#REF!</f>
        <v>#REF!</v>
      </c>
      <c r="E65" s="178" t="e">
        <f>#REF!</f>
        <v>#REF!</v>
      </c>
      <c r="F65" s="180" t="e">
        <f>#REF!</f>
        <v>#REF!</v>
      </c>
      <c r="G65" s="177" t="e">
        <f>#REF!</f>
        <v>#REF!</v>
      </c>
      <c r="H65" s="130" t="s">
        <v>141</v>
      </c>
      <c r="I65" s="197"/>
      <c r="J65" s="124" t="str">
        <f>'YARIŞMA BİLGİLERİ'!$F$21</f>
        <v>Yıldız Erkekler</v>
      </c>
      <c r="K65" s="198" t="str">
        <f t="shared" si="0"/>
        <v>İZMİR-2017-2018 Öğretim Yılı Okullararası Puanlı  Atletizm Yıldızlar İl Birinciliği</v>
      </c>
      <c r="L65" s="128" t="e">
        <f>#REF!</f>
        <v>#REF!</v>
      </c>
      <c r="M65" s="128" t="s">
        <v>176</v>
      </c>
    </row>
    <row r="66" spans="1:13" s="120" customFormat="1" ht="26.25" customHeight="1" x14ac:dyDescent="0.2">
      <c r="A66" s="122">
        <v>133</v>
      </c>
      <c r="B66" s="174" t="s">
        <v>147</v>
      </c>
      <c r="C66" s="176" t="e">
        <f>#REF!</f>
        <v>#REF!</v>
      </c>
      <c r="D66" s="178" t="e">
        <f>#REF!</f>
        <v>#REF!</v>
      </c>
      <c r="E66" s="178" t="e">
        <f>#REF!</f>
        <v>#REF!</v>
      </c>
      <c r="F66" s="180" t="e">
        <f>#REF!</f>
        <v>#REF!</v>
      </c>
      <c r="G66" s="177" t="e">
        <f>#REF!</f>
        <v>#REF!</v>
      </c>
      <c r="H66" s="130" t="s">
        <v>141</v>
      </c>
      <c r="I66" s="197"/>
      <c r="J66" s="124" t="str">
        <f>'YARIŞMA BİLGİLERİ'!$F$21</f>
        <v>Yıldız Erkekler</v>
      </c>
      <c r="K66" s="198" t="str">
        <f t="shared" si="0"/>
        <v>İZMİR-2017-2018 Öğretim Yılı Okullararası Puanlı  Atletizm Yıldızlar İl Birinciliği</v>
      </c>
      <c r="L66" s="128" t="e">
        <f>#REF!</f>
        <v>#REF!</v>
      </c>
      <c r="M66" s="128" t="s">
        <v>176</v>
      </c>
    </row>
    <row r="67" spans="1:13" s="120" customFormat="1" ht="26.25" customHeight="1" x14ac:dyDescent="0.2">
      <c r="A67" s="122">
        <v>134</v>
      </c>
      <c r="B67" s="174" t="s">
        <v>147</v>
      </c>
      <c r="C67" s="176" t="e">
        <f>#REF!</f>
        <v>#REF!</v>
      </c>
      <c r="D67" s="178" t="e">
        <f>#REF!</f>
        <v>#REF!</v>
      </c>
      <c r="E67" s="178" t="e">
        <f>#REF!</f>
        <v>#REF!</v>
      </c>
      <c r="F67" s="180" t="e">
        <f>#REF!</f>
        <v>#REF!</v>
      </c>
      <c r="G67" s="177" t="e">
        <f>#REF!</f>
        <v>#REF!</v>
      </c>
      <c r="H67" s="130" t="s">
        <v>141</v>
      </c>
      <c r="I67" s="197"/>
      <c r="J67" s="124" t="str">
        <f>'YARIŞMA BİLGİLERİ'!$F$21</f>
        <v>Yıldız Erkekler</v>
      </c>
      <c r="K67" s="198" t="str">
        <f t="shared" ref="K67:K130" si="1">CONCATENATE(K$1,"-",A$1)</f>
        <v>İZMİR-2017-2018 Öğretim Yılı Okullararası Puanlı  Atletizm Yıldızlar İl Birinciliği</v>
      </c>
      <c r="L67" s="128" t="e">
        <f>#REF!</f>
        <v>#REF!</v>
      </c>
      <c r="M67" s="128" t="s">
        <v>176</v>
      </c>
    </row>
    <row r="68" spans="1:13" s="120" customFormat="1" ht="26.25" customHeight="1" x14ac:dyDescent="0.2">
      <c r="A68" s="122">
        <v>135</v>
      </c>
      <c r="B68" s="174" t="s">
        <v>147</v>
      </c>
      <c r="C68" s="176" t="e">
        <f>#REF!</f>
        <v>#REF!</v>
      </c>
      <c r="D68" s="178" t="e">
        <f>#REF!</f>
        <v>#REF!</v>
      </c>
      <c r="E68" s="178" t="e">
        <f>#REF!</f>
        <v>#REF!</v>
      </c>
      <c r="F68" s="180" t="e">
        <f>#REF!</f>
        <v>#REF!</v>
      </c>
      <c r="G68" s="177" t="e">
        <f>#REF!</f>
        <v>#REF!</v>
      </c>
      <c r="H68" s="130" t="s">
        <v>141</v>
      </c>
      <c r="I68" s="197"/>
      <c r="J68" s="124" t="str">
        <f>'YARIŞMA BİLGİLERİ'!$F$21</f>
        <v>Yıldız Erkekler</v>
      </c>
      <c r="K68" s="198" t="str">
        <f t="shared" si="1"/>
        <v>İZMİR-2017-2018 Öğretim Yılı Okullararası Puanlı  Atletizm Yıldızlar İl Birinciliği</v>
      </c>
      <c r="L68" s="128" t="e">
        <f>#REF!</f>
        <v>#REF!</v>
      </c>
      <c r="M68" s="128" t="s">
        <v>176</v>
      </c>
    </row>
    <row r="69" spans="1:13" s="120" customFormat="1" ht="26.25" customHeight="1" x14ac:dyDescent="0.2">
      <c r="A69" s="122">
        <v>136</v>
      </c>
      <c r="B69" s="174" t="s">
        <v>147</v>
      </c>
      <c r="C69" s="176" t="e">
        <f>#REF!</f>
        <v>#REF!</v>
      </c>
      <c r="D69" s="178" t="e">
        <f>#REF!</f>
        <v>#REF!</v>
      </c>
      <c r="E69" s="178" t="e">
        <f>#REF!</f>
        <v>#REF!</v>
      </c>
      <c r="F69" s="180" t="e">
        <f>#REF!</f>
        <v>#REF!</v>
      </c>
      <c r="G69" s="177" t="e">
        <f>#REF!</f>
        <v>#REF!</v>
      </c>
      <c r="H69" s="130" t="s">
        <v>141</v>
      </c>
      <c r="I69" s="197"/>
      <c r="J69" s="124" t="str">
        <f>'YARIŞMA BİLGİLERİ'!$F$21</f>
        <v>Yıldız Erkekler</v>
      </c>
      <c r="K69" s="198" t="str">
        <f t="shared" si="1"/>
        <v>İZMİR-2017-2018 Öğretim Yılı Okullararası Puanlı  Atletizm Yıldızlar İl Birinciliği</v>
      </c>
      <c r="L69" s="128" t="e">
        <f>#REF!</f>
        <v>#REF!</v>
      </c>
      <c r="M69" s="128" t="s">
        <v>176</v>
      </c>
    </row>
    <row r="70" spans="1:13" s="120" customFormat="1" ht="26.25" customHeight="1" x14ac:dyDescent="0.2">
      <c r="A70" s="122">
        <v>137</v>
      </c>
      <c r="B70" s="174" t="s">
        <v>147</v>
      </c>
      <c r="C70" s="176" t="e">
        <f>#REF!</f>
        <v>#REF!</v>
      </c>
      <c r="D70" s="178" t="e">
        <f>#REF!</f>
        <v>#REF!</v>
      </c>
      <c r="E70" s="178" t="e">
        <f>#REF!</f>
        <v>#REF!</v>
      </c>
      <c r="F70" s="180" t="e">
        <f>#REF!</f>
        <v>#REF!</v>
      </c>
      <c r="G70" s="177" t="e">
        <f>#REF!</f>
        <v>#REF!</v>
      </c>
      <c r="H70" s="130" t="s">
        <v>141</v>
      </c>
      <c r="I70" s="197"/>
      <c r="J70" s="124" t="str">
        <f>'YARIŞMA BİLGİLERİ'!$F$21</f>
        <v>Yıldız Erkekler</v>
      </c>
      <c r="K70" s="198" t="str">
        <f t="shared" si="1"/>
        <v>İZMİR-2017-2018 Öğretim Yılı Okullararası Puanlı  Atletizm Yıldızlar İl Birinciliği</v>
      </c>
      <c r="L70" s="128" t="e">
        <f>#REF!</f>
        <v>#REF!</v>
      </c>
      <c r="M70" s="128" t="s">
        <v>176</v>
      </c>
    </row>
    <row r="71" spans="1:13" s="120" customFormat="1" ht="26.25" customHeight="1" x14ac:dyDescent="0.2">
      <c r="A71" s="122">
        <v>138</v>
      </c>
      <c r="B71" s="174" t="s">
        <v>147</v>
      </c>
      <c r="C71" s="176" t="e">
        <f>#REF!</f>
        <v>#REF!</v>
      </c>
      <c r="D71" s="178" t="e">
        <f>#REF!</f>
        <v>#REF!</v>
      </c>
      <c r="E71" s="178" t="e">
        <f>#REF!</f>
        <v>#REF!</v>
      </c>
      <c r="F71" s="180" t="e">
        <f>#REF!</f>
        <v>#REF!</v>
      </c>
      <c r="G71" s="177" t="e">
        <f>#REF!</f>
        <v>#REF!</v>
      </c>
      <c r="H71" s="130" t="s">
        <v>141</v>
      </c>
      <c r="I71" s="197"/>
      <c r="J71" s="124" t="str">
        <f>'YARIŞMA BİLGİLERİ'!$F$21</f>
        <v>Yıldız Erkekler</v>
      </c>
      <c r="K71" s="198" t="str">
        <f t="shared" si="1"/>
        <v>İZMİR-2017-2018 Öğretim Yılı Okullararası Puanlı  Atletizm Yıldızlar İl Birinciliği</v>
      </c>
      <c r="L71" s="128" t="e">
        <f>#REF!</f>
        <v>#REF!</v>
      </c>
      <c r="M71" s="128" t="s">
        <v>176</v>
      </c>
    </row>
    <row r="72" spans="1:13" s="120" customFormat="1" ht="26.25" customHeight="1" x14ac:dyDescent="0.2">
      <c r="A72" s="122">
        <v>139</v>
      </c>
      <c r="B72" s="174" t="s">
        <v>147</v>
      </c>
      <c r="C72" s="176" t="e">
        <f>#REF!</f>
        <v>#REF!</v>
      </c>
      <c r="D72" s="178" t="e">
        <f>#REF!</f>
        <v>#REF!</v>
      </c>
      <c r="E72" s="178" t="e">
        <f>#REF!</f>
        <v>#REF!</v>
      </c>
      <c r="F72" s="180" t="e">
        <f>#REF!</f>
        <v>#REF!</v>
      </c>
      <c r="G72" s="177" t="e">
        <f>#REF!</f>
        <v>#REF!</v>
      </c>
      <c r="H72" s="130" t="s">
        <v>141</v>
      </c>
      <c r="I72" s="197"/>
      <c r="J72" s="124" t="str">
        <f>'YARIŞMA BİLGİLERİ'!$F$21</f>
        <v>Yıldız Erkekler</v>
      </c>
      <c r="K72" s="198" t="str">
        <f t="shared" si="1"/>
        <v>İZMİR-2017-2018 Öğretim Yılı Okullararası Puanlı  Atletizm Yıldızlar İl Birinciliği</v>
      </c>
      <c r="L72" s="128" t="e">
        <f>#REF!</f>
        <v>#REF!</v>
      </c>
      <c r="M72" s="128" t="s">
        <v>176</v>
      </c>
    </row>
    <row r="73" spans="1:13" s="120" customFormat="1" ht="26.25" customHeight="1" x14ac:dyDescent="0.2">
      <c r="A73" s="122">
        <v>140</v>
      </c>
      <c r="B73" s="174" t="s">
        <v>147</v>
      </c>
      <c r="C73" s="176" t="e">
        <f>#REF!</f>
        <v>#REF!</v>
      </c>
      <c r="D73" s="178" t="e">
        <f>#REF!</f>
        <v>#REF!</v>
      </c>
      <c r="E73" s="178" t="e">
        <f>#REF!</f>
        <v>#REF!</v>
      </c>
      <c r="F73" s="180" t="e">
        <f>#REF!</f>
        <v>#REF!</v>
      </c>
      <c r="G73" s="177" t="e">
        <f>#REF!</f>
        <v>#REF!</v>
      </c>
      <c r="H73" s="130" t="s">
        <v>141</v>
      </c>
      <c r="I73" s="197"/>
      <c r="J73" s="124" t="str">
        <f>'YARIŞMA BİLGİLERİ'!$F$21</f>
        <v>Yıldız Erkekler</v>
      </c>
      <c r="K73" s="198" t="str">
        <f t="shared" si="1"/>
        <v>İZMİR-2017-2018 Öğretim Yılı Okullararası Puanlı  Atletizm Yıldızlar İl Birinciliği</v>
      </c>
      <c r="L73" s="128" t="e">
        <f>#REF!</f>
        <v>#REF!</v>
      </c>
      <c r="M73" s="128" t="s">
        <v>176</v>
      </c>
    </row>
    <row r="74" spans="1:13" s="120" customFormat="1" ht="26.25" customHeight="1" x14ac:dyDescent="0.2">
      <c r="A74" s="122">
        <v>141</v>
      </c>
      <c r="B74" s="174" t="s">
        <v>147</v>
      </c>
      <c r="C74" s="176" t="e">
        <f>#REF!</f>
        <v>#REF!</v>
      </c>
      <c r="D74" s="178" t="e">
        <f>#REF!</f>
        <v>#REF!</v>
      </c>
      <c r="E74" s="178" t="e">
        <f>#REF!</f>
        <v>#REF!</v>
      </c>
      <c r="F74" s="180" t="e">
        <f>#REF!</f>
        <v>#REF!</v>
      </c>
      <c r="G74" s="177" t="e">
        <f>#REF!</f>
        <v>#REF!</v>
      </c>
      <c r="H74" s="130" t="s">
        <v>141</v>
      </c>
      <c r="I74" s="197"/>
      <c r="J74" s="124" t="str">
        <f>'YARIŞMA BİLGİLERİ'!$F$21</f>
        <v>Yıldız Erkekler</v>
      </c>
      <c r="K74" s="198" t="str">
        <f t="shared" si="1"/>
        <v>İZMİR-2017-2018 Öğretim Yılı Okullararası Puanlı  Atletizm Yıldızlar İl Birinciliği</v>
      </c>
      <c r="L74" s="128" t="e">
        <f>#REF!</f>
        <v>#REF!</v>
      </c>
      <c r="M74" s="128" t="s">
        <v>176</v>
      </c>
    </row>
    <row r="75" spans="1:13" s="120" customFormat="1" ht="26.25" customHeight="1" x14ac:dyDescent="0.2">
      <c r="A75" s="122">
        <v>142</v>
      </c>
      <c r="B75" s="174" t="s">
        <v>147</v>
      </c>
      <c r="C75" s="176" t="e">
        <f>#REF!</f>
        <v>#REF!</v>
      </c>
      <c r="D75" s="178" t="e">
        <f>#REF!</f>
        <v>#REF!</v>
      </c>
      <c r="E75" s="178" t="e">
        <f>#REF!</f>
        <v>#REF!</v>
      </c>
      <c r="F75" s="180" t="e">
        <f>#REF!</f>
        <v>#REF!</v>
      </c>
      <c r="G75" s="177" t="e">
        <f>#REF!</f>
        <v>#REF!</v>
      </c>
      <c r="H75" s="130" t="s">
        <v>141</v>
      </c>
      <c r="I75" s="197"/>
      <c r="J75" s="124" t="str">
        <f>'YARIŞMA BİLGİLERİ'!$F$21</f>
        <v>Yıldız Erkekler</v>
      </c>
      <c r="K75" s="198" t="str">
        <f t="shared" si="1"/>
        <v>İZMİR-2017-2018 Öğretim Yılı Okullararası Puanlı  Atletizm Yıldızlar İl Birinciliği</v>
      </c>
      <c r="L75" s="128" t="e">
        <f>#REF!</f>
        <v>#REF!</v>
      </c>
      <c r="M75" s="128" t="s">
        <v>176</v>
      </c>
    </row>
    <row r="76" spans="1:13" s="120" customFormat="1" ht="26.25" customHeight="1" x14ac:dyDescent="0.2">
      <c r="A76" s="122">
        <v>210</v>
      </c>
      <c r="B76" s="174" t="s">
        <v>147</v>
      </c>
      <c r="C76" s="176" t="e">
        <f>#REF!</f>
        <v>#REF!</v>
      </c>
      <c r="D76" s="178" t="e">
        <f>#REF!</f>
        <v>#REF!</v>
      </c>
      <c r="E76" s="178" t="e">
        <f>#REF!</f>
        <v>#REF!</v>
      </c>
      <c r="F76" s="180" t="e">
        <f>#REF!</f>
        <v>#REF!</v>
      </c>
      <c r="G76" s="177" t="e">
        <f>#REF!</f>
        <v>#REF!</v>
      </c>
      <c r="H76" s="130" t="s">
        <v>141</v>
      </c>
      <c r="I76" s="197"/>
      <c r="J76" s="124" t="str">
        <f>'YARIŞMA BİLGİLERİ'!$F$21</f>
        <v>Yıldız Erkekler</v>
      </c>
      <c r="K76" s="198" t="str">
        <f t="shared" si="1"/>
        <v>İZMİR-2017-2018 Öğretim Yılı Okullararası Puanlı  Atletizm Yıldızlar İl Birinciliği</v>
      </c>
      <c r="L76" s="128" t="e">
        <f>#REF!</f>
        <v>#REF!</v>
      </c>
      <c r="M76" s="128" t="s">
        <v>176</v>
      </c>
    </row>
    <row r="77" spans="1:13" s="120" customFormat="1" ht="26.25" customHeight="1" x14ac:dyDescent="0.2">
      <c r="A77" s="122">
        <v>211</v>
      </c>
      <c r="B77" s="174" t="s">
        <v>147</v>
      </c>
      <c r="C77" s="176" t="e">
        <f>#REF!</f>
        <v>#REF!</v>
      </c>
      <c r="D77" s="178" t="e">
        <f>#REF!</f>
        <v>#REF!</v>
      </c>
      <c r="E77" s="178" t="e">
        <f>#REF!</f>
        <v>#REF!</v>
      </c>
      <c r="F77" s="180" t="e">
        <f>#REF!</f>
        <v>#REF!</v>
      </c>
      <c r="G77" s="177" t="e">
        <f>#REF!</f>
        <v>#REF!</v>
      </c>
      <c r="H77" s="130" t="s">
        <v>141</v>
      </c>
      <c r="I77" s="197"/>
      <c r="J77" s="124" t="str">
        <f>'YARIŞMA BİLGİLERİ'!$F$21</f>
        <v>Yıldız Erkekler</v>
      </c>
      <c r="K77" s="198" t="str">
        <f t="shared" si="1"/>
        <v>İZMİR-2017-2018 Öğretim Yılı Okullararası Puanlı  Atletizm Yıldızlar İl Birinciliği</v>
      </c>
      <c r="L77" s="128" t="e">
        <f>#REF!</f>
        <v>#REF!</v>
      </c>
      <c r="M77" s="128" t="s">
        <v>176</v>
      </c>
    </row>
    <row r="78" spans="1:13" s="120" customFormat="1" ht="26.25" customHeight="1" x14ac:dyDescent="0.2">
      <c r="A78" s="122">
        <v>212</v>
      </c>
      <c r="B78" s="174" t="s">
        <v>147</v>
      </c>
      <c r="C78" s="176" t="e">
        <f>#REF!</f>
        <v>#REF!</v>
      </c>
      <c r="D78" s="178" t="e">
        <f>#REF!</f>
        <v>#REF!</v>
      </c>
      <c r="E78" s="178" t="e">
        <f>#REF!</f>
        <v>#REF!</v>
      </c>
      <c r="F78" s="180" t="e">
        <f>#REF!</f>
        <v>#REF!</v>
      </c>
      <c r="G78" s="177" t="e">
        <f>#REF!</f>
        <v>#REF!</v>
      </c>
      <c r="H78" s="130" t="s">
        <v>141</v>
      </c>
      <c r="I78" s="197"/>
      <c r="J78" s="124" t="str">
        <f>'YARIŞMA BİLGİLERİ'!$F$21</f>
        <v>Yıldız Erkekler</v>
      </c>
      <c r="K78" s="198" t="str">
        <f t="shared" si="1"/>
        <v>İZMİR-2017-2018 Öğretim Yılı Okullararası Puanlı  Atletizm Yıldızlar İl Birinciliği</v>
      </c>
      <c r="L78" s="128" t="e">
        <f>#REF!</f>
        <v>#REF!</v>
      </c>
      <c r="M78" s="128" t="s">
        <v>176</v>
      </c>
    </row>
    <row r="79" spans="1:13" s="120" customFormat="1" ht="26.25" customHeight="1" x14ac:dyDescent="0.2">
      <c r="A79" s="122">
        <v>213</v>
      </c>
      <c r="B79" s="174" t="s">
        <v>147</v>
      </c>
      <c r="C79" s="176" t="e">
        <f>#REF!</f>
        <v>#REF!</v>
      </c>
      <c r="D79" s="178" t="e">
        <f>#REF!</f>
        <v>#REF!</v>
      </c>
      <c r="E79" s="178" t="e">
        <f>#REF!</f>
        <v>#REF!</v>
      </c>
      <c r="F79" s="180" t="e">
        <f>#REF!</f>
        <v>#REF!</v>
      </c>
      <c r="G79" s="177" t="e">
        <f>#REF!</f>
        <v>#REF!</v>
      </c>
      <c r="H79" s="130" t="s">
        <v>141</v>
      </c>
      <c r="I79" s="197"/>
      <c r="J79" s="124" t="str">
        <f>'YARIŞMA BİLGİLERİ'!$F$21</f>
        <v>Yıldız Erkekler</v>
      </c>
      <c r="K79" s="198" t="str">
        <f t="shared" si="1"/>
        <v>İZMİR-2017-2018 Öğretim Yılı Okullararası Puanlı  Atletizm Yıldızlar İl Birinciliği</v>
      </c>
      <c r="L79" s="128" t="e">
        <f>#REF!</f>
        <v>#REF!</v>
      </c>
      <c r="M79" s="128" t="s">
        <v>176</v>
      </c>
    </row>
    <row r="80" spans="1:13" s="120" customFormat="1" ht="26.25" customHeight="1" x14ac:dyDescent="0.2">
      <c r="A80" s="122">
        <v>214</v>
      </c>
      <c r="B80" s="174" t="s">
        <v>147</v>
      </c>
      <c r="C80" s="176" t="e">
        <f>#REF!</f>
        <v>#REF!</v>
      </c>
      <c r="D80" s="178" t="e">
        <f>#REF!</f>
        <v>#REF!</v>
      </c>
      <c r="E80" s="178" t="e">
        <f>#REF!</f>
        <v>#REF!</v>
      </c>
      <c r="F80" s="180" t="e">
        <f>#REF!</f>
        <v>#REF!</v>
      </c>
      <c r="G80" s="177" t="e">
        <f>#REF!</f>
        <v>#REF!</v>
      </c>
      <c r="H80" s="130" t="s">
        <v>141</v>
      </c>
      <c r="I80" s="197"/>
      <c r="J80" s="124" t="str">
        <f>'YARIŞMA BİLGİLERİ'!$F$21</f>
        <v>Yıldız Erkekler</v>
      </c>
      <c r="K80" s="198" t="str">
        <f t="shared" si="1"/>
        <v>İZMİR-2017-2018 Öğretim Yılı Okullararası Puanlı  Atletizm Yıldızlar İl Birinciliği</v>
      </c>
      <c r="L80" s="128" t="e">
        <f>#REF!</f>
        <v>#REF!</v>
      </c>
      <c r="M80" s="128" t="s">
        <v>176</v>
      </c>
    </row>
    <row r="81" spans="1:13" s="120" customFormat="1" ht="26.25" customHeight="1" x14ac:dyDescent="0.2">
      <c r="A81" s="122">
        <v>215</v>
      </c>
      <c r="B81" s="174" t="s">
        <v>147</v>
      </c>
      <c r="C81" s="176" t="e">
        <f>#REF!</f>
        <v>#REF!</v>
      </c>
      <c r="D81" s="178" t="e">
        <f>#REF!</f>
        <v>#REF!</v>
      </c>
      <c r="E81" s="178" t="e">
        <f>#REF!</f>
        <v>#REF!</v>
      </c>
      <c r="F81" s="180" t="e">
        <f>#REF!</f>
        <v>#REF!</v>
      </c>
      <c r="G81" s="177" t="e">
        <f>#REF!</f>
        <v>#REF!</v>
      </c>
      <c r="H81" s="130" t="s">
        <v>141</v>
      </c>
      <c r="I81" s="197"/>
      <c r="J81" s="124" t="str">
        <f>'YARIŞMA BİLGİLERİ'!$F$21</f>
        <v>Yıldız Erkekler</v>
      </c>
      <c r="K81" s="198" t="str">
        <f t="shared" si="1"/>
        <v>İZMİR-2017-2018 Öğretim Yılı Okullararası Puanlı  Atletizm Yıldızlar İl Birinciliği</v>
      </c>
      <c r="L81" s="128" t="e">
        <f>#REF!</f>
        <v>#REF!</v>
      </c>
      <c r="M81" s="128" t="s">
        <v>176</v>
      </c>
    </row>
    <row r="82" spans="1:13" s="120" customFormat="1" ht="26.25" customHeight="1" x14ac:dyDescent="0.2">
      <c r="A82" s="122">
        <v>216</v>
      </c>
      <c r="B82" s="174" t="s">
        <v>147</v>
      </c>
      <c r="C82" s="176" t="e">
        <f>#REF!</f>
        <v>#REF!</v>
      </c>
      <c r="D82" s="178" t="e">
        <f>#REF!</f>
        <v>#REF!</v>
      </c>
      <c r="E82" s="178" t="e">
        <f>#REF!</f>
        <v>#REF!</v>
      </c>
      <c r="F82" s="180" t="e">
        <f>#REF!</f>
        <v>#REF!</v>
      </c>
      <c r="G82" s="177" t="e">
        <f>#REF!</f>
        <v>#REF!</v>
      </c>
      <c r="H82" s="130" t="s">
        <v>141</v>
      </c>
      <c r="I82" s="197"/>
      <c r="J82" s="124" t="str">
        <f>'YARIŞMA BİLGİLERİ'!$F$21</f>
        <v>Yıldız Erkekler</v>
      </c>
      <c r="K82" s="198" t="str">
        <f t="shared" si="1"/>
        <v>İZMİR-2017-2018 Öğretim Yılı Okullararası Puanlı  Atletizm Yıldızlar İl Birinciliği</v>
      </c>
      <c r="L82" s="128" t="e">
        <f>#REF!</f>
        <v>#REF!</v>
      </c>
      <c r="M82" s="128" t="s">
        <v>176</v>
      </c>
    </row>
    <row r="83" spans="1:13" s="120" customFormat="1" ht="26.25" customHeight="1" x14ac:dyDescent="0.2">
      <c r="A83" s="122">
        <v>217</v>
      </c>
      <c r="B83" s="174" t="s">
        <v>147</v>
      </c>
      <c r="C83" s="176" t="e">
        <f>#REF!</f>
        <v>#REF!</v>
      </c>
      <c r="D83" s="178" t="e">
        <f>#REF!</f>
        <v>#REF!</v>
      </c>
      <c r="E83" s="178" t="e">
        <f>#REF!</f>
        <v>#REF!</v>
      </c>
      <c r="F83" s="180" t="e">
        <f>#REF!</f>
        <v>#REF!</v>
      </c>
      <c r="G83" s="177" t="e">
        <f>#REF!</f>
        <v>#REF!</v>
      </c>
      <c r="H83" s="130" t="s">
        <v>141</v>
      </c>
      <c r="I83" s="197"/>
      <c r="J83" s="124" t="str">
        <f>'YARIŞMA BİLGİLERİ'!$F$21</f>
        <v>Yıldız Erkekler</v>
      </c>
      <c r="K83" s="198" t="str">
        <f t="shared" si="1"/>
        <v>İZMİR-2017-2018 Öğretim Yılı Okullararası Puanlı  Atletizm Yıldızlar İl Birinciliği</v>
      </c>
      <c r="L83" s="128" t="e">
        <f>#REF!</f>
        <v>#REF!</v>
      </c>
      <c r="M83" s="128" t="s">
        <v>176</v>
      </c>
    </row>
    <row r="84" spans="1:13" s="120" customFormat="1" ht="26.25" customHeight="1" x14ac:dyDescent="0.2">
      <c r="A84" s="122">
        <v>222</v>
      </c>
      <c r="B84" s="174" t="s">
        <v>147</v>
      </c>
      <c r="C84" s="176" t="e">
        <f>#REF!</f>
        <v>#REF!</v>
      </c>
      <c r="D84" s="178" t="e">
        <f>#REF!</f>
        <v>#REF!</v>
      </c>
      <c r="E84" s="178" t="e">
        <f>#REF!</f>
        <v>#REF!</v>
      </c>
      <c r="F84" s="180" t="e">
        <f>#REF!</f>
        <v>#REF!</v>
      </c>
      <c r="G84" s="177" t="e">
        <f>#REF!</f>
        <v>#REF!</v>
      </c>
      <c r="H84" s="130" t="s">
        <v>141</v>
      </c>
      <c r="I84" s="197"/>
      <c r="J84" s="124" t="str">
        <f>'YARIŞMA BİLGİLERİ'!$F$21</f>
        <v>Yıldız Erkekler</v>
      </c>
      <c r="K84" s="198" t="str">
        <f t="shared" si="1"/>
        <v>İZMİR-2017-2018 Öğretim Yılı Okullararası Puanlı  Atletizm Yıldızlar İl Birinciliği</v>
      </c>
      <c r="L84" s="128" t="e">
        <f>#REF!</f>
        <v>#REF!</v>
      </c>
      <c r="M84" s="128" t="s">
        <v>176</v>
      </c>
    </row>
    <row r="85" spans="1:13" s="120" customFormat="1" ht="26.25" customHeight="1" x14ac:dyDescent="0.2">
      <c r="A85" s="122">
        <v>223</v>
      </c>
      <c r="B85" s="174" t="s">
        <v>147</v>
      </c>
      <c r="C85" s="176" t="e">
        <f>#REF!</f>
        <v>#REF!</v>
      </c>
      <c r="D85" s="178" t="e">
        <f>#REF!</f>
        <v>#REF!</v>
      </c>
      <c r="E85" s="178" t="e">
        <f>#REF!</f>
        <v>#REF!</v>
      </c>
      <c r="F85" s="180" t="e">
        <f>#REF!</f>
        <v>#REF!</v>
      </c>
      <c r="G85" s="177" t="e">
        <f>#REF!</f>
        <v>#REF!</v>
      </c>
      <c r="H85" s="130" t="s">
        <v>141</v>
      </c>
      <c r="I85" s="197"/>
      <c r="J85" s="124" t="str">
        <f>'YARIŞMA BİLGİLERİ'!$F$21</f>
        <v>Yıldız Erkekler</v>
      </c>
      <c r="K85" s="198" t="str">
        <f t="shared" si="1"/>
        <v>İZMİR-2017-2018 Öğretim Yılı Okullararası Puanlı  Atletizm Yıldızlar İl Birinciliği</v>
      </c>
      <c r="L85" s="128" t="e">
        <f>#REF!</f>
        <v>#REF!</v>
      </c>
      <c r="M85" s="128" t="s">
        <v>176</v>
      </c>
    </row>
    <row r="86" spans="1:13" s="120" customFormat="1" ht="26.25" customHeight="1" x14ac:dyDescent="0.2">
      <c r="A86" s="122">
        <v>224</v>
      </c>
      <c r="B86" s="174" t="s">
        <v>147</v>
      </c>
      <c r="C86" s="176" t="e">
        <f>#REF!</f>
        <v>#REF!</v>
      </c>
      <c r="D86" s="178" t="e">
        <f>#REF!</f>
        <v>#REF!</v>
      </c>
      <c r="E86" s="178" t="e">
        <f>#REF!</f>
        <v>#REF!</v>
      </c>
      <c r="F86" s="180" t="e">
        <f>#REF!</f>
        <v>#REF!</v>
      </c>
      <c r="G86" s="177" t="e">
        <f>#REF!</f>
        <v>#REF!</v>
      </c>
      <c r="H86" s="130" t="s">
        <v>141</v>
      </c>
      <c r="I86" s="197"/>
      <c r="J86" s="124" t="str">
        <f>'YARIŞMA BİLGİLERİ'!$F$21</f>
        <v>Yıldız Erkekler</v>
      </c>
      <c r="K86" s="198" t="str">
        <f t="shared" si="1"/>
        <v>İZMİR-2017-2018 Öğretim Yılı Okullararası Puanlı  Atletizm Yıldızlar İl Birinciliği</v>
      </c>
      <c r="L86" s="128" t="e">
        <f>#REF!</f>
        <v>#REF!</v>
      </c>
      <c r="M86" s="128" t="s">
        <v>176</v>
      </c>
    </row>
    <row r="87" spans="1:13" s="120" customFormat="1" ht="26.25" customHeight="1" x14ac:dyDescent="0.2">
      <c r="A87" s="122">
        <v>225</v>
      </c>
      <c r="B87" s="174" t="s">
        <v>147</v>
      </c>
      <c r="C87" s="176" t="e">
        <f>#REF!</f>
        <v>#REF!</v>
      </c>
      <c r="D87" s="178" t="e">
        <f>#REF!</f>
        <v>#REF!</v>
      </c>
      <c r="E87" s="178" t="e">
        <f>#REF!</f>
        <v>#REF!</v>
      </c>
      <c r="F87" s="180" t="e">
        <f>#REF!</f>
        <v>#REF!</v>
      </c>
      <c r="G87" s="177" t="e">
        <f>#REF!</f>
        <v>#REF!</v>
      </c>
      <c r="H87" s="130" t="s">
        <v>141</v>
      </c>
      <c r="I87" s="197"/>
      <c r="J87" s="124" t="str">
        <f>'YARIŞMA BİLGİLERİ'!$F$21</f>
        <v>Yıldız Erkekler</v>
      </c>
      <c r="K87" s="198" t="str">
        <f t="shared" si="1"/>
        <v>İZMİR-2017-2018 Öğretim Yılı Okullararası Puanlı  Atletizm Yıldızlar İl Birinciliği</v>
      </c>
      <c r="L87" s="128" t="e">
        <f>#REF!</f>
        <v>#REF!</v>
      </c>
      <c r="M87" s="128" t="s">
        <v>176</v>
      </c>
    </row>
    <row r="88" spans="1:13" s="120" customFormat="1" ht="26.25" customHeight="1" x14ac:dyDescent="0.2">
      <c r="A88" s="122">
        <v>226</v>
      </c>
      <c r="B88" s="174" t="s">
        <v>147</v>
      </c>
      <c r="C88" s="176" t="e">
        <f>#REF!</f>
        <v>#REF!</v>
      </c>
      <c r="D88" s="178" t="e">
        <f>#REF!</f>
        <v>#REF!</v>
      </c>
      <c r="E88" s="178" t="e">
        <f>#REF!</f>
        <v>#REF!</v>
      </c>
      <c r="F88" s="180" t="e">
        <f>#REF!</f>
        <v>#REF!</v>
      </c>
      <c r="G88" s="177" t="e">
        <f>#REF!</f>
        <v>#REF!</v>
      </c>
      <c r="H88" s="130" t="s">
        <v>141</v>
      </c>
      <c r="I88" s="197"/>
      <c r="J88" s="124" t="str">
        <f>'YARIŞMA BİLGİLERİ'!$F$21</f>
        <v>Yıldız Erkekler</v>
      </c>
      <c r="K88" s="198" t="str">
        <f t="shared" si="1"/>
        <v>İZMİR-2017-2018 Öğretim Yılı Okullararası Puanlı  Atletizm Yıldızlar İl Birinciliği</v>
      </c>
      <c r="L88" s="128" t="e">
        <f>#REF!</f>
        <v>#REF!</v>
      </c>
      <c r="M88" s="128" t="s">
        <v>176</v>
      </c>
    </row>
    <row r="89" spans="1:13" s="120" customFormat="1" ht="26.25" customHeight="1" x14ac:dyDescent="0.2">
      <c r="A89" s="122">
        <v>227</v>
      </c>
      <c r="B89" s="174" t="s">
        <v>147</v>
      </c>
      <c r="C89" s="176" t="e">
        <f>#REF!</f>
        <v>#REF!</v>
      </c>
      <c r="D89" s="178" t="e">
        <f>#REF!</f>
        <v>#REF!</v>
      </c>
      <c r="E89" s="178" t="e">
        <f>#REF!</f>
        <v>#REF!</v>
      </c>
      <c r="F89" s="180" t="e">
        <f>#REF!</f>
        <v>#REF!</v>
      </c>
      <c r="G89" s="177" t="e">
        <f>#REF!</f>
        <v>#REF!</v>
      </c>
      <c r="H89" s="130" t="s">
        <v>141</v>
      </c>
      <c r="I89" s="197"/>
      <c r="J89" s="124" t="str">
        <f>'YARIŞMA BİLGİLERİ'!$F$21</f>
        <v>Yıldız Erkekler</v>
      </c>
      <c r="K89" s="198" t="str">
        <f t="shared" si="1"/>
        <v>İZMİR-2017-2018 Öğretim Yılı Okullararası Puanlı  Atletizm Yıldızlar İl Birinciliği</v>
      </c>
      <c r="L89" s="128" t="e">
        <f>#REF!</f>
        <v>#REF!</v>
      </c>
      <c r="M89" s="128" t="s">
        <v>176</v>
      </c>
    </row>
    <row r="90" spans="1:13" s="120" customFormat="1" ht="26.25" customHeight="1" x14ac:dyDescent="0.2">
      <c r="A90" s="122">
        <v>228</v>
      </c>
      <c r="B90" s="174" t="s">
        <v>147</v>
      </c>
      <c r="C90" s="176" t="e">
        <f>#REF!</f>
        <v>#REF!</v>
      </c>
      <c r="D90" s="178" t="e">
        <f>#REF!</f>
        <v>#REF!</v>
      </c>
      <c r="E90" s="178" t="e">
        <f>#REF!</f>
        <v>#REF!</v>
      </c>
      <c r="F90" s="180" t="e">
        <f>#REF!</f>
        <v>#REF!</v>
      </c>
      <c r="G90" s="177" t="e">
        <f>#REF!</f>
        <v>#REF!</v>
      </c>
      <c r="H90" s="130" t="s">
        <v>141</v>
      </c>
      <c r="I90" s="197"/>
      <c r="J90" s="124" t="str">
        <f>'YARIŞMA BİLGİLERİ'!$F$21</f>
        <v>Yıldız Erkekler</v>
      </c>
      <c r="K90" s="198" t="str">
        <f t="shared" si="1"/>
        <v>İZMİR-2017-2018 Öğretim Yılı Okullararası Puanlı  Atletizm Yıldızlar İl Birinciliği</v>
      </c>
      <c r="L90" s="128" t="e">
        <f>#REF!</f>
        <v>#REF!</v>
      </c>
      <c r="M90" s="128" t="s">
        <v>176</v>
      </c>
    </row>
    <row r="91" spans="1:13" s="120" customFormat="1" ht="26.25" customHeight="1" x14ac:dyDescent="0.2">
      <c r="A91" s="122">
        <v>229</v>
      </c>
      <c r="B91" s="174" t="s">
        <v>147</v>
      </c>
      <c r="C91" s="176" t="e">
        <f>#REF!</f>
        <v>#REF!</v>
      </c>
      <c r="D91" s="178" t="e">
        <f>#REF!</f>
        <v>#REF!</v>
      </c>
      <c r="E91" s="178" t="e">
        <f>#REF!</f>
        <v>#REF!</v>
      </c>
      <c r="F91" s="180" t="e">
        <f>#REF!</f>
        <v>#REF!</v>
      </c>
      <c r="G91" s="177" t="e">
        <f>#REF!</f>
        <v>#REF!</v>
      </c>
      <c r="H91" s="130" t="s">
        <v>141</v>
      </c>
      <c r="I91" s="197"/>
      <c r="J91" s="124" t="str">
        <f>'YARIŞMA BİLGİLERİ'!$F$21</f>
        <v>Yıldız Erkekler</v>
      </c>
      <c r="K91" s="198" t="str">
        <f t="shared" si="1"/>
        <v>İZMİR-2017-2018 Öğretim Yılı Okullararası Puanlı  Atletizm Yıldızlar İl Birinciliği</v>
      </c>
      <c r="L91" s="128" t="e">
        <f>#REF!</f>
        <v>#REF!</v>
      </c>
      <c r="M91" s="128" t="s">
        <v>176</v>
      </c>
    </row>
    <row r="92" spans="1:13" s="120" customFormat="1" ht="26.25" customHeight="1" x14ac:dyDescent="0.2">
      <c r="A92" s="122">
        <v>230</v>
      </c>
      <c r="B92" s="174" t="s">
        <v>147</v>
      </c>
      <c r="C92" s="176" t="e">
        <f>#REF!</f>
        <v>#REF!</v>
      </c>
      <c r="D92" s="178" t="e">
        <f>#REF!</f>
        <v>#REF!</v>
      </c>
      <c r="E92" s="178" t="e">
        <f>#REF!</f>
        <v>#REF!</v>
      </c>
      <c r="F92" s="180" t="e">
        <f>#REF!</f>
        <v>#REF!</v>
      </c>
      <c r="G92" s="177" t="e">
        <f>#REF!</f>
        <v>#REF!</v>
      </c>
      <c r="H92" s="130" t="s">
        <v>141</v>
      </c>
      <c r="I92" s="197"/>
      <c r="J92" s="124" t="str">
        <f>'YARIŞMA BİLGİLERİ'!$F$21</f>
        <v>Yıldız Erkekler</v>
      </c>
      <c r="K92" s="198" t="str">
        <f t="shared" si="1"/>
        <v>İZMİR-2017-2018 Öğretim Yılı Okullararası Puanlı  Atletizm Yıldızlar İl Birinciliği</v>
      </c>
      <c r="L92" s="128" t="e">
        <f>#REF!</f>
        <v>#REF!</v>
      </c>
      <c r="M92" s="128" t="s">
        <v>176</v>
      </c>
    </row>
    <row r="93" spans="1:13" s="120" customFormat="1" ht="26.25" customHeight="1" x14ac:dyDescent="0.2">
      <c r="A93" s="122">
        <v>231</v>
      </c>
      <c r="B93" s="174" t="s">
        <v>187</v>
      </c>
      <c r="C93" s="176" t="e">
        <f>#REF!</f>
        <v>#REF!</v>
      </c>
      <c r="D93" s="178" t="e">
        <f>#REF!</f>
        <v>#REF!</v>
      </c>
      <c r="E93" s="178" t="e">
        <f>#REF!</f>
        <v>#REF!</v>
      </c>
      <c r="F93" s="180" t="e">
        <f>#REF!</f>
        <v>#REF!</v>
      </c>
      <c r="G93" s="177" t="e">
        <f>#REF!</f>
        <v>#REF!</v>
      </c>
      <c r="H93" s="130" t="s">
        <v>180</v>
      </c>
      <c r="I93" s="197"/>
      <c r="J93" s="124" t="str">
        <f>'YARIŞMA BİLGİLERİ'!$F$21</f>
        <v>Yıldız Erkekler</v>
      </c>
      <c r="K93" s="198" t="str">
        <f t="shared" si="1"/>
        <v>İZMİR-2017-2018 Öğretim Yılı Okullararası Puanlı  Atletizm Yıldızlar İl Birinciliği</v>
      </c>
      <c r="L93" s="128" t="e">
        <f>#REF!</f>
        <v>#REF!</v>
      </c>
      <c r="M93" s="128" t="s">
        <v>176</v>
      </c>
    </row>
    <row r="94" spans="1:13" s="120" customFormat="1" ht="26.25" customHeight="1" x14ac:dyDescent="0.2">
      <c r="A94" s="122">
        <v>236</v>
      </c>
      <c r="B94" s="174" t="s">
        <v>187</v>
      </c>
      <c r="C94" s="176" t="e">
        <f>#REF!</f>
        <v>#REF!</v>
      </c>
      <c r="D94" s="178" t="e">
        <f>#REF!</f>
        <v>#REF!</v>
      </c>
      <c r="E94" s="178" t="e">
        <f>#REF!</f>
        <v>#REF!</v>
      </c>
      <c r="F94" s="180" t="e">
        <f>#REF!</f>
        <v>#REF!</v>
      </c>
      <c r="G94" s="177" t="e">
        <f>#REF!</f>
        <v>#REF!</v>
      </c>
      <c r="H94" s="130" t="s">
        <v>180</v>
      </c>
      <c r="I94" s="197"/>
      <c r="J94" s="124" t="str">
        <f>'YARIŞMA BİLGİLERİ'!$F$21</f>
        <v>Yıldız Erkekler</v>
      </c>
      <c r="K94" s="198" t="str">
        <f t="shared" si="1"/>
        <v>İZMİR-2017-2018 Öğretim Yılı Okullararası Puanlı  Atletizm Yıldızlar İl Birinciliği</v>
      </c>
      <c r="L94" s="128" t="e">
        <f>#REF!</f>
        <v>#REF!</v>
      </c>
      <c r="M94" s="128" t="s">
        <v>176</v>
      </c>
    </row>
    <row r="95" spans="1:13" s="120" customFormat="1" ht="26.25" customHeight="1" x14ac:dyDescent="0.2">
      <c r="A95" s="122">
        <v>237</v>
      </c>
      <c r="B95" s="174" t="s">
        <v>187</v>
      </c>
      <c r="C95" s="176" t="e">
        <f>#REF!</f>
        <v>#REF!</v>
      </c>
      <c r="D95" s="178" t="e">
        <f>#REF!</f>
        <v>#REF!</v>
      </c>
      <c r="E95" s="178" t="e">
        <f>#REF!</f>
        <v>#REF!</v>
      </c>
      <c r="F95" s="180" t="e">
        <f>#REF!</f>
        <v>#REF!</v>
      </c>
      <c r="G95" s="177" t="e">
        <f>#REF!</f>
        <v>#REF!</v>
      </c>
      <c r="H95" s="130" t="s">
        <v>180</v>
      </c>
      <c r="I95" s="197"/>
      <c r="J95" s="124" t="str">
        <f>'YARIŞMA BİLGİLERİ'!$F$21</f>
        <v>Yıldız Erkekler</v>
      </c>
      <c r="K95" s="198" t="str">
        <f t="shared" si="1"/>
        <v>İZMİR-2017-2018 Öğretim Yılı Okullararası Puanlı  Atletizm Yıldızlar İl Birinciliği</v>
      </c>
      <c r="L95" s="128" t="e">
        <f>#REF!</f>
        <v>#REF!</v>
      </c>
      <c r="M95" s="128" t="s">
        <v>176</v>
      </c>
    </row>
    <row r="96" spans="1:13" s="120" customFormat="1" ht="26.25" customHeight="1" x14ac:dyDescent="0.2">
      <c r="A96" s="122">
        <v>238</v>
      </c>
      <c r="B96" s="174" t="s">
        <v>187</v>
      </c>
      <c r="C96" s="176" t="e">
        <f>#REF!</f>
        <v>#REF!</v>
      </c>
      <c r="D96" s="178" t="e">
        <f>#REF!</f>
        <v>#REF!</v>
      </c>
      <c r="E96" s="178" t="e">
        <f>#REF!</f>
        <v>#REF!</v>
      </c>
      <c r="F96" s="180" t="e">
        <f>#REF!</f>
        <v>#REF!</v>
      </c>
      <c r="G96" s="177" t="e">
        <f>#REF!</f>
        <v>#REF!</v>
      </c>
      <c r="H96" s="130" t="s">
        <v>180</v>
      </c>
      <c r="I96" s="197"/>
      <c r="J96" s="124" t="str">
        <f>'YARIŞMA BİLGİLERİ'!$F$21</f>
        <v>Yıldız Erkekler</v>
      </c>
      <c r="K96" s="198" t="str">
        <f t="shared" si="1"/>
        <v>İZMİR-2017-2018 Öğretim Yılı Okullararası Puanlı  Atletizm Yıldızlar İl Birinciliği</v>
      </c>
      <c r="L96" s="128" t="e">
        <f>#REF!</f>
        <v>#REF!</v>
      </c>
      <c r="M96" s="128" t="s">
        <v>176</v>
      </c>
    </row>
    <row r="97" spans="1:13" s="120" customFormat="1" ht="26.25" customHeight="1" x14ac:dyDescent="0.2">
      <c r="A97" s="122">
        <v>239</v>
      </c>
      <c r="B97" s="174" t="s">
        <v>187</v>
      </c>
      <c r="C97" s="176" t="e">
        <f>#REF!</f>
        <v>#REF!</v>
      </c>
      <c r="D97" s="178" t="e">
        <f>#REF!</f>
        <v>#REF!</v>
      </c>
      <c r="E97" s="178" t="e">
        <f>#REF!</f>
        <v>#REF!</v>
      </c>
      <c r="F97" s="180" t="e">
        <f>#REF!</f>
        <v>#REF!</v>
      </c>
      <c r="G97" s="177" t="e">
        <f>#REF!</f>
        <v>#REF!</v>
      </c>
      <c r="H97" s="130" t="s">
        <v>180</v>
      </c>
      <c r="I97" s="197"/>
      <c r="J97" s="124" t="str">
        <f>'YARIŞMA BİLGİLERİ'!$F$21</f>
        <v>Yıldız Erkekler</v>
      </c>
      <c r="K97" s="198" t="str">
        <f t="shared" si="1"/>
        <v>İZMİR-2017-2018 Öğretim Yılı Okullararası Puanlı  Atletizm Yıldızlar İl Birinciliği</v>
      </c>
      <c r="L97" s="128" t="e">
        <f>#REF!</f>
        <v>#REF!</v>
      </c>
      <c r="M97" s="128" t="s">
        <v>176</v>
      </c>
    </row>
    <row r="98" spans="1:13" s="120" customFormat="1" ht="26.25" customHeight="1" x14ac:dyDescent="0.2">
      <c r="A98" s="122">
        <v>240</v>
      </c>
      <c r="B98" s="174" t="s">
        <v>187</v>
      </c>
      <c r="C98" s="176" t="e">
        <f>#REF!</f>
        <v>#REF!</v>
      </c>
      <c r="D98" s="178" t="e">
        <f>#REF!</f>
        <v>#REF!</v>
      </c>
      <c r="E98" s="178" t="e">
        <f>#REF!</f>
        <v>#REF!</v>
      </c>
      <c r="F98" s="180" t="e">
        <f>#REF!</f>
        <v>#REF!</v>
      </c>
      <c r="G98" s="177" t="e">
        <f>#REF!</f>
        <v>#REF!</v>
      </c>
      <c r="H98" s="130" t="s">
        <v>180</v>
      </c>
      <c r="I98" s="197"/>
      <c r="J98" s="124" t="str">
        <f>'YARIŞMA BİLGİLERİ'!$F$21</f>
        <v>Yıldız Erkekler</v>
      </c>
      <c r="K98" s="198" t="str">
        <f t="shared" si="1"/>
        <v>İZMİR-2017-2018 Öğretim Yılı Okullararası Puanlı  Atletizm Yıldızlar İl Birinciliği</v>
      </c>
      <c r="L98" s="128" t="e">
        <f>#REF!</f>
        <v>#REF!</v>
      </c>
      <c r="M98" s="128" t="s">
        <v>176</v>
      </c>
    </row>
    <row r="99" spans="1:13" s="120" customFormat="1" ht="26.25" customHeight="1" x14ac:dyDescent="0.2">
      <c r="A99" s="122">
        <v>241</v>
      </c>
      <c r="B99" s="174" t="s">
        <v>187</v>
      </c>
      <c r="C99" s="176" t="e">
        <f>#REF!</f>
        <v>#REF!</v>
      </c>
      <c r="D99" s="178" t="e">
        <f>#REF!</f>
        <v>#REF!</v>
      </c>
      <c r="E99" s="178" t="e">
        <f>#REF!</f>
        <v>#REF!</v>
      </c>
      <c r="F99" s="180" t="e">
        <f>#REF!</f>
        <v>#REF!</v>
      </c>
      <c r="G99" s="177" t="e">
        <f>#REF!</f>
        <v>#REF!</v>
      </c>
      <c r="H99" s="130" t="s">
        <v>180</v>
      </c>
      <c r="I99" s="197"/>
      <c r="J99" s="124" t="str">
        <f>'YARIŞMA BİLGİLERİ'!$F$21</f>
        <v>Yıldız Erkekler</v>
      </c>
      <c r="K99" s="198" t="str">
        <f t="shared" si="1"/>
        <v>İZMİR-2017-2018 Öğretim Yılı Okullararası Puanlı  Atletizm Yıldızlar İl Birinciliği</v>
      </c>
      <c r="L99" s="128" t="e">
        <f>#REF!</f>
        <v>#REF!</v>
      </c>
      <c r="M99" s="128" t="s">
        <v>176</v>
      </c>
    </row>
    <row r="100" spans="1:13" s="120" customFormat="1" ht="26.25" customHeight="1" x14ac:dyDescent="0.2">
      <c r="A100" s="122">
        <v>242</v>
      </c>
      <c r="B100" s="174" t="s">
        <v>187</v>
      </c>
      <c r="C100" s="176" t="e">
        <f>#REF!</f>
        <v>#REF!</v>
      </c>
      <c r="D100" s="178" t="e">
        <f>#REF!</f>
        <v>#REF!</v>
      </c>
      <c r="E100" s="178" t="e">
        <f>#REF!</f>
        <v>#REF!</v>
      </c>
      <c r="F100" s="180" t="e">
        <f>#REF!</f>
        <v>#REF!</v>
      </c>
      <c r="G100" s="177" t="e">
        <f>#REF!</f>
        <v>#REF!</v>
      </c>
      <c r="H100" s="130" t="s">
        <v>180</v>
      </c>
      <c r="I100" s="197"/>
      <c r="J100" s="124" t="str">
        <f>'YARIŞMA BİLGİLERİ'!$F$21</f>
        <v>Yıldız Erkekler</v>
      </c>
      <c r="K100" s="198" t="str">
        <f t="shared" si="1"/>
        <v>İZMİR-2017-2018 Öğretim Yılı Okullararası Puanlı  Atletizm Yıldızlar İl Birinciliği</v>
      </c>
      <c r="L100" s="128" t="e">
        <f>#REF!</f>
        <v>#REF!</v>
      </c>
      <c r="M100" s="128" t="s">
        <v>176</v>
      </c>
    </row>
    <row r="101" spans="1:13" s="120" customFormat="1" ht="26.25" customHeight="1" x14ac:dyDescent="0.2">
      <c r="A101" s="122">
        <v>243</v>
      </c>
      <c r="B101" s="174" t="s">
        <v>187</v>
      </c>
      <c r="C101" s="176" t="e">
        <f>#REF!</f>
        <v>#REF!</v>
      </c>
      <c r="D101" s="178" t="e">
        <f>#REF!</f>
        <v>#REF!</v>
      </c>
      <c r="E101" s="178" t="e">
        <f>#REF!</f>
        <v>#REF!</v>
      </c>
      <c r="F101" s="180" t="e">
        <f>#REF!</f>
        <v>#REF!</v>
      </c>
      <c r="G101" s="177" t="e">
        <f>#REF!</f>
        <v>#REF!</v>
      </c>
      <c r="H101" s="130" t="s">
        <v>180</v>
      </c>
      <c r="I101" s="197"/>
      <c r="J101" s="124" t="str">
        <f>'YARIŞMA BİLGİLERİ'!$F$21</f>
        <v>Yıldız Erkekler</v>
      </c>
      <c r="K101" s="198" t="str">
        <f t="shared" si="1"/>
        <v>İZMİR-2017-2018 Öğretim Yılı Okullararası Puanlı  Atletizm Yıldızlar İl Birinciliği</v>
      </c>
      <c r="L101" s="128" t="e">
        <f>#REF!</f>
        <v>#REF!</v>
      </c>
      <c r="M101" s="128" t="s">
        <v>176</v>
      </c>
    </row>
    <row r="102" spans="1:13" s="120" customFormat="1" ht="26.25" customHeight="1" x14ac:dyDescent="0.2">
      <c r="A102" s="122">
        <v>244</v>
      </c>
      <c r="B102" s="174" t="s">
        <v>187</v>
      </c>
      <c r="C102" s="176" t="e">
        <f>#REF!</f>
        <v>#REF!</v>
      </c>
      <c r="D102" s="178" t="e">
        <f>#REF!</f>
        <v>#REF!</v>
      </c>
      <c r="E102" s="178" t="e">
        <f>#REF!</f>
        <v>#REF!</v>
      </c>
      <c r="F102" s="180" t="e">
        <f>#REF!</f>
        <v>#REF!</v>
      </c>
      <c r="G102" s="177" t="e">
        <f>#REF!</f>
        <v>#REF!</v>
      </c>
      <c r="H102" s="130" t="s">
        <v>180</v>
      </c>
      <c r="I102" s="197"/>
      <c r="J102" s="124" t="str">
        <f>'YARIŞMA BİLGİLERİ'!$F$21</f>
        <v>Yıldız Erkekler</v>
      </c>
      <c r="K102" s="198" t="str">
        <f t="shared" si="1"/>
        <v>İZMİR-2017-2018 Öğretim Yılı Okullararası Puanlı  Atletizm Yıldızlar İl Birinciliği</v>
      </c>
      <c r="L102" s="128" t="e">
        <f>#REF!</f>
        <v>#REF!</v>
      </c>
      <c r="M102" s="128" t="s">
        <v>176</v>
      </c>
    </row>
    <row r="103" spans="1:13" s="120" customFormat="1" ht="26.25" customHeight="1" x14ac:dyDescent="0.2">
      <c r="A103" s="122">
        <v>245</v>
      </c>
      <c r="B103" s="174" t="s">
        <v>187</v>
      </c>
      <c r="C103" s="176" t="e">
        <f>#REF!</f>
        <v>#REF!</v>
      </c>
      <c r="D103" s="178" t="e">
        <f>#REF!</f>
        <v>#REF!</v>
      </c>
      <c r="E103" s="178" t="e">
        <f>#REF!</f>
        <v>#REF!</v>
      </c>
      <c r="F103" s="180" t="e">
        <f>#REF!</f>
        <v>#REF!</v>
      </c>
      <c r="G103" s="177" t="e">
        <f>#REF!</f>
        <v>#REF!</v>
      </c>
      <c r="H103" s="130" t="s">
        <v>180</v>
      </c>
      <c r="I103" s="197"/>
      <c r="J103" s="124" t="str">
        <f>'YARIŞMA BİLGİLERİ'!$F$21</f>
        <v>Yıldız Erkekler</v>
      </c>
      <c r="K103" s="198" t="str">
        <f t="shared" si="1"/>
        <v>İZMİR-2017-2018 Öğretim Yılı Okullararası Puanlı  Atletizm Yıldızlar İl Birinciliği</v>
      </c>
      <c r="L103" s="128" t="e">
        <f>#REF!</f>
        <v>#REF!</v>
      </c>
      <c r="M103" s="128" t="s">
        <v>176</v>
      </c>
    </row>
    <row r="104" spans="1:13" s="120" customFormat="1" ht="26.25" customHeight="1" x14ac:dyDescent="0.2">
      <c r="A104" s="122">
        <v>346</v>
      </c>
      <c r="B104" s="174" t="s">
        <v>187</v>
      </c>
      <c r="C104" s="176" t="e">
        <f>#REF!</f>
        <v>#REF!</v>
      </c>
      <c r="D104" s="178" t="e">
        <f>#REF!</f>
        <v>#REF!</v>
      </c>
      <c r="E104" s="178" t="e">
        <f>#REF!</f>
        <v>#REF!</v>
      </c>
      <c r="F104" s="180" t="e">
        <f>#REF!</f>
        <v>#REF!</v>
      </c>
      <c r="G104" s="177" t="e">
        <f>#REF!</f>
        <v>#REF!</v>
      </c>
      <c r="H104" s="130" t="s">
        <v>180</v>
      </c>
      <c r="I104" s="197"/>
      <c r="J104" s="124" t="str">
        <f>'YARIŞMA BİLGİLERİ'!$F$21</f>
        <v>Yıldız Erkekler</v>
      </c>
      <c r="K104" s="198" t="str">
        <f t="shared" si="1"/>
        <v>İZMİR-2017-2018 Öğretim Yılı Okullararası Puanlı  Atletizm Yıldızlar İl Birinciliği</v>
      </c>
      <c r="L104" s="128" t="e">
        <f>#REF!</f>
        <v>#REF!</v>
      </c>
      <c r="M104" s="128" t="s">
        <v>176</v>
      </c>
    </row>
    <row r="105" spans="1:13" s="120" customFormat="1" ht="26.25" customHeight="1" x14ac:dyDescent="0.2">
      <c r="A105" s="122">
        <v>347</v>
      </c>
      <c r="B105" s="174" t="s">
        <v>187</v>
      </c>
      <c r="C105" s="176" t="e">
        <f>#REF!</f>
        <v>#REF!</v>
      </c>
      <c r="D105" s="178" t="e">
        <f>#REF!</f>
        <v>#REF!</v>
      </c>
      <c r="E105" s="178" t="e">
        <f>#REF!</f>
        <v>#REF!</v>
      </c>
      <c r="F105" s="180" t="e">
        <f>#REF!</f>
        <v>#REF!</v>
      </c>
      <c r="G105" s="177" t="e">
        <f>#REF!</f>
        <v>#REF!</v>
      </c>
      <c r="H105" s="130" t="s">
        <v>180</v>
      </c>
      <c r="I105" s="197"/>
      <c r="J105" s="124" t="str">
        <f>'YARIŞMA BİLGİLERİ'!$F$21</f>
        <v>Yıldız Erkekler</v>
      </c>
      <c r="K105" s="198" t="str">
        <f t="shared" si="1"/>
        <v>İZMİR-2017-2018 Öğretim Yılı Okullararası Puanlı  Atletizm Yıldızlar İl Birinciliği</v>
      </c>
      <c r="L105" s="128" t="e">
        <f>#REF!</f>
        <v>#REF!</v>
      </c>
      <c r="M105" s="128" t="s">
        <v>176</v>
      </c>
    </row>
    <row r="106" spans="1:13" s="120" customFormat="1" ht="26.25" customHeight="1" x14ac:dyDescent="0.2">
      <c r="A106" s="122">
        <v>348</v>
      </c>
      <c r="B106" s="174" t="s">
        <v>187</v>
      </c>
      <c r="C106" s="176" t="e">
        <f>#REF!</f>
        <v>#REF!</v>
      </c>
      <c r="D106" s="178" t="e">
        <f>#REF!</f>
        <v>#REF!</v>
      </c>
      <c r="E106" s="178" t="e">
        <f>#REF!</f>
        <v>#REF!</v>
      </c>
      <c r="F106" s="180" t="e">
        <f>#REF!</f>
        <v>#REF!</v>
      </c>
      <c r="G106" s="177" t="e">
        <f>#REF!</f>
        <v>#REF!</v>
      </c>
      <c r="H106" s="130" t="s">
        <v>180</v>
      </c>
      <c r="I106" s="197"/>
      <c r="J106" s="124" t="str">
        <f>'YARIŞMA BİLGİLERİ'!$F$21</f>
        <v>Yıldız Erkekler</v>
      </c>
      <c r="K106" s="198" t="str">
        <f t="shared" si="1"/>
        <v>İZMİR-2017-2018 Öğretim Yılı Okullararası Puanlı  Atletizm Yıldızlar İl Birinciliği</v>
      </c>
      <c r="L106" s="128" t="e">
        <f>#REF!</f>
        <v>#REF!</v>
      </c>
      <c r="M106" s="128" t="s">
        <v>176</v>
      </c>
    </row>
    <row r="107" spans="1:13" s="120" customFormat="1" ht="26.25" customHeight="1" x14ac:dyDescent="0.2">
      <c r="A107" s="122">
        <v>349</v>
      </c>
      <c r="B107" s="174" t="s">
        <v>187</v>
      </c>
      <c r="C107" s="176" t="e">
        <f>#REF!</f>
        <v>#REF!</v>
      </c>
      <c r="D107" s="178" t="e">
        <f>#REF!</f>
        <v>#REF!</v>
      </c>
      <c r="E107" s="178" t="e">
        <f>#REF!</f>
        <v>#REF!</v>
      </c>
      <c r="F107" s="180" t="e">
        <f>#REF!</f>
        <v>#REF!</v>
      </c>
      <c r="G107" s="177" t="e">
        <f>#REF!</f>
        <v>#REF!</v>
      </c>
      <c r="H107" s="130" t="s">
        <v>180</v>
      </c>
      <c r="I107" s="197"/>
      <c r="J107" s="124" t="str">
        <f>'YARIŞMA BİLGİLERİ'!$F$21</f>
        <v>Yıldız Erkekler</v>
      </c>
      <c r="K107" s="198" t="str">
        <f t="shared" si="1"/>
        <v>İZMİR-2017-2018 Öğretim Yılı Okullararası Puanlı  Atletizm Yıldızlar İl Birinciliği</v>
      </c>
      <c r="L107" s="128" t="e">
        <f>#REF!</f>
        <v>#REF!</v>
      </c>
      <c r="M107" s="128" t="s">
        <v>176</v>
      </c>
    </row>
    <row r="108" spans="1:13" s="120" customFormat="1" ht="26.25" customHeight="1" x14ac:dyDescent="0.2">
      <c r="A108" s="122">
        <v>350</v>
      </c>
      <c r="B108" s="174" t="s">
        <v>187</v>
      </c>
      <c r="C108" s="176" t="e">
        <f>#REF!</f>
        <v>#REF!</v>
      </c>
      <c r="D108" s="178" t="e">
        <f>#REF!</f>
        <v>#REF!</v>
      </c>
      <c r="E108" s="178" t="e">
        <f>#REF!</f>
        <v>#REF!</v>
      </c>
      <c r="F108" s="180" t="e">
        <f>#REF!</f>
        <v>#REF!</v>
      </c>
      <c r="G108" s="177" t="e">
        <f>#REF!</f>
        <v>#REF!</v>
      </c>
      <c r="H108" s="130" t="s">
        <v>180</v>
      </c>
      <c r="I108" s="197"/>
      <c r="J108" s="124" t="str">
        <f>'YARIŞMA BİLGİLERİ'!$F$21</f>
        <v>Yıldız Erkekler</v>
      </c>
      <c r="K108" s="198" t="str">
        <f t="shared" si="1"/>
        <v>İZMİR-2017-2018 Öğretim Yılı Okullararası Puanlı  Atletizm Yıldızlar İl Birinciliği</v>
      </c>
      <c r="L108" s="128" t="e">
        <f>#REF!</f>
        <v>#REF!</v>
      </c>
      <c r="M108" s="128" t="s">
        <v>176</v>
      </c>
    </row>
    <row r="109" spans="1:13" s="120" customFormat="1" ht="26.25" customHeight="1" x14ac:dyDescent="0.2">
      <c r="A109" s="122">
        <v>351</v>
      </c>
      <c r="B109" s="174" t="s">
        <v>187</v>
      </c>
      <c r="C109" s="176" t="e">
        <f>#REF!</f>
        <v>#REF!</v>
      </c>
      <c r="D109" s="178" t="e">
        <f>#REF!</f>
        <v>#REF!</v>
      </c>
      <c r="E109" s="178" t="e">
        <f>#REF!</f>
        <v>#REF!</v>
      </c>
      <c r="F109" s="180" t="e">
        <f>#REF!</f>
        <v>#REF!</v>
      </c>
      <c r="G109" s="177" t="e">
        <f>#REF!</f>
        <v>#REF!</v>
      </c>
      <c r="H109" s="130" t="s">
        <v>180</v>
      </c>
      <c r="I109" s="197"/>
      <c r="J109" s="124" t="str">
        <f>'YARIŞMA BİLGİLERİ'!$F$21</f>
        <v>Yıldız Erkekler</v>
      </c>
      <c r="K109" s="198" t="str">
        <f t="shared" si="1"/>
        <v>İZMİR-2017-2018 Öğretim Yılı Okullararası Puanlı  Atletizm Yıldızlar İl Birinciliği</v>
      </c>
      <c r="L109" s="128" t="e">
        <f>#REF!</f>
        <v>#REF!</v>
      </c>
      <c r="M109" s="128" t="s">
        <v>176</v>
      </c>
    </row>
    <row r="110" spans="1:13" s="120" customFormat="1" ht="26.25" customHeight="1" x14ac:dyDescent="0.2">
      <c r="A110" s="122">
        <v>352</v>
      </c>
      <c r="B110" s="174" t="s">
        <v>187</v>
      </c>
      <c r="C110" s="176" t="e">
        <f>#REF!</f>
        <v>#REF!</v>
      </c>
      <c r="D110" s="178" t="e">
        <f>#REF!</f>
        <v>#REF!</v>
      </c>
      <c r="E110" s="178" t="e">
        <f>#REF!</f>
        <v>#REF!</v>
      </c>
      <c r="F110" s="180" t="e">
        <f>#REF!</f>
        <v>#REF!</v>
      </c>
      <c r="G110" s="177" t="e">
        <f>#REF!</f>
        <v>#REF!</v>
      </c>
      <c r="H110" s="130" t="s">
        <v>180</v>
      </c>
      <c r="I110" s="197"/>
      <c r="J110" s="124" t="str">
        <f>'YARIŞMA BİLGİLERİ'!$F$21</f>
        <v>Yıldız Erkekler</v>
      </c>
      <c r="K110" s="198" t="str">
        <f t="shared" si="1"/>
        <v>İZMİR-2017-2018 Öğretim Yılı Okullararası Puanlı  Atletizm Yıldızlar İl Birinciliği</v>
      </c>
      <c r="L110" s="128" t="e">
        <f>#REF!</f>
        <v>#REF!</v>
      </c>
      <c r="M110" s="128" t="s">
        <v>176</v>
      </c>
    </row>
    <row r="111" spans="1:13" s="120" customFormat="1" ht="26.25" customHeight="1" x14ac:dyDescent="0.2">
      <c r="A111" s="122">
        <v>353</v>
      </c>
      <c r="B111" s="174" t="s">
        <v>187</v>
      </c>
      <c r="C111" s="176" t="e">
        <f>#REF!</f>
        <v>#REF!</v>
      </c>
      <c r="D111" s="178" t="e">
        <f>#REF!</f>
        <v>#REF!</v>
      </c>
      <c r="E111" s="178" t="e">
        <f>#REF!</f>
        <v>#REF!</v>
      </c>
      <c r="F111" s="180" t="e">
        <f>#REF!</f>
        <v>#REF!</v>
      </c>
      <c r="G111" s="177" t="e">
        <f>#REF!</f>
        <v>#REF!</v>
      </c>
      <c r="H111" s="130" t="s">
        <v>180</v>
      </c>
      <c r="I111" s="197"/>
      <c r="J111" s="124" t="str">
        <f>'YARIŞMA BİLGİLERİ'!$F$21</f>
        <v>Yıldız Erkekler</v>
      </c>
      <c r="K111" s="198" t="str">
        <f t="shared" si="1"/>
        <v>İZMİR-2017-2018 Öğretim Yılı Okullararası Puanlı  Atletizm Yıldızlar İl Birinciliği</v>
      </c>
      <c r="L111" s="128" t="e">
        <f>#REF!</f>
        <v>#REF!</v>
      </c>
      <c r="M111" s="128" t="s">
        <v>176</v>
      </c>
    </row>
    <row r="112" spans="1:13" s="120" customFormat="1" ht="26.25" customHeight="1" x14ac:dyDescent="0.2">
      <c r="A112" s="122">
        <v>354</v>
      </c>
      <c r="B112" s="174" t="s">
        <v>187</v>
      </c>
      <c r="C112" s="176" t="e">
        <f>#REF!</f>
        <v>#REF!</v>
      </c>
      <c r="D112" s="178" t="e">
        <f>#REF!</f>
        <v>#REF!</v>
      </c>
      <c r="E112" s="178" t="e">
        <f>#REF!</f>
        <v>#REF!</v>
      </c>
      <c r="F112" s="180" t="e">
        <f>#REF!</f>
        <v>#REF!</v>
      </c>
      <c r="G112" s="177" t="e">
        <f>#REF!</f>
        <v>#REF!</v>
      </c>
      <c r="H112" s="130" t="s">
        <v>180</v>
      </c>
      <c r="I112" s="197"/>
      <c r="J112" s="124" t="str">
        <f>'YARIŞMA BİLGİLERİ'!$F$21</f>
        <v>Yıldız Erkekler</v>
      </c>
      <c r="K112" s="198" t="str">
        <f t="shared" si="1"/>
        <v>İZMİR-2017-2018 Öğretim Yılı Okullararası Puanlı  Atletizm Yıldızlar İl Birinciliği</v>
      </c>
      <c r="L112" s="128" t="e">
        <f>#REF!</f>
        <v>#REF!</v>
      </c>
      <c r="M112" s="128" t="s">
        <v>176</v>
      </c>
    </row>
    <row r="113" spans="1:13" s="120" customFormat="1" ht="26.25" customHeight="1" x14ac:dyDescent="0.2">
      <c r="A113" s="122">
        <v>355</v>
      </c>
      <c r="B113" s="174" t="s">
        <v>187</v>
      </c>
      <c r="C113" s="176" t="e">
        <f>#REF!</f>
        <v>#REF!</v>
      </c>
      <c r="D113" s="178" t="e">
        <f>#REF!</f>
        <v>#REF!</v>
      </c>
      <c r="E113" s="178" t="e">
        <f>#REF!</f>
        <v>#REF!</v>
      </c>
      <c r="F113" s="180" t="e">
        <f>#REF!</f>
        <v>#REF!</v>
      </c>
      <c r="G113" s="177" t="e">
        <f>#REF!</f>
        <v>#REF!</v>
      </c>
      <c r="H113" s="130" t="s">
        <v>180</v>
      </c>
      <c r="I113" s="197"/>
      <c r="J113" s="124" t="str">
        <f>'YARIŞMA BİLGİLERİ'!$F$21</f>
        <v>Yıldız Erkekler</v>
      </c>
      <c r="K113" s="198" t="str">
        <f t="shared" si="1"/>
        <v>İZMİR-2017-2018 Öğretim Yılı Okullararası Puanlı  Atletizm Yıldızlar İl Birinciliği</v>
      </c>
      <c r="L113" s="128" t="e">
        <f>#REF!</f>
        <v>#REF!</v>
      </c>
      <c r="M113" s="128" t="s">
        <v>176</v>
      </c>
    </row>
    <row r="114" spans="1:13" s="120" customFormat="1" ht="26.25" customHeight="1" x14ac:dyDescent="0.2">
      <c r="A114" s="122">
        <v>356</v>
      </c>
      <c r="B114" s="174" t="s">
        <v>187</v>
      </c>
      <c r="C114" s="176" t="e">
        <f>#REF!</f>
        <v>#REF!</v>
      </c>
      <c r="D114" s="178" t="e">
        <f>#REF!</f>
        <v>#REF!</v>
      </c>
      <c r="E114" s="178" t="e">
        <f>#REF!</f>
        <v>#REF!</v>
      </c>
      <c r="F114" s="180" t="e">
        <f>#REF!</f>
        <v>#REF!</v>
      </c>
      <c r="G114" s="177" t="e">
        <f>#REF!</f>
        <v>#REF!</v>
      </c>
      <c r="H114" s="130" t="s">
        <v>180</v>
      </c>
      <c r="I114" s="197"/>
      <c r="J114" s="124" t="str">
        <f>'YARIŞMA BİLGİLERİ'!$F$21</f>
        <v>Yıldız Erkekler</v>
      </c>
      <c r="K114" s="198" t="str">
        <f t="shared" si="1"/>
        <v>İZMİR-2017-2018 Öğretim Yılı Okullararası Puanlı  Atletizm Yıldızlar İl Birinciliği</v>
      </c>
      <c r="L114" s="128" t="e">
        <f>#REF!</f>
        <v>#REF!</v>
      </c>
      <c r="M114" s="128" t="s">
        <v>176</v>
      </c>
    </row>
    <row r="115" spans="1:13" s="120" customFormat="1" ht="26.25" customHeight="1" x14ac:dyDescent="0.2">
      <c r="A115" s="122">
        <v>357</v>
      </c>
      <c r="B115" s="174" t="s">
        <v>187</v>
      </c>
      <c r="C115" s="176" t="e">
        <f>#REF!</f>
        <v>#REF!</v>
      </c>
      <c r="D115" s="178" t="e">
        <f>#REF!</f>
        <v>#REF!</v>
      </c>
      <c r="E115" s="178" t="e">
        <f>#REF!</f>
        <v>#REF!</v>
      </c>
      <c r="F115" s="180" t="e">
        <f>#REF!</f>
        <v>#REF!</v>
      </c>
      <c r="G115" s="177" t="e">
        <f>#REF!</f>
        <v>#REF!</v>
      </c>
      <c r="H115" s="130" t="s">
        <v>180</v>
      </c>
      <c r="I115" s="197"/>
      <c r="J115" s="124" t="str">
        <f>'YARIŞMA BİLGİLERİ'!$F$21</f>
        <v>Yıldız Erkekler</v>
      </c>
      <c r="K115" s="198" t="str">
        <f t="shared" si="1"/>
        <v>İZMİR-2017-2018 Öğretim Yılı Okullararası Puanlı  Atletizm Yıldızlar İl Birinciliği</v>
      </c>
      <c r="L115" s="128" t="e">
        <f>#REF!</f>
        <v>#REF!</v>
      </c>
      <c r="M115" s="128" t="s">
        <v>176</v>
      </c>
    </row>
    <row r="116" spans="1:13" s="120" customFormat="1" ht="26.25" customHeight="1" x14ac:dyDescent="0.2">
      <c r="A116" s="122">
        <v>358</v>
      </c>
      <c r="B116" s="174" t="s">
        <v>187</v>
      </c>
      <c r="C116" s="176" t="e">
        <f>#REF!</f>
        <v>#REF!</v>
      </c>
      <c r="D116" s="178" t="e">
        <f>#REF!</f>
        <v>#REF!</v>
      </c>
      <c r="E116" s="178" t="e">
        <f>#REF!</f>
        <v>#REF!</v>
      </c>
      <c r="F116" s="180" t="e">
        <f>#REF!</f>
        <v>#REF!</v>
      </c>
      <c r="G116" s="177" t="e">
        <f>#REF!</f>
        <v>#REF!</v>
      </c>
      <c r="H116" s="130" t="s">
        <v>180</v>
      </c>
      <c r="I116" s="197"/>
      <c r="J116" s="124" t="str">
        <f>'YARIŞMA BİLGİLERİ'!$F$21</f>
        <v>Yıldız Erkekler</v>
      </c>
      <c r="K116" s="198" t="str">
        <f t="shared" si="1"/>
        <v>İZMİR-2017-2018 Öğretim Yılı Okullararası Puanlı  Atletizm Yıldızlar İl Birinciliği</v>
      </c>
      <c r="L116" s="128" t="e">
        <f>#REF!</f>
        <v>#REF!</v>
      </c>
      <c r="M116" s="128" t="s">
        <v>176</v>
      </c>
    </row>
    <row r="117" spans="1:13" s="120" customFormat="1" ht="26.25" customHeight="1" x14ac:dyDescent="0.2">
      <c r="A117" s="122">
        <v>359</v>
      </c>
      <c r="B117" s="174" t="s">
        <v>187</v>
      </c>
      <c r="C117" s="176" t="e">
        <f>#REF!</f>
        <v>#REF!</v>
      </c>
      <c r="D117" s="178" t="e">
        <f>#REF!</f>
        <v>#REF!</v>
      </c>
      <c r="E117" s="178" t="e">
        <f>#REF!</f>
        <v>#REF!</v>
      </c>
      <c r="F117" s="180" t="e">
        <f>#REF!</f>
        <v>#REF!</v>
      </c>
      <c r="G117" s="177" t="e">
        <f>#REF!</f>
        <v>#REF!</v>
      </c>
      <c r="H117" s="130" t="s">
        <v>180</v>
      </c>
      <c r="I117" s="197"/>
      <c r="J117" s="124" t="str">
        <f>'YARIŞMA BİLGİLERİ'!$F$21</f>
        <v>Yıldız Erkekler</v>
      </c>
      <c r="K117" s="198" t="str">
        <f t="shared" si="1"/>
        <v>İZMİR-2017-2018 Öğretim Yılı Okullararası Puanlı  Atletizm Yıldızlar İl Birinciliği</v>
      </c>
      <c r="L117" s="128" t="e">
        <f>#REF!</f>
        <v>#REF!</v>
      </c>
      <c r="M117" s="128" t="s">
        <v>176</v>
      </c>
    </row>
    <row r="118" spans="1:13" s="120" customFormat="1" ht="26.25" customHeight="1" x14ac:dyDescent="0.2">
      <c r="A118" s="122">
        <v>360</v>
      </c>
      <c r="B118" s="174" t="s">
        <v>187</v>
      </c>
      <c r="C118" s="176" t="e">
        <f>#REF!</f>
        <v>#REF!</v>
      </c>
      <c r="D118" s="178" t="e">
        <f>#REF!</f>
        <v>#REF!</v>
      </c>
      <c r="E118" s="178" t="e">
        <f>#REF!</f>
        <v>#REF!</v>
      </c>
      <c r="F118" s="180" t="e">
        <f>#REF!</f>
        <v>#REF!</v>
      </c>
      <c r="G118" s="177" t="e">
        <f>#REF!</f>
        <v>#REF!</v>
      </c>
      <c r="H118" s="130" t="s">
        <v>180</v>
      </c>
      <c r="I118" s="197"/>
      <c r="J118" s="124" t="str">
        <f>'YARIŞMA BİLGİLERİ'!$F$21</f>
        <v>Yıldız Erkekler</v>
      </c>
      <c r="K118" s="198" t="str">
        <f t="shared" si="1"/>
        <v>İZMİR-2017-2018 Öğretim Yılı Okullararası Puanlı  Atletizm Yıldızlar İl Birinciliği</v>
      </c>
      <c r="L118" s="128" t="e">
        <f>#REF!</f>
        <v>#REF!</v>
      </c>
      <c r="M118" s="128" t="s">
        <v>176</v>
      </c>
    </row>
    <row r="119" spans="1:13" s="120" customFormat="1" ht="26.25" customHeight="1" x14ac:dyDescent="0.2">
      <c r="A119" s="122">
        <v>361</v>
      </c>
      <c r="B119" s="174" t="s">
        <v>187</v>
      </c>
      <c r="C119" s="176" t="e">
        <f>#REF!</f>
        <v>#REF!</v>
      </c>
      <c r="D119" s="178" t="e">
        <f>#REF!</f>
        <v>#REF!</v>
      </c>
      <c r="E119" s="178" t="e">
        <f>#REF!</f>
        <v>#REF!</v>
      </c>
      <c r="F119" s="180" t="e">
        <f>#REF!</f>
        <v>#REF!</v>
      </c>
      <c r="G119" s="177" t="e">
        <f>#REF!</f>
        <v>#REF!</v>
      </c>
      <c r="H119" s="130" t="s">
        <v>180</v>
      </c>
      <c r="I119" s="197"/>
      <c r="J119" s="124" t="str">
        <f>'YARIŞMA BİLGİLERİ'!$F$21</f>
        <v>Yıldız Erkekler</v>
      </c>
      <c r="K119" s="198" t="str">
        <f t="shared" si="1"/>
        <v>İZMİR-2017-2018 Öğretim Yılı Okullararası Puanlı  Atletizm Yıldızlar İl Birinciliği</v>
      </c>
      <c r="L119" s="128" t="e">
        <f>#REF!</f>
        <v>#REF!</v>
      </c>
      <c r="M119" s="128" t="s">
        <v>176</v>
      </c>
    </row>
    <row r="120" spans="1:13" s="120" customFormat="1" ht="26.25" customHeight="1" x14ac:dyDescent="0.2">
      <c r="A120" s="122">
        <v>362</v>
      </c>
      <c r="B120" s="174" t="s">
        <v>187</v>
      </c>
      <c r="C120" s="176" t="e">
        <f>#REF!</f>
        <v>#REF!</v>
      </c>
      <c r="D120" s="178" t="e">
        <f>#REF!</f>
        <v>#REF!</v>
      </c>
      <c r="E120" s="178" t="e">
        <f>#REF!</f>
        <v>#REF!</v>
      </c>
      <c r="F120" s="180" t="e">
        <f>#REF!</f>
        <v>#REF!</v>
      </c>
      <c r="G120" s="177" t="e">
        <f>#REF!</f>
        <v>#REF!</v>
      </c>
      <c r="H120" s="130" t="s">
        <v>180</v>
      </c>
      <c r="I120" s="197"/>
      <c r="J120" s="124" t="str">
        <f>'YARIŞMA BİLGİLERİ'!$F$21</f>
        <v>Yıldız Erkekler</v>
      </c>
      <c r="K120" s="198" t="str">
        <f t="shared" si="1"/>
        <v>İZMİR-2017-2018 Öğretim Yılı Okullararası Puanlı  Atletizm Yıldızlar İl Birinciliği</v>
      </c>
      <c r="L120" s="128" t="e">
        <f>#REF!</f>
        <v>#REF!</v>
      </c>
      <c r="M120" s="128" t="s">
        <v>176</v>
      </c>
    </row>
    <row r="121" spans="1:13" s="120" customFormat="1" ht="26.25" customHeight="1" x14ac:dyDescent="0.2">
      <c r="A121" s="122">
        <v>363</v>
      </c>
      <c r="B121" s="174" t="s">
        <v>187</v>
      </c>
      <c r="C121" s="176" t="e">
        <f>#REF!</f>
        <v>#REF!</v>
      </c>
      <c r="D121" s="178" t="e">
        <f>#REF!</f>
        <v>#REF!</v>
      </c>
      <c r="E121" s="178" t="e">
        <f>#REF!</f>
        <v>#REF!</v>
      </c>
      <c r="F121" s="180" t="e">
        <f>#REF!</f>
        <v>#REF!</v>
      </c>
      <c r="G121" s="177" t="e">
        <f>#REF!</f>
        <v>#REF!</v>
      </c>
      <c r="H121" s="130" t="s">
        <v>180</v>
      </c>
      <c r="I121" s="197"/>
      <c r="J121" s="124" t="str">
        <f>'YARIŞMA BİLGİLERİ'!$F$21</f>
        <v>Yıldız Erkekler</v>
      </c>
      <c r="K121" s="198" t="str">
        <f t="shared" si="1"/>
        <v>İZMİR-2017-2018 Öğretim Yılı Okullararası Puanlı  Atletizm Yıldızlar İl Birinciliği</v>
      </c>
      <c r="L121" s="128" t="e">
        <f>#REF!</f>
        <v>#REF!</v>
      </c>
      <c r="M121" s="128" t="s">
        <v>176</v>
      </c>
    </row>
    <row r="122" spans="1:13" s="120" customFormat="1" ht="26.25" customHeight="1" x14ac:dyDescent="0.2">
      <c r="A122" s="122">
        <v>364</v>
      </c>
      <c r="B122" s="174" t="s">
        <v>187</v>
      </c>
      <c r="C122" s="176" t="e">
        <f>#REF!</f>
        <v>#REF!</v>
      </c>
      <c r="D122" s="178" t="e">
        <f>#REF!</f>
        <v>#REF!</v>
      </c>
      <c r="E122" s="178" t="e">
        <f>#REF!</f>
        <v>#REF!</v>
      </c>
      <c r="F122" s="180" t="e">
        <f>#REF!</f>
        <v>#REF!</v>
      </c>
      <c r="G122" s="177" t="e">
        <f>#REF!</f>
        <v>#REF!</v>
      </c>
      <c r="H122" s="130" t="s">
        <v>180</v>
      </c>
      <c r="I122" s="197"/>
      <c r="J122" s="124" t="str">
        <f>'YARIŞMA BİLGİLERİ'!$F$21</f>
        <v>Yıldız Erkekler</v>
      </c>
      <c r="K122" s="198" t="str">
        <f t="shared" si="1"/>
        <v>İZMİR-2017-2018 Öğretim Yılı Okullararası Puanlı  Atletizm Yıldızlar İl Birinciliği</v>
      </c>
      <c r="L122" s="128" t="e">
        <f>#REF!</f>
        <v>#REF!</v>
      </c>
      <c r="M122" s="128" t="s">
        <v>176</v>
      </c>
    </row>
    <row r="123" spans="1:13" s="120" customFormat="1" ht="26.25" customHeight="1" x14ac:dyDescent="0.2">
      <c r="A123" s="122">
        <v>365</v>
      </c>
      <c r="B123" s="174" t="s">
        <v>187</v>
      </c>
      <c r="C123" s="176" t="e">
        <f>#REF!</f>
        <v>#REF!</v>
      </c>
      <c r="D123" s="178" t="e">
        <f>#REF!</f>
        <v>#REF!</v>
      </c>
      <c r="E123" s="178" t="e">
        <f>#REF!</f>
        <v>#REF!</v>
      </c>
      <c r="F123" s="180" t="e">
        <f>#REF!</f>
        <v>#REF!</v>
      </c>
      <c r="G123" s="177" t="e">
        <f>#REF!</f>
        <v>#REF!</v>
      </c>
      <c r="H123" s="130" t="s">
        <v>180</v>
      </c>
      <c r="I123" s="197"/>
      <c r="J123" s="124" t="str">
        <f>'YARIŞMA BİLGİLERİ'!$F$21</f>
        <v>Yıldız Erkekler</v>
      </c>
      <c r="K123" s="198" t="str">
        <f t="shared" si="1"/>
        <v>İZMİR-2017-2018 Öğretim Yılı Okullararası Puanlı  Atletizm Yıldızlar İl Birinciliği</v>
      </c>
      <c r="L123" s="128" t="e">
        <f>#REF!</f>
        <v>#REF!</v>
      </c>
      <c r="M123" s="128" t="s">
        <v>176</v>
      </c>
    </row>
    <row r="124" spans="1:13" s="120" customFormat="1" ht="26.25" customHeight="1" x14ac:dyDescent="0.2">
      <c r="A124" s="122">
        <v>366</v>
      </c>
      <c r="B124" s="174" t="s">
        <v>187</v>
      </c>
      <c r="C124" s="176" t="e">
        <f>#REF!</f>
        <v>#REF!</v>
      </c>
      <c r="D124" s="178" t="e">
        <f>#REF!</f>
        <v>#REF!</v>
      </c>
      <c r="E124" s="178" t="e">
        <f>#REF!</f>
        <v>#REF!</v>
      </c>
      <c r="F124" s="180" t="e">
        <f>#REF!</f>
        <v>#REF!</v>
      </c>
      <c r="G124" s="177" t="e">
        <f>#REF!</f>
        <v>#REF!</v>
      </c>
      <c r="H124" s="130" t="s">
        <v>180</v>
      </c>
      <c r="I124" s="197"/>
      <c r="J124" s="124" t="str">
        <f>'YARIŞMA BİLGİLERİ'!$F$21</f>
        <v>Yıldız Erkekler</v>
      </c>
      <c r="K124" s="198" t="str">
        <f t="shared" si="1"/>
        <v>İZMİR-2017-2018 Öğretim Yılı Okullararası Puanlı  Atletizm Yıldızlar İl Birinciliği</v>
      </c>
      <c r="L124" s="128" t="e">
        <f>#REF!</f>
        <v>#REF!</v>
      </c>
      <c r="M124" s="128" t="s">
        <v>176</v>
      </c>
    </row>
    <row r="125" spans="1:13" s="120" customFormat="1" ht="26.25" customHeight="1" x14ac:dyDescent="0.2">
      <c r="A125" s="122">
        <v>367</v>
      </c>
      <c r="B125" s="174" t="s">
        <v>187</v>
      </c>
      <c r="C125" s="176" t="e">
        <f>#REF!</f>
        <v>#REF!</v>
      </c>
      <c r="D125" s="178" t="e">
        <f>#REF!</f>
        <v>#REF!</v>
      </c>
      <c r="E125" s="178" t="e">
        <f>#REF!</f>
        <v>#REF!</v>
      </c>
      <c r="F125" s="180" t="e">
        <f>#REF!</f>
        <v>#REF!</v>
      </c>
      <c r="G125" s="177" t="e">
        <f>#REF!</f>
        <v>#REF!</v>
      </c>
      <c r="H125" s="130" t="s">
        <v>180</v>
      </c>
      <c r="I125" s="197"/>
      <c r="J125" s="124" t="str">
        <f>'YARIŞMA BİLGİLERİ'!$F$21</f>
        <v>Yıldız Erkekler</v>
      </c>
      <c r="K125" s="198" t="str">
        <f t="shared" si="1"/>
        <v>İZMİR-2017-2018 Öğretim Yılı Okullararası Puanlı  Atletizm Yıldızlar İl Birinciliği</v>
      </c>
      <c r="L125" s="128" t="e">
        <f>#REF!</f>
        <v>#REF!</v>
      </c>
      <c r="M125" s="128" t="s">
        <v>176</v>
      </c>
    </row>
    <row r="126" spans="1:13" s="120" customFormat="1" ht="26.25" customHeight="1" x14ac:dyDescent="0.2">
      <c r="A126" s="122">
        <v>368</v>
      </c>
      <c r="B126" s="174" t="s">
        <v>187</v>
      </c>
      <c r="C126" s="176" t="e">
        <f>#REF!</f>
        <v>#REF!</v>
      </c>
      <c r="D126" s="178" t="e">
        <f>#REF!</f>
        <v>#REF!</v>
      </c>
      <c r="E126" s="178" t="e">
        <f>#REF!</f>
        <v>#REF!</v>
      </c>
      <c r="F126" s="180" t="e">
        <f>#REF!</f>
        <v>#REF!</v>
      </c>
      <c r="G126" s="177" t="e">
        <f>#REF!</f>
        <v>#REF!</v>
      </c>
      <c r="H126" s="130" t="s">
        <v>180</v>
      </c>
      <c r="I126" s="197"/>
      <c r="J126" s="124" t="str">
        <f>'YARIŞMA BİLGİLERİ'!$F$21</f>
        <v>Yıldız Erkekler</v>
      </c>
      <c r="K126" s="198" t="str">
        <f t="shared" si="1"/>
        <v>İZMİR-2017-2018 Öğretim Yılı Okullararası Puanlı  Atletizm Yıldızlar İl Birinciliği</v>
      </c>
      <c r="L126" s="128" t="e">
        <f>#REF!</f>
        <v>#REF!</v>
      </c>
      <c r="M126" s="128" t="s">
        <v>176</v>
      </c>
    </row>
    <row r="127" spans="1:13" s="120" customFormat="1" ht="26.25" customHeight="1" x14ac:dyDescent="0.2">
      <c r="A127" s="122">
        <v>369</v>
      </c>
      <c r="B127" s="174" t="s">
        <v>187</v>
      </c>
      <c r="C127" s="176" t="e">
        <f>#REF!</f>
        <v>#REF!</v>
      </c>
      <c r="D127" s="178" t="e">
        <f>#REF!</f>
        <v>#REF!</v>
      </c>
      <c r="E127" s="178" t="e">
        <f>#REF!</f>
        <v>#REF!</v>
      </c>
      <c r="F127" s="180" t="e">
        <f>#REF!</f>
        <v>#REF!</v>
      </c>
      <c r="G127" s="177" t="e">
        <f>#REF!</f>
        <v>#REF!</v>
      </c>
      <c r="H127" s="130" t="s">
        <v>180</v>
      </c>
      <c r="I127" s="197"/>
      <c r="J127" s="124" t="str">
        <f>'YARIŞMA BİLGİLERİ'!$F$21</f>
        <v>Yıldız Erkekler</v>
      </c>
      <c r="K127" s="198" t="str">
        <f t="shared" si="1"/>
        <v>İZMİR-2017-2018 Öğretim Yılı Okullararası Puanlı  Atletizm Yıldızlar İl Birinciliği</v>
      </c>
      <c r="L127" s="128" t="e">
        <f>#REF!</f>
        <v>#REF!</v>
      </c>
      <c r="M127" s="128" t="s">
        <v>176</v>
      </c>
    </row>
    <row r="128" spans="1:13" s="120" customFormat="1" ht="26.25" customHeight="1" x14ac:dyDescent="0.2">
      <c r="A128" s="122">
        <v>370</v>
      </c>
      <c r="B128" s="174" t="s">
        <v>187</v>
      </c>
      <c r="C128" s="176" t="e">
        <f>#REF!</f>
        <v>#REF!</v>
      </c>
      <c r="D128" s="178" t="e">
        <f>#REF!</f>
        <v>#REF!</v>
      </c>
      <c r="E128" s="178" t="e">
        <f>#REF!</f>
        <v>#REF!</v>
      </c>
      <c r="F128" s="180" t="e">
        <f>#REF!</f>
        <v>#REF!</v>
      </c>
      <c r="G128" s="177" t="e">
        <f>#REF!</f>
        <v>#REF!</v>
      </c>
      <c r="H128" s="130" t="s">
        <v>180</v>
      </c>
      <c r="I128" s="197"/>
      <c r="J128" s="124" t="str">
        <f>'YARIŞMA BİLGİLERİ'!$F$21</f>
        <v>Yıldız Erkekler</v>
      </c>
      <c r="K128" s="198" t="str">
        <f t="shared" si="1"/>
        <v>İZMİR-2017-2018 Öğretim Yılı Okullararası Puanlı  Atletizm Yıldızlar İl Birinciliği</v>
      </c>
      <c r="L128" s="128" t="e">
        <f>#REF!</f>
        <v>#REF!</v>
      </c>
      <c r="M128" s="128" t="s">
        <v>176</v>
      </c>
    </row>
    <row r="129" spans="1:13" s="120" customFormat="1" ht="26.25" customHeight="1" x14ac:dyDescent="0.2">
      <c r="A129" s="122">
        <v>451</v>
      </c>
      <c r="B129" s="174" t="s">
        <v>187</v>
      </c>
      <c r="C129" s="176" t="e">
        <f>#REF!</f>
        <v>#REF!</v>
      </c>
      <c r="D129" s="178" t="e">
        <f>#REF!</f>
        <v>#REF!</v>
      </c>
      <c r="E129" s="178" t="e">
        <f>#REF!</f>
        <v>#REF!</v>
      </c>
      <c r="F129" s="180" t="e">
        <f>#REF!</f>
        <v>#REF!</v>
      </c>
      <c r="G129" s="177" t="e">
        <f>#REF!</f>
        <v>#REF!</v>
      </c>
      <c r="H129" s="130" t="s">
        <v>180</v>
      </c>
      <c r="I129" s="197"/>
      <c r="J129" s="124" t="str">
        <f>'YARIŞMA BİLGİLERİ'!$F$21</f>
        <v>Yıldız Erkekler</v>
      </c>
      <c r="K129" s="198" t="str">
        <f t="shared" si="1"/>
        <v>İZMİR-2017-2018 Öğretim Yılı Okullararası Puanlı  Atletizm Yıldızlar İl Birinciliği</v>
      </c>
      <c r="L129" s="128" t="e">
        <f>#REF!</f>
        <v>#REF!</v>
      </c>
      <c r="M129" s="128" t="s">
        <v>176</v>
      </c>
    </row>
    <row r="130" spans="1:13" s="120" customFormat="1" ht="26.25" customHeight="1" x14ac:dyDescent="0.2">
      <c r="A130" s="122">
        <v>452</v>
      </c>
      <c r="B130" s="174" t="s">
        <v>187</v>
      </c>
      <c r="C130" s="176" t="e">
        <f>#REF!</f>
        <v>#REF!</v>
      </c>
      <c r="D130" s="178" t="e">
        <f>#REF!</f>
        <v>#REF!</v>
      </c>
      <c r="E130" s="178" t="e">
        <f>#REF!</f>
        <v>#REF!</v>
      </c>
      <c r="F130" s="180" t="e">
        <f>#REF!</f>
        <v>#REF!</v>
      </c>
      <c r="G130" s="177" t="e">
        <f>#REF!</f>
        <v>#REF!</v>
      </c>
      <c r="H130" s="130" t="s">
        <v>180</v>
      </c>
      <c r="I130" s="197"/>
      <c r="J130" s="124" t="str">
        <f>'YARIŞMA BİLGİLERİ'!$F$21</f>
        <v>Yıldız Erkekler</v>
      </c>
      <c r="K130" s="198" t="str">
        <f t="shared" si="1"/>
        <v>İZMİR-2017-2018 Öğretim Yılı Okullararası Puanlı  Atletizm Yıldızlar İl Birinciliği</v>
      </c>
      <c r="L130" s="128" t="e">
        <f>#REF!</f>
        <v>#REF!</v>
      </c>
      <c r="M130" s="128" t="s">
        <v>176</v>
      </c>
    </row>
    <row r="131" spans="1:13" s="120" customFormat="1" ht="26.25" customHeight="1" x14ac:dyDescent="0.2">
      <c r="A131" s="122">
        <v>453</v>
      </c>
      <c r="B131" s="174" t="s">
        <v>187</v>
      </c>
      <c r="C131" s="176" t="e">
        <f>#REF!</f>
        <v>#REF!</v>
      </c>
      <c r="D131" s="178" t="e">
        <f>#REF!</f>
        <v>#REF!</v>
      </c>
      <c r="E131" s="178" t="e">
        <f>#REF!</f>
        <v>#REF!</v>
      </c>
      <c r="F131" s="180" t="e">
        <f>#REF!</f>
        <v>#REF!</v>
      </c>
      <c r="G131" s="177" t="e">
        <f>#REF!</f>
        <v>#REF!</v>
      </c>
      <c r="H131" s="130" t="s">
        <v>180</v>
      </c>
      <c r="I131" s="197"/>
      <c r="J131" s="124" t="str">
        <f>'YARIŞMA BİLGİLERİ'!$F$21</f>
        <v>Yıldız Erkekler</v>
      </c>
      <c r="K131" s="198" t="str">
        <f t="shared" ref="K131:K194" si="2">CONCATENATE(K$1,"-",A$1)</f>
        <v>İZMİR-2017-2018 Öğretim Yılı Okullararası Puanlı  Atletizm Yıldızlar İl Birinciliği</v>
      </c>
      <c r="L131" s="128" t="e">
        <f>#REF!</f>
        <v>#REF!</v>
      </c>
      <c r="M131" s="128" t="s">
        <v>176</v>
      </c>
    </row>
    <row r="132" spans="1:13" s="120" customFormat="1" ht="26.25" customHeight="1" x14ac:dyDescent="0.2">
      <c r="A132" s="122">
        <v>454</v>
      </c>
      <c r="B132" s="174" t="s">
        <v>187</v>
      </c>
      <c r="C132" s="176" t="e">
        <f>#REF!</f>
        <v>#REF!</v>
      </c>
      <c r="D132" s="178" t="e">
        <f>#REF!</f>
        <v>#REF!</v>
      </c>
      <c r="E132" s="178" t="e">
        <f>#REF!</f>
        <v>#REF!</v>
      </c>
      <c r="F132" s="180" t="e">
        <f>#REF!</f>
        <v>#REF!</v>
      </c>
      <c r="G132" s="177" t="e">
        <f>#REF!</f>
        <v>#REF!</v>
      </c>
      <c r="H132" s="130" t="s">
        <v>180</v>
      </c>
      <c r="I132" s="197"/>
      <c r="J132" s="124" t="str">
        <f>'YARIŞMA BİLGİLERİ'!$F$21</f>
        <v>Yıldız Erkekler</v>
      </c>
      <c r="K132" s="198" t="str">
        <f t="shared" si="2"/>
        <v>İZMİR-2017-2018 Öğretim Yılı Okullararası Puanlı  Atletizm Yıldızlar İl Birinciliği</v>
      </c>
      <c r="L132" s="128" t="e">
        <f>#REF!</f>
        <v>#REF!</v>
      </c>
      <c r="M132" s="128" t="s">
        <v>176</v>
      </c>
    </row>
    <row r="133" spans="1:13" s="120" customFormat="1" ht="26.25" customHeight="1" x14ac:dyDescent="0.2">
      <c r="A133" s="122">
        <v>455</v>
      </c>
      <c r="B133" s="174" t="s">
        <v>189</v>
      </c>
      <c r="C133" s="176" t="e">
        <f>#REF!</f>
        <v>#REF!</v>
      </c>
      <c r="D133" s="178" t="e">
        <f>#REF!</f>
        <v>#REF!</v>
      </c>
      <c r="E133" s="178" t="e">
        <f>#REF!</f>
        <v>#REF!</v>
      </c>
      <c r="F133" s="179" t="e">
        <f>#REF!</f>
        <v>#REF!</v>
      </c>
      <c r="G133" s="177" t="e">
        <f>#REF!</f>
        <v>#REF!</v>
      </c>
      <c r="H133" s="130" t="s">
        <v>182</v>
      </c>
      <c r="I133" s="197"/>
      <c r="J133" s="124" t="str">
        <f>'YARIŞMA BİLGİLERİ'!$F$21</f>
        <v>Yıldız Erkekler</v>
      </c>
      <c r="K133" s="198" t="str">
        <f t="shared" si="2"/>
        <v>İZMİR-2017-2018 Öğretim Yılı Okullararası Puanlı  Atletizm Yıldızlar İl Birinciliği</v>
      </c>
      <c r="L133" s="128" t="e">
        <f>#REF!</f>
        <v>#REF!</v>
      </c>
      <c r="M133" s="128" t="s">
        <v>176</v>
      </c>
    </row>
    <row r="134" spans="1:13" s="120" customFormat="1" ht="26.25" customHeight="1" x14ac:dyDescent="0.2">
      <c r="A134" s="122">
        <v>456</v>
      </c>
      <c r="B134" s="174" t="s">
        <v>189</v>
      </c>
      <c r="C134" s="176" t="e">
        <f>#REF!</f>
        <v>#REF!</v>
      </c>
      <c r="D134" s="178" t="e">
        <f>#REF!</f>
        <v>#REF!</v>
      </c>
      <c r="E134" s="178" t="e">
        <f>#REF!</f>
        <v>#REF!</v>
      </c>
      <c r="F134" s="179" t="e">
        <f>#REF!</f>
        <v>#REF!</v>
      </c>
      <c r="G134" s="177" t="e">
        <f>#REF!</f>
        <v>#REF!</v>
      </c>
      <c r="H134" s="130" t="s">
        <v>182</v>
      </c>
      <c r="I134" s="197"/>
      <c r="J134" s="124" t="str">
        <f>'YARIŞMA BİLGİLERİ'!$F$21</f>
        <v>Yıldız Erkekler</v>
      </c>
      <c r="K134" s="198" t="str">
        <f t="shared" si="2"/>
        <v>İZMİR-2017-2018 Öğretim Yılı Okullararası Puanlı  Atletizm Yıldızlar İl Birinciliği</v>
      </c>
      <c r="L134" s="128" t="e">
        <f>#REF!</f>
        <v>#REF!</v>
      </c>
      <c r="M134" s="128" t="s">
        <v>176</v>
      </c>
    </row>
    <row r="135" spans="1:13" s="120" customFormat="1" ht="26.25" customHeight="1" x14ac:dyDescent="0.2">
      <c r="A135" s="122">
        <v>457</v>
      </c>
      <c r="B135" s="174" t="s">
        <v>189</v>
      </c>
      <c r="C135" s="176" t="e">
        <f>#REF!</f>
        <v>#REF!</v>
      </c>
      <c r="D135" s="178" t="e">
        <f>#REF!</f>
        <v>#REF!</v>
      </c>
      <c r="E135" s="178" t="e">
        <f>#REF!</f>
        <v>#REF!</v>
      </c>
      <c r="F135" s="179" t="e">
        <f>#REF!</f>
        <v>#REF!</v>
      </c>
      <c r="G135" s="177" t="e">
        <f>#REF!</f>
        <v>#REF!</v>
      </c>
      <c r="H135" s="130" t="s">
        <v>182</v>
      </c>
      <c r="I135" s="197"/>
      <c r="J135" s="124" t="str">
        <f>'YARIŞMA BİLGİLERİ'!$F$21</f>
        <v>Yıldız Erkekler</v>
      </c>
      <c r="K135" s="198" t="str">
        <f t="shared" si="2"/>
        <v>İZMİR-2017-2018 Öğretim Yılı Okullararası Puanlı  Atletizm Yıldızlar İl Birinciliği</v>
      </c>
      <c r="L135" s="128" t="e">
        <f>#REF!</f>
        <v>#REF!</v>
      </c>
      <c r="M135" s="128" t="s">
        <v>176</v>
      </c>
    </row>
    <row r="136" spans="1:13" s="120" customFormat="1" ht="26.25" customHeight="1" x14ac:dyDescent="0.2">
      <c r="A136" s="122">
        <v>458</v>
      </c>
      <c r="B136" s="174" t="s">
        <v>189</v>
      </c>
      <c r="C136" s="176" t="e">
        <f>#REF!</f>
        <v>#REF!</v>
      </c>
      <c r="D136" s="178" t="e">
        <f>#REF!</f>
        <v>#REF!</v>
      </c>
      <c r="E136" s="178" t="e">
        <f>#REF!</f>
        <v>#REF!</v>
      </c>
      <c r="F136" s="179" t="e">
        <f>#REF!</f>
        <v>#REF!</v>
      </c>
      <c r="G136" s="177" t="e">
        <f>#REF!</f>
        <v>#REF!</v>
      </c>
      <c r="H136" s="130" t="s">
        <v>182</v>
      </c>
      <c r="I136" s="197"/>
      <c r="J136" s="124" t="str">
        <f>'YARIŞMA BİLGİLERİ'!$F$21</f>
        <v>Yıldız Erkekler</v>
      </c>
      <c r="K136" s="198" t="str">
        <f t="shared" si="2"/>
        <v>İZMİR-2017-2018 Öğretim Yılı Okullararası Puanlı  Atletizm Yıldızlar İl Birinciliği</v>
      </c>
      <c r="L136" s="128" t="e">
        <f>#REF!</f>
        <v>#REF!</v>
      </c>
      <c r="M136" s="128" t="s">
        <v>176</v>
      </c>
    </row>
    <row r="137" spans="1:13" s="120" customFormat="1" ht="26.25" customHeight="1" x14ac:dyDescent="0.2">
      <c r="A137" s="122">
        <v>459</v>
      </c>
      <c r="B137" s="174" t="s">
        <v>189</v>
      </c>
      <c r="C137" s="176" t="e">
        <f>#REF!</f>
        <v>#REF!</v>
      </c>
      <c r="D137" s="178" t="e">
        <f>#REF!</f>
        <v>#REF!</v>
      </c>
      <c r="E137" s="178" t="e">
        <f>#REF!</f>
        <v>#REF!</v>
      </c>
      <c r="F137" s="179" t="e">
        <f>#REF!</f>
        <v>#REF!</v>
      </c>
      <c r="G137" s="177" t="e">
        <f>#REF!</f>
        <v>#REF!</v>
      </c>
      <c r="H137" s="130" t="s">
        <v>182</v>
      </c>
      <c r="I137" s="197"/>
      <c r="J137" s="124" t="str">
        <f>'YARIŞMA BİLGİLERİ'!$F$21</f>
        <v>Yıldız Erkekler</v>
      </c>
      <c r="K137" s="198" t="str">
        <f t="shared" si="2"/>
        <v>İZMİR-2017-2018 Öğretim Yılı Okullararası Puanlı  Atletizm Yıldızlar İl Birinciliği</v>
      </c>
      <c r="L137" s="128" t="e">
        <f>#REF!</f>
        <v>#REF!</v>
      </c>
      <c r="M137" s="128" t="s">
        <v>176</v>
      </c>
    </row>
    <row r="138" spans="1:13" s="120" customFormat="1" ht="26.25" customHeight="1" x14ac:dyDescent="0.2">
      <c r="A138" s="122">
        <v>460</v>
      </c>
      <c r="B138" s="174" t="s">
        <v>189</v>
      </c>
      <c r="C138" s="176" t="e">
        <f>#REF!</f>
        <v>#REF!</v>
      </c>
      <c r="D138" s="178" t="e">
        <f>#REF!</f>
        <v>#REF!</v>
      </c>
      <c r="E138" s="178" t="e">
        <f>#REF!</f>
        <v>#REF!</v>
      </c>
      <c r="F138" s="179" t="e">
        <f>#REF!</f>
        <v>#REF!</v>
      </c>
      <c r="G138" s="177" t="e">
        <f>#REF!</f>
        <v>#REF!</v>
      </c>
      <c r="H138" s="130" t="s">
        <v>182</v>
      </c>
      <c r="I138" s="197"/>
      <c r="J138" s="124" t="str">
        <f>'YARIŞMA BİLGİLERİ'!$F$21</f>
        <v>Yıldız Erkekler</v>
      </c>
      <c r="K138" s="198" t="str">
        <f t="shared" si="2"/>
        <v>İZMİR-2017-2018 Öğretim Yılı Okullararası Puanlı  Atletizm Yıldızlar İl Birinciliği</v>
      </c>
      <c r="L138" s="128" t="e">
        <f>#REF!</f>
        <v>#REF!</v>
      </c>
      <c r="M138" s="128" t="s">
        <v>176</v>
      </c>
    </row>
    <row r="139" spans="1:13" s="120" customFormat="1" ht="26.25" customHeight="1" x14ac:dyDescent="0.2">
      <c r="A139" s="122">
        <v>461</v>
      </c>
      <c r="B139" s="174" t="s">
        <v>189</v>
      </c>
      <c r="C139" s="176" t="e">
        <f>#REF!</f>
        <v>#REF!</v>
      </c>
      <c r="D139" s="178" t="e">
        <f>#REF!</f>
        <v>#REF!</v>
      </c>
      <c r="E139" s="178" t="e">
        <f>#REF!</f>
        <v>#REF!</v>
      </c>
      <c r="F139" s="179" t="e">
        <f>#REF!</f>
        <v>#REF!</v>
      </c>
      <c r="G139" s="177" t="e">
        <f>#REF!</f>
        <v>#REF!</v>
      </c>
      <c r="H139" s="130" t="s">
        <v>182</v>
      </c>
      <c r="I139" s="197"/>
      <c r="J139" s="124" t="str">
        <f>'YARIŞMA BİLGİLERİ'!$F$21</f>
        <v>Yıldız Erkekler</v>
      </c>
      <c r="K139" s="198" t="str">
        <f t="shared" si="2"/>
        <v>İZMİR-2017-2018 Öğretim Yılı Okullararası Puanlı  Atletizm Yıldızlar İl Birinciliği</v>
      </c>
      <c r="L139" s="128" t="e">
        <f>#REF!</f>
        <v>#REF!</v>
      </c>
      <c r="M139" s="128" t="s">
        <v>176</v>
      </c>
    </row>
    <row r="140" spans="1:13" s="120" customFormat="1" ht="26.25" customHeight="1" x14ac:dyDescent="0.2">
      <c r="A140" s="122">
        <v>462</v>
      </c>
      <c r="B140" s="174" t="s">
        <v>189</v>
      </c>
      <c r="C140" s="176" t="e">
        <f>#REF!</f>
        <v>#REF!</v>
      </c>
      <c r="D140" s="178" t="e">
        <f>#REF!</f>
        <v>#REF!</v>
      </c>
      <c r="E140" s="178" t="e">
        <f>#REF!</f>
        <v>#REF!</v>
      </c>
      <c r="F140" s="179" t="e">
        <f>#REF!</f>
        <v>#REF!</v>
      </c>
      <c r="G140" s="177" t="e">
        <f>#REF!</f>
        <v>#REF!</v>
      </c>
      <c r="H140" s="130" t="s">
        <v>182</v>
      </c>
      <c r="I140" s="197"/>
      <c r="J140" s="124" t="str">
        <f>'YARIŞMA BİLGİLERİ'!$F$21</f>
        <v>Yıldız Erkekler</v>
      </c>
      <c r="K140" s="198" t="str">
        <f t="shared" si="2"/>
        <v>İZMİR-2017-2018 Öğretim Yılı Okullararası Puanlı  Atletizm Yıldızlar İl Birinciliği</v>
      </c>
      <c r="L140" s="128" t="e">
        <f>#REF!</f>
        <v>#REF!</v>
      </c>
      <c r="M140" s="128" t="s">
        <v>176</v>
      </c>
    </row>
    <row r="141" spans="1:13" s="120" customFormat="1" ht="26.25" customHeight="1" x14ac:dyDescent="0.2">
      <c r="A141" s="122">
        <v>463</v>
      </c>
      <c r="B141" s="174" t="s">
        <v>189</v>
      </c>
      <c r="C141" s="176" t="e">
        <f>#REF!</f>
        <v>#REF!</v>
      </c>
      <c r="D141" s="178" t="e">
        <f>#REF!</f>
        <v>#REF!</v>
      </c>
      <c r="E141" s="178" t="e">
        <f>#REF!</f>
        <v>#REF!</v>
      </c>
      <c r="F141" s="179" t="e">
        <f>#REF!</f>
        <v>#REF!</v>
      </c>
      <c r="G141" s="177" t="e">
        <f>#REF!</f>
        <v>#REF!</v>
      </c>
      <c r="H141" s="130" t="s">
        <v>182</v>
      </c>
      <c r="I141" s="197"/>
      <c r="J141" s="124" t="str">
        <f>'YARIŞMA BİLGİLERİ'!$F$21</f>
        <v>Yıldız Erkekler</v>
      </c>
      <c r="K141" s="198" t="str">
        <f t="shared" si="2"/>
        <v>İZMİR-2017-2018 Öğretim Yılı Okullararası Puanlı  Atletizm Yıldızlar İl Birinciliği</v>
      </c>
      <c r="L141" s="128" t="e">
        <f>#REF!</f>
        <v>#REF!</v>
      </c>
      <c r="M141" s="128" t="s">
        <v>176</v>
      </c>
    </row>
    <row r="142" spans="1:13" s="120" customFormat="1" ht="26.25" customHeight="1" x14ac:dyDescent="0.2">
      <c r="A142" s="122">
        <v>464</v>
      </c>
      <c r="B142" s="174" t="s">
        <v>189</v>
      </c>
      <c r="C142" s="176" t="e">
        <f>#REF!</f>
        <v>#REF!</v>
      </c>
      <c r="D142" s="178" t="e">
        <f>#REF!</f>
        <v>#REF!</v>
      </c>
      <c r="E142" s="178" t="e">
        <f>#REF!</f>
        <v>#REF!</v>
      </c>
      <c r="F142" s="179" t="e">
        <f>#REF!</f>
        <v>#REF!</v>
      </c>
      <c r="G142" s="177" t="e">
        <f>#REF!</f>
        <v>#REF!</v>
      </c>
      <c r="H142" s="130" t="s">
        <v>182</v>
      </c>
      <c r="I142" s="197"/>
      <c r="J142" s="124" t="str">
        <f>'YARIŞMA BİLGİLERİ'!$F$21</f>
        <v>Yıldız Erkekler</v>
      </c>
      <c r="K142" s="198" t="str">
        <f t="shared" si="2"/>
        <v>İZMİR-2017-2018 Öğretim Yılı Okullararası Puanlı  Atletizm Yıldızlar İl Birinciliği</v>
      </c>
      <c r="L142" s="128" t="e">
        <f>#REF!</f>
        <v>#REF!</v>
      </c>
      <c r="M142" s="128" t="s">
        <v>176</v>
      </c>
    </row>
    <row r="143" spans="1:13" s="120" customFormat="1" ht="26.25" customHeight="1" x14ac:dyDescent="0.2">
      <c r="A143" s="122">
        <v>465</v>
      </c>
      <c r="B143" s="174" t="s">
        <v>189</v>
      </c>
      <c r="C143" s="176" t="e">
        <f>#REF!</f>
        <v>#REF!</v>
      </c>
      <c r="D143" s="178" t="e">
        <f>#REF!</f>
        <v>#REF!</v>
      </c>
      <c r="E143" s="178" t="e">
        <f>#REF!</f>
        <v>#REF!</v>
      </c>
      <c r="F143" s="179" t="e">
        <f>#REF!</f>
        <v>#REF!</v>
      </c>
      <c r="G143" s="177" t="e">
        <f>#REF!</f>
        <v>#REF!</v>
      </c>
      <c r="H143" s="130" t="s">
        <v>182</v>
      </c>
      <c r="I143" s="197"/>
      <c r="J143" s="124" t="str">
        <f>'YARIŞMA BİLGİLERİ'!$F$21</f>
        <v>Yıldız Erkekler</v>
      </c>
      <c r="K143" s="198" t="str">
        <f t="shared" si="2"/>
        <v>İZMİR-2017-2018 Öğretim Yılı Okullararası Puanlı  Atletizm Yıldızlar İl Birinciliği</v>
      </c>
      <c r="L143" s="128" t="e">
        <f>#REF!</f>
        <v>#REF!</v>
      </c>
      <c r="M143" s="128" t="s">
        <v>176</v>
      </c>
    </row>
    <row r="144" spans="1:13" s="120" customFormat="1" ht="26.25" customHeight="1" x14ac:dyDescent="0.2">
      <c r="A144" s="122">
        <v>466</v>
      </c>
      <c r="B144" s="174" t="s">
        <v>189</v>
      </c>
      <c r="C144" s="176" t="e">
        <f>#REF!</f>
        <v>#REF!</v>
      </c>
      <c r="D144" s="178" t="e">
        <f>#REF!</f>
        <v>#REF!</v>
      </c>
      <c r="E144" s="178" t="e">
        <f>#REF!</f>
        <v>#REF!</v>
      </c>
      <c r="F144" s="179" t="e">
        <f>#REF!</f>
        <v>#REF!</v>
      </c>
      <c r="G144" s="177" t="e">
        <f>#REF!</f>
        <v>#REF!</v>
      </c>
      <c r="H144" s="130" t="s">
        <v>182</v>
      </c>
      <c r="I144" s="197"/>
      <c r="J144" s="124" t="str">
        <f>'YARIŞMA BİLGİLERİ'!$F$21</f>
        <v>Yıldız Erkekler</v>
      </c>
      <c r="K144" s="198" t="str">
        <f t="shared" si="2"/>
        <v>İZMİR-2017-2018 Öğretim Yılı Okullararası Puanlı  Atletizm Yıldızlar İl Birinciliği</v>
      </c>
      <c r="L144" s="128" t="e">
        <f>#REF!</f>
        <v>#REF!</v>
      </c>
      <c r="M144" s="128" t="s">
        <v>176</v>
      </c>
    </row>
    <row r="145" spans="1:13" s="120" customFormat="1" ht="26.25" customHeight="1" x14ac:dyDescent="0.2">
      <c r="A145" s="122">
        <v>467</v>
      </c>
      <c r="B145" s="174" t="s">
        <v>189</v>
      </c>
      <c r="C145" s="176" t="e">
        <f>#REF!</f>
        <v>#REF!</v>
      </c>
      <c r="D145" s="178" t="e">
        <f>#REF!</f>
        <v>#REF!</v>
      </c>
      <c r="E145" s="178" t="e">
        <f>#REF!</f>
        <v>#REF!</v>
      </c>
      <c r="F145" s="179" t="e">
        <f>#REF!</f>
        <v>#REF!</v>
      </c>
      <c r="G145" s="177" t="e">
        <f>#REF!</f>
        <v>#REF!</v>
      </c>
      <c r="H145" s="130" t="s">
        <v>182</v>
      </c>
      <c r="I145" s="197"/>
      <c r="J145" s="124" t="str">
        <f>'YARIŞMA BİLGİLERİ'!$F$21</f>
        <v>Yıldız Erkekler</v>
      </c>
      <c r="K145" s="198" t="str">
        <f t="shared" si="2"/>
        <v>İZMİR-2017-2018 Öğretim Yılı Okullararası Puanlı  Atletizm Yıldızlar İl Birinciliği</v>
      </c>
      <c r="L145" s="128" t="e">
        <f>#REF!</f>
        <v>#REF!</v>
      </c>
      <c r="M145" s="128" t="s">
        <v>176</v>
      </c>
    </row>
    <row r="146" spans="1:13" s="120" customFormat="1" ht="26.25" customHeight="1" x14ac:dyDescent="0.2">
      <c r="A146" s="122">
        <v>468</v>
      </c>
      <c r="B146" s="174" t="s">
        <v>189</v>
      </c>
      <c r="C146" s="176" t="e">
        <f>#REF!</f>
        <v>#REF!</v>
      </c>
      <c r="D146" s="178" t="e">
        <f>#REF!</f>
        <v>#REF!</v>
      </c>
      <c r="E146" s="178" t="e">
        <f>#REF!</f>
        <v>#REF!</v>
      </c>
      <c r="F146" s="179" t="e">
        <f>#REF!</f>
        <v>#REF!</v>
      </c>
      <c r="G146" s="177" t="e">
        <f>#REF!</f>
        <v>#REF!</v>
      </c>
      <c r="H146" s="130" t="s">
        <v>182</v>
      </c>
      <c r="I146" s="197"/>
      <c r="J146" s="124" t="str">
        <f>'YARIŞMA BİLGİLERİ'!$F$21</f>
        <v>Yıldız Erkekler</v>
      </c>
      <c r="K146" s="198" t="str">
        <f t="shared" si="2"/>
        <v>İZMİR-2017-2018 Öğretim Yılı Okullararası Puanlı  Atletizm Yıldızlar İl Birinciliği</v>
      </c>
      <c r="L146" s="128" t="e">
        <f>#REF!</f>
        <v>#REF!</v>
      </c>
      <c r="M146" s="128" t="s">
        <v>176</v>
      </c>
    </row>
    <row r="147" spans="1:13" s="199" customFormat="1" ht="26.25" customHeight="1" x14ac:dyDescent="0.2">
      <c r="A147" s="122">
        <v>469</v>
      </c>
      <c r="B147" s="174" t="s">
        <v>189</v>
      </c>
      <c r="C147" s="176" t="e">
        <f>#REF!</f>
        <v>#REF!</v>
      </c>
      <c r="D147" s="178" t="e">
        <f>#REF!</f>
        <v>#REF!</v>
      </c>
      <c r="E147" s="178" t="e">
        <f>#REF!</f>
        <v>#REF!</v>
      </c>
      <c r="F147" s="179" t="e">
        <f>#REF!</f>
        <v>#REF!</v>
      </c>
      <c r="G147" s="177" t="e">
        <f>#REF!</f>
        <v>#REF!</v>
      </c>
      <c r="H147" s="130" t="s">
        <v>182</v>
      </c>
      <c r="I147" s="197"/>
      <c r="J147" s="124" t="str">
        <f>'YARIŞMA BİLGİLERİ'!$F$21</f>
        <v>Yıldız Erkekler</v>
      </c>
      <c r="K147" s="198" t="str">
        <f t="shared" si="2"/>
        <v>İZMİR-2017-2018 Öğretim Yılı Okullararası Puanlı  Atletizm Yıldızlar İl Birinciliği</v>
      </c>
      <c r="L147" s="128" t="e">
        <f>#REF!</f>
        <v>#REF!</v>
      </c>
      <c r="M147" s="128" t="s">
        <v>176</v>
      </c>
    </row>
    <row r="148" spans="1:13" s="199" customFormat="1" ht="26.25" customHeight="1" x14ac:dyDescent="0.2">
      <c r="A148" s="122">
        <v>470</v>
      </c>
      <c r="B148" s="174" t="s">
        <v>189</v>
      </c>
      <c r="C148" s="176" t="e">
        <f>#REF!</f>
        <v>#REF!</v>
      </c>
      <c r="D148" s="178" t="e">
        <f>#REF!</f>
        <v>#REF!</v>
      </c>
      <c r="E148" s="178" t="e">
        <f>#REF!</f>
        <v>#REF!</v>
      </c>
      <c r="F148" s="179" t="e">
        <f>#REF!</f>
        <v>#REF!</v>
      </c>
      <c r="G148" s="177" t="e">
        <f>#REF!</f>
        <v>#REF!</v>
      </c>
      <c r="H148" s="130" t="s">
        <v>182</v>
      </c>
      <c r="I148" s="197"/>
      <c r="J148" s="124" t="str">
        <f>'YARIŞMA BİLGİLERİ'!$F$21</f>
        <v>Yıldız Erkekler</v>
      </c>
      <c r="K148" s="198" t="str">
        <f t="shared" si="2"/>
        <v>İZMİR-2017-2018 Öğretim Yılı Okullararası Puanlı  Atletizm Yıldızlar İl Birinciliği</v>
      </c>
      <c r="L148" s="128" t="e">
        <f>#REF!</f>
        <v>#REF!</v>
      </c>
      <c r="M148" s="128" t="s">
        <v>176</v>
      </c>
    </row>
    <row r="149" spans="1:13" s="199" customFormat="1" ht="26.25" customHeight="1" x14ac:dyDescent="0.2">
      <c r="A149" s="122">
        <v>471</v>
      </c>
      <c r="B149" s="174" t="s">
        <v>189</v>
      </c>
      <c r="C149" s="176" t="e">
        <f>#REF!</f>
        <v>#REF!</v>
      </c>
      <c r="D149" s="178" t="e">
        <f>#REF!</f>
        <v>#REF!</v>
      </c>
      <c r="E149" s="178" t="e">
        <f>#REF!</f>
        <v>#REF!</v>
      </c>
      <c r="F149" s="179" t="e">
        <f>#REF!</f>
        <v>#REF!</v>
      </c>
      <c r="G149" s="177" t="e">
        <f>#REF!</f>
        <v>#REF!</v>
      </c>
      <c r="H149" s="130" t="s">
        <v>182</v>
      </c>
      <c r="I149" s="197"/>
      <c r="J149" s="124" t="str">
        <f>'YARIŞMA BİLGİLERİ'!$F$21</f>
        <v>Yıldız Erkekler</v>
      </c>
      <c r="K149" s="198" t="str">
        <f t="shared" si="2"/>
        <v>İZMİR-2017-2018 Öğretim Yılı Okullararası Puanlı  Atletizm Yıldızlar İl Birinciliği</v>
      </c>
      <c r="L149" s="128" t="e">
        <f>#REF!</f>
        <v>#REF!</v>
      </c>
      <c r="M149" s="128" t="s">
        <v>176</v>
      </c>
    </row>
    <row r="150" spans="1:13" s="199" customFormat="1" ht="26.25" customHeight="1" x14ac:dyDescent="0.2">
      <c r="A150" s="122">
        <v>472</v>
      </c>
      <c r="B150" s="174" t="s">
        <v>189</v>
      </c>
      <c r="C150" s="176" t="e">
        <f>#REF!</f>
        <v>#REF!</v>
      </c>
      <c r="D150" s="178" t="e">
        <f>#REF!</f>
        <v>#REF!</v>
      </c>
      <c r="E150" s="178" t="e">
        <f>#REF!</f>
        <v>#REF!</v>
      </c>
      <c r="F150" s="179" t="e">
        <f>#REF!</f>
        <v>#REF!</v>
      </c>
      <c r="G150" s="177" t="e">
        <f>#REF!</f>
        <v>#REF!</v>
      </c>
      <c r="H150" s="130" t="s">
        <v>182</v>
      </c>
      <c r="I150" s="197"/>
      <c r="J150" s="124" t="str">
        <f>'YARIŞMA BİLGİLERİ'!$F$21</f>
        <v>Yıldız Erkekler</v>
      </c>
      <c r="K150" s="198" t="str">
        <f t="shared" si="2"/>
        <v>İZMİR-2017-2018 Öğretim Yılı Okullararası Puanlı  Atletizm Yıldızlar İl Birinciliği</v>
      </c>
      <c r="L150" s="128" t="e">
        <f>#REF!</f>
        <v>#REF!</v>
      </c>
      <c r="M150" s="128" t="s">
        <v>176</v>
      </c>
    </row>
    <row r="151" spans="1:13" s="199" customFormat="1" ht="26.25" customHeight="1" x14ac:dyDescent="0.2">
      <c r="A151" s="122">
        <v>473</v>
      </c>
      <c r="B151" s="174" t="s">
        <v>189</v>
      </c>
      <c r="C151" s="176" t="e">
        <f>#REF!</f>
        <v>#REF!</v>
      </c>
      <c r="D151" s="178" t="e">
        <f>#REF!</f>
        <v>#REF!</v>
      </c>
      <c r="E151" s="178" t="e">
        <f>#REF!</f>
        <v>#REF!</v>
      </c>
      <c r="F151" s="179" t="e">
        <f>#REF!</f>
        <v>#REF!</v>
      </c>
      <c r="G151" s="177" t="e">
        <f>#REF!</f>
        <v>#REF!</v>
      </c>
      <c r="H151" s="130" t="s">
        <v>182</v>
      </c>
      <c r="I151" s="197"/>
      <c r="J151" s="124" t="str">
        <f>'YARIŞMA BİLGİLERİ'!$F$21</f>
        <v>Yıldız Erkekler</v>
      </c>
      <c r="K151" s="198" t="str">
        <f t="shared" si="2"/>
        <v>İZMİR-2017-2018 Öğretim Yılı Okullararası Puanlı  Atletizm Yıldızlar İl Birinciliği</v>
      </c>
      <c r="L151" s="128" t="e">
        <f>#REF!</f>
        <v>#REF!</v>
      </c>
      <c r="M151" s="128" t="s">
        <v>176</v>
      </c>
    </row>
    <row r="152" spans="1:13" s="199" customFormat="1" ht="26.25" customHeight="1" x14ac:dyDescent="0.2">
      <c r="A152" s="122">
        <v>474</v>
      </c>
      <c r="B152" s="174" t="s">
        <v>189</v>
      </c>
      <c r="C152" s="176" t="e">
        <f>#REF!</f>
        <v>#REF!</v>
      </c>
      <c r="D152" s="178" t="e">
        <f>#REF!</f>
        <v>#REF!</v>
      </c>
      <c r="E152" s="178" t="e">
        <f>#REF!</f>
        <v>#REF!</v>
      </c>
      <c r="F152" s="179" t="e">
        <f>#REF!</f>
        <v>#REF!</v>
      </c>
      <c r="G152" s="177" t="e">
        <f>#REF!</f>
        <v>#REF!</v>
      </c>
      <c r="H152" s="130" t="s">
        <v>182</v>
      </c>
      <c r="I152" s="197"/>
      <c r="J152" s="124" t="str">
        <f>'YARIŞMA BİLGİLERİ'!$F$21</f>
        <v>Yıldız Erkekler</v>
      </c>
      <c r="K152" s="198" t="str">
        <f t="shared" si="2"/>
        <v>İZMİR-2017-2018 Öğretim Yılı Okullararası Puanlı  Atletizm Yıldızlar İl Birinciliği</v>
      </c>
      <c r="L152" s="128" t="e">
        <f>#REF!</f>
        <v>#REF!</v>
      </c>
      <c r="M152" s="128" t="s">
        <v>176</v>
      </c>
    </row>
    <row r="153" spans="1:13" s="199" customFormat="1" ht="26.25" customHeight="1" x14ac:dyDescent="0.2">
      <c r="A153" s="122">
        <v>475</v>
      </c>
      <c r="B153" s="174" t="s">
        <v>189</v>
      </c>
      <c r="C153" s="176" t="e">
        <f>#REF!</f>
        <v>#REF!</v>
      </c>
      <c r="D153" s="178" t="e">
        <f>#REF!</f>
        <v>#REF!</v>
      </c>
      <c r="E153" s="178" t="e">
        <f>#REF!</f>
        <v>#REF!</v>
      </c>
      <c r="F153" s="179" t="e">
        <f>#REF!</f>
        <v>#REF!</v>
      </c>
      <c r="G153" s="177" t="e">
        <f>#REF!</f>
        <v>#REF!</v>
      </c>
      <c r="H153" s="130" t="s">
        <v>182</v>
      </c>
      <c r="I153" s="197"/>
      <c r="J153" s="124" t="str">
        <f>'YARIŞMA BİLGİLERİ'!$F$21</f>
        <v>Yıldız Erkekler</v>
      </c>
      <c r="K153" s="198" t="str">
        <f t="shared" si="2"/>
        <v>İZMİR-2017-2018 Öğretim Yılı Okullararası Puanlı  Atletizm Yıldızlar İl Birinciliği</v>
      </c>
      <c r="L153" s="128" t="e">
        <f>#REF!</f>
        <v>#REF!</v>
      </c>
      <c r="M153" s="128" t="s">
        <v>176</v>
      </c>
    </row>
    <row r="154" spans="1:13" s="199" customFormat="1" ht="26.25" customHeight="1" x14ac:dyDescent="0.2">
      <c r="A154" s="122">
        <v>476</v>
      </c>
      <c r="B154" s="174" t="s">
        <v>189</v>
      </c>
      <c r="C154" s="176" t="e">
        <f>#REF!</f>
        <v>#REF!</v>
      </c>
      <c r="D154" s="178" t="e">
        <f>#REF!</f>
        <v>#REF!</v>
      </c>
      <c r="E154" s="178" t="e">
        <f>#REF!</f>
        <v>#REF!</v>
      </c>
      <c r="F154" s="179" t="e">
        <f>#REF!</f>
        <v>#REF!</v>
      </c>
      <c r="G154" s="177" t="e">
        <f>#REF!</f>
        <v>#REF!</v>
      </c>
      <c r="H154" s="130" t="s">
        <v>182</v>
      </c>
      <c r="I154" s="197"/>
      <c r="J154" s="124" t="str">
        <f>'YARIŞMA BİLGİLERİ'!$F$21</f>
        <v>Yıldız Erkekler</v>
      </c>
      <c r="K154" s="198" t="str">
        <f t="shared" si="2"/>
        <v>İZMİR-2017-2018 Öğretim Yılı Okullararası Puanlı  Atletizm Yıldızlar İl Birinciliği</v>
      </c>
      <c r="L154" s="128" t="e">
        <f>#REF!</f>
        <v>#REF!</v>
      </c>
      <c r="M154" s="128" t="s">
        <v>176</v>
      </c>
    </row>
    <row r="155" spans="1:13" s="199" customFormat="1" ht="26.25" customHeight="1" x14ac:dyDescent="0.2">
      <c r="A155" s="122">
        <v>477</v>
      </c>
      <c r="B155" s="174" t="s">
        <v>189</v>
      </c>
      <c r="C155" s="176" t="e">
        <f>#REF!</f>
        <v>#REF!</v>
      </c>
      <c r="D155" s="178" t="e">
        <f>#REF!</f>
        <v>#REF!</v>
      </c>
      <c r="E155" s="178" t="e">
        <f>#REF!</f>
        <v>#REF!</v>
      </c>
      <c r="F155" s="179" t="e">
        <f>#REF!</f>
        <v>#REF!</v>
      </c>
      <c r="G155" s="177" t="e">
        <f>#REF!</f>
        <v>#REF!</v>
      </c>
      <c r="H155" s="130" t="s">
        <v>182</v>
      </c>
      <c r="I155" s="197"/>
      <c r="J155" s="124" t="str">
        <f>'YARIŞMA BİLGİLERİ'!$F$21</f>
        <v>Yıldız Erkekler</v>
      </c>
      <c r="K155" s="198" t="str">
        <f t="shared" si="2"/>
        <v>İZMİR-2017-2018 Öğretim Yılı Okullararası Puanlı  Atletizm Yıldızlar İl Birinciliği</v>
      </c>
      <c r="L155" s="128" t="e">
        <f>#REF!</f>
        <v>#REF!</v>
      </c>
      <c r="M155" s="128" t="s">
        <v>176</v>
      </c>
    </row>
    <row r="156" spans="1:13" s="199" customFormat="1" ht="26.25" customHeight="1" x14ac:dyDescent="0.2">
      <c r="A156" s="122">
        <v>478</v>
      </c>
      <c r="B156" s="174" t="s">
        <v>189</v>
      </c>
      <c r="C156" s="176" t="e">
        <f>#REF!</f>
        <v>#REF!</v>
      </c>
      <c r="D156" s="178" t="e">
        <f>#REF!</f>
        <v>#REF!</v>
      </c>
      <c r="E156" s="178" t="e">
        <f>#REF!</f>
        <v>#REF!</v>
      </c>
      <c r="F156" s="179" t="e">
        <f>#REF!</f>
        <v>#REF!</v>
      </c>
      <c r="G156" s="177" t="e">
        <f>#REF!</f>
        <v>#REF!</v>
      </c>
      <c r="H156" s="130" t="s">
        <v>182</v>
      </c>
      <c r="I156" s="197"/>
      <c r="J156" s="124" t="str">
        <f>'YARIŞMA BİLGİLERİ'!$F$21</f>
        <v>Yıldız Erkekler</v>
      </c>
      <c r="K156" s="198" t="str">
        <f t="shared" si="2"/>
        <v>İZMİR-2017-2018 Öğretim Yılı Okullararası Puanlı  Atletizm Yıldızlar İl Birinciliği</v>
      </c>
      <c r="L156" s="128" t="e">
        <f>#REF!</f>
        <v>#REF!</v>
      </c>
      <c r="M156" s="128" t="s">
        <v>176</v>
      </c>
    </row>
    <row r="157" spans="1:13" s="199" customFormat="1" ht="26.25" customHeight="1" x14ac:dyDescent="0.2">
      <c r="A157" s="122">
        <v>479</v>
      </c>
      <c r="B157" s="174" t="s">
        <v>189</v>
      </c>
      <c r="C157" s="176" t="e">
        <f>#REF!</f>
        <v>#REF!</v>
      </c>
      <c r="D157" s="178" t="e">
        <f>#REF!</f>
        <v>#REF!</v>
      </c>
      <c r="E157" s="178" t="e">
        <f>#REF!</f>
        <v>#REF!</v>
      </c>
      <c r="F157" s="179" t="e">
        <f>#REF!</f>
        <v>#REF!</v>
      </c>
      <c r="G157" s="177" t="e">
        <f>#REF!</f>
        <v>#REF!</v>
      </c>
      <c r="H157" s="130" t="s">
        <v>182</v>
      </c>
      <c r="I157" s="197"/>
      <c r="J157" s="124" t="str">
        <f>'YARIŞMA BİLGİLERİ'!$F$21</f>
        <v>Yıldız Erkekler</v>
      </c>
      <c r="K157" s="198" t="str">
        <f t="shared" si="2"/>
        <v>İZMİR-2017-2018 Öğretim Yılı Okullararası Puanlı  Atletizm Yıldızlar İl Birinciliği</v>
      </c>
      <c r="L157" s="128" t="e">
        <f>#REF!</f>
        <v>#REF!</v>
      </c>
      <c r="M157" s="128" t="s">
        <v>176</v>
      </c>
    </row>
    <row r="158" spans="1:13" s="199" customFormat="1" ht="26.25" customHeight="1" x14ac:dyDescent="0.2">
      <c r="A158" s="122">
        <v>480</v>
      </c>
      <c r="B158" s="174" t="s">
        <v>189</v>
      </c>
      <c r="C158" s="176" t="e">
        <f>#REF!</f>
        <v>#REF!</v>
      </c>
      <c r="D158" s="178" t="e">
        <f>#REF!</f>
        <v>#REF!</v>
      </c>
      <c r="E158" s="178" t="e">
        <f>#REF!</f>
        <v>#REF!</v>
      </c>
      <c r="F158" s="179" t="e">
        <f>#REF!</f>
        <v>#REF!</v>
      </c>
      <c r="G158" s="177" t="e">
        <f>#REF!</f>
        <v>#REF!</v>
      </c>
      <c r="H158" s="130" t="s">
        <v>182</v>
      </c>
      <c r="I158" s="197"/>
      <c r="J158" s="124" t="str">
        <f>'YARIŞMA BİLGİLERİ'!$F$21</f>
        <v>Yıldız Erkekler</v>
      </c>
      <c r="K158" s="198" t="str">
        <f t="shared" si="2"/>
        <v>İZMİR-2017-2018 Öğretim Yılı Okullararası Puanlı  Atletizm Yıldızlar İl Birinciliği</v>
      </c>
      <c r="L158" s="128" t="e">
        <f>#REF!</f>
        <v>#REF!</v>
      </c>
      <c r="M158" s="128" t="s">
        <v>176</v>
      </c>
    </row>
    <row r="159" spans="1:13" s="199" customFormat="1" ht="26.25" customHeight="1" x14ac:dyDescent="0.2">
      <c r="A159" s="122">
        <v>481</v>
      </c>
      <c r="B159" s="174" t="s">
        <v>189</v>
      </c>
      <c r="C159" s="176" t="e">
        <f>#REF!</f>
        <v>#REF!</v>
      </c>
      <c r="D159" s="178" t="e">
        <f>#REF!</f>
        <v>#REF!</v>
      </c>
      <c r="E159" s="178" t="e">
        <f>#REF!</f>
        <v>#REF!</v>
      </c>
      <c r="F159" s="179" t="e">
        <f>#REF!</f>
        <v>#REF!</v>
      </c>
      <c r="G159" s="177" t="e">
        <f>#REF!</f>
        <v>#REF!</v>
      </c>
      <c r="H159" s="130" t="s">
        <v>182</v>
      </c>
      <c r="I159" s="197"/>
      <c r="J159" s="124" t="str">
        <f>'YARIŞMA BİLGİLERİ'!$F$21</f>
        <v>Yıldız Erkekler</v>
      </c>
      <c r="K159" s="198" t="str">
        <f t="shared" si="2"/>
        <v>İZMİR-2017-2018 Öğretim Yılı Okullararası Puanlı  Atletizm Yıldızlar İl Birinciliği</v>
      </c>
      <c r="L159" s="128" t="e">
        <f>#REF!</f>
        <v>#REF!</v>
      </c>
      <c r="M159" s="128" t="s">
        <v>176</v>
      </c>
    </row>
    <row r="160" spans="1:13" s="199" customFormat="1" ht="26.25" customHeight="1" x14ac:dyDescent="0.2">
      <c r="A160" s="122">
        <v>482</v>
      </c>
      <c r="B160" s="174" t="s">
        <v>173</v>
      </c>
      <c r="C160" s="176" t="e">
        <f>#REF!</f>
        <v>#REF!</v>
      </c>
      <c r="D160" s="178" t="e">
        <f>#REF!</f>
        <v>#REF!</v>
      </c>
      <c r="E160" s="178" t="e">
        <f>#REF!</f>
        <v>#REF!</v>
      </c>
      <c r="F160" s="179" t="e">
        <f>#REF!</f>
        <v>#REF!</v>
      </c>
      <c r="G160" s="177" t="e">
        <f>#REF!</f>
        <v>#REF!</v>
      </c>
      <c r="H160" s="130" t="s">
        <v>171</v>
      </c>
      <c r="I160" s="197"/>
      <c r="J160" s="124" t="str">
        <f>'YARIŞMA BİLGİLERİ'!$F$21</f>
        <v>Yıldız Erkekler</v>
      </c>
      <c r="K160" s="198" t="str">
        <f t="shared" si="2"/>
        <v>İZMİR-2017-2018 Öğretim Yılı Okullararası Puanlı  Atletizm Yıldızlar İl Birinciliği</v>
      </c>
      <c r="L160" s="128" t="e">
        <f>#REF!</f>
        <v>#REF!</v>
      </c>
      <c r="M160" s="128" t="s">
        <v>176</v>
      </c>
    </row>
    <row r="161" spans="1:13" s="199" customFormat="1" ht="26.25" customHeight="1" x14ac:dyDescent="0.2">
      <c r="A161" s="122">
        <v>483</v>
      </c>
      <c r="B161" s="174" t="s">
        <v>173</v>
      </c>
      <c r="C161" s="176" t="e">
        <f>#REF!</f>
        <v>#REF!</v>
      </c>
      <c r="D161" s="178" t="e">
        <f>#REF!</f>
        <v>#REF!</v>
      </c>
      <c r="E161" s="178" t="e">
        <f>#REF!</f>
        <v>#REF!</v>
      </c>
      <c r="F161" s="179" t="e">
        <f>#REF!</f>
        <v>#REF!</v>
      </c>
      <c r="G161" s="177" t="e">
        <f>#REF!</f>
        <v>#REF!</v>
      </c>
      <c r="H161" s="130" t="s">
        <v>171</v>
      </c>
      <c r="I161" s="197"/>
      <c r="J161" s="124" t="str">
        <f>'YARIŞMA BİLGİLERİ'!$F$21</f>
        <v>Yıldız Erkekler</v>
      </c>
      <c r="K161" s="198" t="str">
        <f t="shared" si="2"/>
        <v>İZMİR-2017-2018 Öğretim Yılı Okullararası Puanlı  Atletizm Yıldızlar İl Birinciliği</v>
      </c>
      <c r="L161" s="128" t="e">
        <f>#REF!</f>
        <v>#REF!</v>
      </c>
      <c r="M161" s="128" t="s">
        <v>176</v>
      </c>
    </row>
    <row r="162" spans="1:13" s="199" customFormat="1" ht="26.25" customHeight="1" x14ac:dyDescent="0.2">
      <c r="A162" s="122">
        <v>484</v>
      </c>
      <c r="B162" s="174" t="s">
        <v>173</v>
      </c>
      <c r="C162" s="176" t="e">
        <f>#REF!</f>
        <v>#REF!</v>
      </c>
      <c r="D162" s="178" t="e">
        <f>#REF!</f>
        <v>#REF!</v>
      </c>
      <c r="E162" s="178" t="e">
        <f>#REF!</f>
        <v>#REF!</v>
      </c>
      <c r="F162" s="179" t="e">
        <f>#REF!</f>
        <v>#REF!</v>
      </c>
      <c r="G162" s="177" t="e">
        <f>#REF!</f>
        <v>#REF!</v>
      </c>
      <c r="H162" s="130" t="s">
        <v>171</v>
      </c>
      <c r="I162" s="197"/>
      <c r="J162" s="124" t="str">
        <f>'YARIŞMA BİLGİLERİ'!$F$21</f>
        <v>Yıldız Erkekler</v>
      </c>
      <c r="K162" s="198" t="str">
        <f t="shared" si="2"/>
        <v>İZMİR-2017-2018 Öğretim Yılı Okullararası Puanlı  Atletizm Yıldızlar İl Birinciliği</v>
      </c>
      <c r="L162" s="128" t="e">
        <f>#REF!</f>
        <v>#REF!</v>
      </c>
      <c r="M162" s="128" t="s">
        <v>176</v>
      </c>
    </row>
    <row r="163" spans="1:13" s="199" customFormat="1" ht="26.25" customHeight="1" x14ac:dyDescent="0.2">
      <c r="A163" s="122">
        <v>485</v>
      </c>
      <c r="B163" s="174" t="s">
        <v>173</v>
      </c>
      <c r="C163" s="176" t="e">
        <f>#REF!</f>
        <v>#REF!</v>
      </c>
      <c r="D163" s="178" t="e">
        <f>#REF!</f>
        <v>#REF!</v>
      </c>
      <c r="E163" s="178" t="e">
        <f>#REF!</f>
        <v>#REF!</v>
      </c>
      <c r="F163" s="179" t="e">
        <f>#REF!</f>
        <v>#REF!</v>
      </c>
      <c r="G163" s="177" t="e">
        <f>#REF!</f>
        <v>#REF!</v>
      </c>
      <c r="H163" s="130" t="s">
        <v>171</v>
      </c>
      <c r="I163" s="197"/>
      <c r="J163" s="124" t="str">
        <f>'YARIŞMA BİLGİLERİ'!$F$21</f>
        <v>Yıldız Erkekler</v>
      </c>
      <c r="K163" s="198" t="str">
        <f t="shared" si="2"/>
        <v>İZMİR-2017-2018 Öğretim Yılı Okullararası Puanlı  Atletizm Yıldızlar İl Birinciliği</v>
      </c>
      <c r="L163" s="128" t="e">
        <f>#REF!</f>
        <v>#REF!</v>
      </c>
      <c r="M163" s="128" t="s">
        <v>176</v>
      </c>
    </row>
    <row r="164" spans="1:13" s="199" customFormat="1" ht="26.25" customHeight="1" x14ac:dyDescent="0.2">
      <c r="A164" s="122">
        <v>486</v>
      </c>
      <c r="B164" s="174" t="s">
        <v>173</v>
      </c>
      <c r="C164" s="176" t="e">
        <f>#REF!</f>
        <v>#REF!</v>
      </c>
      <c r="D164" s="178" t="e">
        <f>#REF!</f>
        <v>#REF!</v>
      </c>
      <c r="E164" s="178" t="e">
        <f>#REF!</f>
        <v>#REF!</v>
      </c>
      <c r="F164" s="179" t="e">
        <f>#REF!</f>
        <v>#REF!</v>
      </c>
      <c r="G164" s="177" t="e">
        <f>#REF!</f>
        <v>#REF!</v>
      </c>
      <c r="H164" s="130" t="s">
        <v>171</v>
      </c>
      <c r="I164" s="197"/>
      <c r="J164" s="124" t="str">
        <f>'YARIŞMA BİLGİLERİ'!$F$21</f>
        <v>Yıldız Erkekler</v>
      </c>
      <c r="K164" s="198" t="str">
        <f t="shared" si="2"/>
        <v>İZMİR-2017-2018 Öğretim Yılı Okullararası Puanlı  Atletizm Yıldızlar İl Birinciliği</v>
      </c>
      <c r="L164" s="128" t="e">
        <f>#REF!</f>
        <v>#REF!</v>
      </c>
      <c r="M164" s="128" t="s">
        <v>176</v>
      </c>
    </row>
    <row r="165" spans="1:13" s="199" customFormat="1" ht="26.25" customHeight="1" x14ac:dyDescent="0.2">
      <c r="A165" s="122">
        <v>487</v>
      </c>
      <c r="B165" s="174" t="s">
        <v>173</v>
      </c>
      <c r="C165" s="176" t="e">
        <f>#REF!</f>
        <v>#REF!</v>
      </c>
      <c r="D165" s="178" t="e">
        <f>#REF!</f>
        <v>#REF!</v>
      </c>
      <c r="E165" s="178" t="e">
        <f>#REF!</f>
        <v>#REF!</v>
      </c>
      <c r="F165" s="179" t="e">
        <f>#REF!</f>
        <v>#REF!</v>
      </c>
      <c r="G165" s="177" t="e">
        <f>#REF!</f>
        <v>#REF!</v>
      </c>
      <c r="H165" s="130" t="s">
        <v>171</v>
      </c>
      <c r="I165" s="197"/>
      <c r="J165" s="124" t="str">
        <f>'YARIŞMA BİLGİLERİ'!$F$21</f>
        <v>Yıldız Erkekler</v>
      </c>
      <c r="K165" s="198" t="str">
        <f t="shared" si="2"/>
        <v>İZMİR-2017-2018 Öğretim Yılı Okullararası Puanlı  Atletizm Yıldızlar İl Birinciliği</v>
      </c>
      <c r="L165" s="128" t="e">
        <f>#REF!</f>
        <v>#REF!</v>
      </c>
      <c r="M165" s="128" t="s">
        <v>176</v>
      </c>
    </row>
    <row r="166" spans="1:13" s="199" customFormat="1" ht="26.25" customHeight="1" x14ac:dyDescent="0.2">
      <c r="A166" s="122">
        <v>488</v>
      </c>
      <c r="B166" s="174" t="s">
        <v>173</v>
      </c>
      <c r="C166" s="176" t="e">
        <f>#REF!</f>
        <v>#REF!</v>
      </c>
      <c r="D166" s="178" t="e">
        <f>#REF!</f>
        <v>#REF!</v>
      </c>
      <c r="E166" s="178" t="e">
        <f>#REF!</f>
        <v>#REF!</v>
      </c>
      <c r="F166" s="179" t="e">
        <f>#REF!</f>
        <v>#REF!</v>
      </c>
      <c r="G166" s="177" t="e">
        <f>#REF!</f>
        <v>#REF!</v>
      </c>
      <c r="H166" s="130" t="s">
        <v>171</v>
      </c>
      <c r="I166" s="197"/>
      <c r="J166" s="124" t="str">
        <f>'YARIŞMA BİLGİLERİ'!$F$21</f>
        <v>Yıldız Erkekler</v>
      </c>
      <c r="K166" s="198" t="str">
        <f t="shared" si="2"/>
        <v>İZMİR-2017-2018 Öğretim Yılı Okullararası Puanlı  Atletizm Yıldızlar İl Birinciliği</v>
      </c>
      <c r="L166" s="128" t="e">
        <f>#REF!</f>
        <v>#REF!</v>
      </c>
      <c r="M166" s="128" t="s">
        <v>176</v>
      </c>
    </row>
    <row r="167" spans="1:13" s="199" customFormat="1" ht="26.25" customHeight="1" x14ac:dyDescent="0.2">
      <c r="A167" s="122">
        <v>489</v>
      </c>
      <c r="B167" s="174" t="s">
        <v>173</v>
      </c>
      <c r="C167" s="176" t="e">
        <f>#REF!</f>
        <v>#REF!</v>
      </c>
      <c r="D167" s="178" t="e">
        <f>#REF!</f>
        <v>#REF!</v>
      </c>
      <c r="E167" s="178" t="e">
        <f>#REF!</f>
        <v>#REF!</v>
      </c>
      <c r="F167" s="179" t="e">
        <f>#REF!</f>
        <v>#REF!</v>
      </c>
      <c r="G167" s="177" t="e">
        <f>#REF!</f>
        <v>#REF!</v>
      </c>
      <c r="H167" s="130" t="s">
        <v>171</v>
      </c>
      <c r="I167" s="197"/>
      <c r="J167" s="124" t="str">
        <f>'YARIŞMA BİLGİLERİ'!$F$21</f>
        <v>Yıldız Erkekler</v>
      </c>
      <c r="K167" s="198" t="str">
        <f t="shared" si="2"/>
        <v>İZMİR-2017-2018 Öğretim Yılı Okullararası Puanlı  Atletizm Yıldızlar İl Birinciliği</v>
      </c>
      <c r="L167" s="128" t="e">
        <f>#REF!</f>
        <v>#REF!</v>
      </c>
      <c r="M167" s="128" t="s">
        <v>176</v>
      </c>
    </row>
    <row r="168" spans="1:13" s="199" customFormat="1" ht="26.25" customHeight="1" x14ac:dyDescent="0.2">
      <c r="A168" s="122">
        <v>490</v>
      </c>
      <c r="B168" s="174" t="s">
        <v>173</v>
      </c>
      <c r="C168" s="176" t="e">
        <f>#REF!</f>
        <v>#REF!</v>
      </c>
      <c r="D168" s="178" t="e">
        <f>#REF!</f>
        <v>#REF!</v>
      </c>
      <c r="E168" s="178" t="e">
        <f>#REF!</f>
        <v>#REF!</v>
      </c>
      <c r="F168" s="179" t="e">
        <f>#REF!</f>
        <v>#REF!</v>
      </c>
      <c r="G168" s="177" t="e">
        <f>#REF!</f>
        <v>#REF!</v>
      </c>
      <c r="H168" s="130" t="s">
        <v>171</v>
      </c>
      <c r="I168" s="197"/>
      <c r="J168" s="124" t="str">
        <f>'YARIŞMA BİLGİLERİ'!$F$21</f>
        <v>Yıldız Erkekler</v>
      </c>
      <c r="K168" s="198" t="str">
        <f t="shared" si="2"/>
        <v>İZMİR-2017-2018 Öğretim Yılı Okullararası Puanlı  Atletizm Yıldızlar İl Birinciliği</v>
      </c>
      <c r="L168" s="128" t="e">
        <f>#REF!</f>
        <v>#REF!</v>
      </c>
      <c r="M168" s="128" t="s">
        <v>176</v>
      </c>
    </row>
    <row r="169" spans="1:13" s="199" customFormat="1" ht="26.25" customHeight="1" x14ac:dyDescent="0.2">
      <c r="A169" s="122">
        <v>491</v>
      </c>
      <c r="B169" s="174" t="s">
        <v>173</v>
      </c>
      <c r="C169" s="176" t="e">
        <f>#REF!</f>
        <v>#REF!</v>
      </c>
      <c r="D169" s="178" t="e">
        <f>#REF!</f>
        <v>#REF!</v>
      </c>
      <c r="E169" s="178" t="e">
        <f>#REF!</f>
        <v>#REF!</v>
      </c>
      <c r="F169" s="179" t="e">
        <f>#REF!</f>
        <v>#REF!</v>
      </c>
      <c r="G169" s="177" t="e">
        <f>#REF!</f>
        <v>#REF!</v>
      </c>
      <c r="H169" s="130" t="s">
        <v>171</v>
      </c>
      <c r="I169" s="197"/>
      <c r="J169" s="124" t="str">
        <f>'YARIŞMA BİLGİLERİ'!$F$21</f>
        <v>Yıldız Erkekler</v>
      </c>
      <c r="K169" s="198" t="str">
        <f t="shared" si="2"/>
        <v>İZMİR-2017-2018 Öğretim Yılı Okullararası Puanlı  Atletizm Yıldızlar İl Birinciliği</v>
      </c>
      <c r="L169" s="128" t="e">
        <f>#REF!</f>
        <v>#REF!</v>
      </c>
      <c r="M169" s="128" t="s">
        <v>176</v>
      </c>
    </row>
    <row r="170" spans="1:13" s="199" customFormat="1" ht="26.25" customHeight="1" x14ac:dyDescent="0.2">
      <c r="A170" s="122">
        <v>492</v>
      </c>
      <c r="B170" s="174" t="s">
        <v>173</v>
      </c>
      <c r="C170" s="176" t="e">
        <f>#REF!</f>
        <v>#REF!</v>
      </c>
      <c r="D170" s="178" t="e">
        <f>#REF!</f>
        <v>#REF!</v>
      </c>
      <c r="E170" s="178" t="e">
        <f>#REF!</f>
        <v>#REF!</v>
      </c>
      <c r="F170" s="179" t="e">
        <f>#REF!</f>
        <v>#REF!</v>
      </c>
      <c r="G170" s="177" t="e">
        <f>#REF!</f>
        <v>#REF!</v>
      </c>
      <c r="H170" s="130" t="s">
        <v>171</v>
      </c>
      <c r="I170" s="197"/>
      <c r="J170" s="124" t="str">
        <f>'YARIŞMA BİLGİLERİ'!$F$21</f>
        <v>Yıldız Erkekler</v>
      </c>
      <c r="K170" s="198" t="str">
        <f t="shared" si="2"/>
        <v>İZMİR-2017-2018 Öğretim Yılı Okullararası Puanlı  Atletizm Yıldızlar İl Birinciliği</v>
      </c>
      <c r="L170" s="128" t="e">
        <f>#REF!</f>
        <v>#REF!</v>
      </c>
      <c r="M170" s="128" t="s">
        <v>176</v>
      </c>
    </row>
    <row r="171" spans="1:13" s="199" customFormat="1" ht="26.25" customHeight="1" x14ac:dyDescent="0.2">
      <c r="A171" s="122">
        <v>493</v>
      </c>
      <c r="B171" s="174" t="s">
        <v>173</v>
      </c>
      <c r="C171" s="176" t="e">
        <f>#REF!</f>
        <v>#REF!</v>
      </c>
      <c r="D171" s="178" t="e">
        <f>#REF!</f>
        <v>#REF!</v>
      </c>
      <c r="E171" s="178" t="e">
        <f>#REF!</f>
        <v>#REF!</v>
      </c>
      <c r="F171" s="179" t="e">
        <f>#REF!</f>
        <v>#REF!</v>
      </c>
      <c r="G171" s="177" t="e">
        <f>#REF!</f>
        <v>#REF!</v>
      </c>
      <c r="H171" s="130" t="s">
        <v>171</v>
      </c>
      <c r="I171" s="197"/>
      <c r="J171" s="124" t="str">
        <f>'YARIŞMA BİLGİLERİ'!$F$21</f>
        <v>Yıldız Erkekler</v>
      </c>
      <c r="K171" s="198" t="str">
        <f t="shared" si="2"/>
        <v>İZMİR-2017-2018 Öğretim Yılı Okullararası Puanlı  Atletizm Yıldızlar İl Birinciliği</v>
      </c>
      <c r="L171" s="128" t="e">
        <f>#REF!</f>
        <v>#REF!</v>
      </c>
      <c r="M171" s="128" t="s">
        <v>176</v>
      </c>
    </row>
    <row r="172" spans="1:13" s="199" customFormat="1" ht="26.25" customHeight="1" x14ac:dyDescent="0.2">
      <c r="A172" s="122">
        <v>494</v>
      </c>
      <c r="B172" s="174" t="s">
        <v>173</v>
      </c>
      <c r="C172" s="176" t="e">
        <f>#REF!</f>
        <v>#REF!</v>
      </c>
      <c r="D172" s="178" t="e">
        <f>#REF!</f>
        <v>#REF!</v>
      </c>
      <c r="E172" s="178" t="e">
        <f>#REF!</f>
        <v>#REF!</v>
      </c>
      <c r="F172" s="179" t="e">
        <f>#REF!</f>
        <v>#REF!</v>
      </c>
      <c r="G172" s="177" t="e">
        <f>#REF!</f>
        <v>#REF!</v>
      </c>
      <c r="H172" s="130" t="s">
        <v>171</v>
      </c>
      <c r="I172" s="197"/>
      <c r="J172" s="124" t="str">
        <f>'YARIŞMA BİLGİLERİ'!$F$21</f>
        <v>Yıldız Erkekler</v>
      </c>
      <c r="K172" s="198" t="str">
        <f t="shared" si="2"/>
        <v>İZMİR-2017-2018 Öğretim Yılı Okullararası Puanlı  Atletizm Yıldızlar İl Birinciliği</v>
      </c>
      <c r="L172" s="128" t="e">
        <f>#REF!</f>
        <v>#REF!</v>
      </c>
      <c r="M172" s="128" t="s">
        <v>176</v>
      </c>
    </row>
    <row r="173" spans="1:13" s="199" customFormat="1" ht="26.25" customHeight="1" x14ac:dyDescent="0.2">
      <c r="A173" s="122">
        <v>495</v>
      </c>
      <c r="B173" s="174" t="s">
        <v>173</v>
      </c>
      <c r="C173" s="176" t="e">
        <f>#REF!</f>
        <v>#REF!</v>
      </c>
      <c r="D173" s="178" t="e">
        <f>#REF!</f>
        <v>#REF!</v>
      </c>
      <c r="E173" s="178" t="e">
        <f>#REF!</f>
        <v>#REF!</v>
      </c>
      <c r="F173" s="179" t="e">
        <f>#REF!</f>
        <v>#REF!</v>
      </c>
      <c r="G173" s="177" t="e">
        <f>#REF!</f>
        <v>#REF!</v>
      </c>
      <c r="H173" s="130" t="s">
        <v>171</v>
      </c>
      <c r="I173" s="197"/>
      <c r="J173" s="124" t="str">
        <f>'YARIŞMA BİLGİLERİ'!$F$21</f>
        <v>Yıldız Erkekler</v>
      </c>
      <c r="K173" s="198" t="str">
        <f t="shared" si="2"/>
        <v>İZMİR-2017-2018 Öğretim Yılı Okullararası Puanlı  Atletizm Yıldızlar İl Birinciliği</v>
      </c>
      <c r="L173" s="128" t="e">
        <f>#REF!</f>
        <v>#REF!</v>
      </c>
      <c r="M173" s="128" t="s">
        <v>176</v>
      </c>
    </row>
    <row r="174" spans="1:13" s="199" customFormat="1" ht="26.25" customHeight="1" x14ac:dyDescent="0.2">
      <c r="A174" s="122">
        <v>496</v>
      </c>
      <c r="B174" s="174" t="s">
        <v>173</v>
      </c>
      <c r="C174" s="176" t="e">
        <f>#REF!</f>
        <v>#REF!</v>
      </c>
      <c r="D174" s="178" t="e">
        <f>#REF!</f>
        <v>#REF!</v>
      </c>
      <c r="E174" s="178" t="e">
        <f>#REF!</f>
        <v>#REF!</v>
      </c>
      <c r="F174" s="179" t="e">
        <f>#REF!</f>
        <v>#REF!</v>
      </c>
      <c r="G174" s="177" t="e">
        <f>#REF!</f>
        <v>#REF!</v>
      </c>
      <c r="H174" s="130" t="s">
        <v>171</v>
      </c>
      <c r="I174" s="197"/>
      <c r="J174" s="124" t="str">
        <f>'YARIŞMA BİLGİLERİ'!$F$21</f>
        <v>Yıldız Erkekler</v>
      </c>
      <c r="K174" s="198" t="str">
        <f t="shared" si="2"/>
        <v>İZMİR-2017-2018 Öğretim Yılı Okullararası Puanlı  Atletizm Yıldızlar İl Birinciliği</v>
      </c>
      <c r="L174" s="128" t="e">
        <f>#REF!</f>
        <v>#REF!</v>
      </c>
      <c r="M174" s="128" t="s">
        <v>176</v>
      </c>
    </row>
    <row r="175" spans="1:13" s="199" customFormat="1" ht="26.25" customHeight="1" x14ac:dyDescent="0.2">
      <c r="A175" s="122">
        <v>506</v>
      </c>
      <c r="B175" s="174" t="s">
        <v>173</v>
      </c>
      <c r="C175" s="176" t="e">
        <f>#REF!</f>
        <v>#REF!</v>
      </c>
      <c r="D175" s="178" t="e">
        <f>#REF!</f>
        <v>#REF!</v>
      </c>
      <c r="E175" s="178" t="e">
        <f>#REF!</f>
        <v>#REF!</v>
      </c>
      <c r="F175" s="179" t="e">
        <f>#REF!</f>
        <v>#REF!</v>
      </c>
      <c r="G175" s="177" t="e">
        <f>#REF!</f>
        <v>#REF!</v>
      </c>
      <c r="H175" s="130" t="s">
        <v>171</v>
      </c>
      <c r="I175" s="197"/>
      <c r="J175" s="124" t="str">
        <f>'YARIŞMA BİLGİLERİ'!$F$21</f>
        <v>Yıldız Erkekler</v>
      </c>
      <c r="K175" s="198" t="str">
        <f t="shared" si="2"/>
        <v>İZMİR-2017-2018 Öğretim Yılı Okullararası Puanlı  Atletizm Yıldızlar İl Birinciliği</v>
      </c>
      <c r="L175" s="128" t="e">
        <f>#REF!</f>
        <v>#REF!</v>
      </c>
      <c r="M175" s="128" t="s">
        <v>176</v>
      </c>
    </row>
    <row r="176" spans="1:13" s="199" customFormat="1" ht="26.25" customHeight="1" x14ac:dyDescent="0.2">
      <c r="A176" s="122">
        <v>507</v>
      </c>
      <c r="B176" s="174" t="s">
        <v>173</v>
      </c>
      <c r="C176" s="176" t="e">
        <f>#REF!</f>
        <v>#REF!</v>
      </c>
      <c r="D176" s="178" t="e">
        <f>#REF!</f>
        <v>#REF!</v>
      </c>
      <c r="E176" s="178" t="e">
        <f>#REF!</f>
        <v>#REF!</v>
      </c>
      <c r="F176" s="179" t="e">
        <f>#REF!</f>
        <v>#REF!</v>
      </c>
      <c r="G176" s="177" t="e">
        <f>#REF!</f>
        <v>#REF!</v>
      </c>
      <c r="H176" s="130" t="s">
        <v>171</v>
      </c>
      <c r="I176" s="197"/>
      <c r="J176" s="124" t="str">
        <f>'YARIŞMA BİLGİLERİ'!$F$21</f>
        <v>Yıldız Erkekler</v>
      </c>
      <c r="K176" s="198" t="str">
        <f t="shared" si="2"/>
        <v>İZMİR-2017-2018 Öğretim Yılı Okullararası Puanlı  Atletizm Yıldızlar İl Birinciliği</v>
      </c>
      <c r="L176" s="128" t="e">
        <f>#REF!</f>
        <v>#REF!</v>
      </c>
      <c r="M176" s="128" t="s">
        <v>176</v>
      </c>
    </row>
    <row r="177" spans="1:13" s="199" customFormat="1" ht="26.25" customHeight="1" x14ac:dyDescent="0.2">
      <c r="A177" s="122">
        <v>508</v>
      </c>
      <c r="B177" s="174" t="s">
        <v>173</v>
      </c>
      <c r="C177" s="176" t="e">
        <f>#REF!</f>
        <v>#REF!</v>
      </c>
      <c r="D177" s="178" t="e">
        <f>#REF!</f>
        <v>#REF!</v>
      </c>
      <c r="E177" s="178" t="e">
        <f>#REF!</f>
        <v>#REF!</v>
      </c>
      <c r="F177" s="179" t="e">
        <f>#REF!</f>
        <v>#REF!</v>
      </c>
      <c r="G177" s="177" t="e">
        <f>#REF!</f>
        <v>#REF!</v>
      </c>
      <c r="H177" s="130" t="s">
        <v>171</v>
      </c>
      <c r="I177" s="197"/>
      <c r="J177" s="124" t="str">
        <f>'YARIŞMA BİLGİLERİ'!$F$21</f>
        <v>Yıldız Erkekler</v>
      </c>
      <c r="K177" s="198" t="str">
        <f t="shared" si="2"/>
        <v>İZMİR-2017-2018 Öğretim Yılı Okullararası Puanlı  Atletizm Yıldızlar İl Birinciliği</v>
      </c>
      <c r="L177" s="128" t="e">
        <f>#REF!</f>
        <v>#REF!</v>
      </c>
      <c r="M177" s="128" t="s">
        <v>176</v>
      </c>
    </row>
    <row r="178" spans="1:13" s="199" customFormat="1" ht="26.25" customHeight="1" x14ac:dyDescent="0.2">
      <c r="A178" s="122">
        <v>509</v>
      </c>
      <c r="B178" s="174" t="s">
        <v>173</v>
      </c>
      <c r="C178" s="176" t="e">
        <f>#REF!</f>
        <v>#REF!</v>
      </c>
      <c r="D178" s="178" t="e">
        <f>#REF!</f>
        <v>#REF!</v>
      </c>
      <c r="E178" s="178" t="e">
        <f>#REF!</f>
        <v>#REF!</v>
      </c>
      <c r="F178" s="179" t="e">
        <f>#REF!</f>
        <v>#REF!</v>
      </c>
      <c r="G178" s="177" t="e">
        <f>#REF!</f>
        <v>#REF!</v>
      </c>
      <c r="H178" s="130" t="s">
        <v>171</v>
      </c>
      <c r="I178" s="197"/>
      <c r="J178" s="124" t="str">
        <f>'YARIŞMA BİLGİLERİ'!$F$21</f>
        <v>Yıldız Erkekler</v>
      </c>
      <c r="K178" s="198" t="str">
        <f t="shared" si="2"/>
        <v>İZMİR-2017-2018 Öğretim Yılı Okullararası Puanlı  Atletizm Yıldızlar İl Birinciliği</v>
      </c>
      <c r="L178" s="128" t="e">
        <f>#REF!</f>
        <v>#REF!</v>
      </c>
      <c r="M178" s="128" t="s">
        <v>176</v>
      </c>
    </row>
    <row r="179" spans="1:13" s="199" customFormat="1" ht="26.25" customHeight="1" x14ac:dyDescent="0.2">
      <c r="A179" s="122">
        <v>510</v>
      </c>
      <c r="B179" s="174" t="s">
        <v>173</v>
      </c>
      <c r="C179" s="176" t="e">
        <f>#REF!</f>
        <v>#REF!</v>
      </c>
      <c r="D179" s="178" t="e">
        <f>#REF!</f>
        <v>#REF!</v>
      </c>
      <c r="E179" s="178" t="e">
        <f>#REF!</f>
        <v>#REF!</v>
      </c>
      <c r="F179" s="179" t="e">
        <f>#REF!</f>
        <v>#REF!</v>
      </c>
      <c r="G179" s="177" t="e">
        <f>#REF!</f>
        <v>#REF!</v>
      </c>
      <c r="H179" s="130" t="s">
        <v>171</v>
      </c>
      <c r="I179" s="197"/>
      <c r="J179" s="124" t="str">
        <f>'YARIŞMA BİLGİLERİ'!$F$21</f>
        <v>Yıldız Erkekler</v>
      </c>
      <c r="K179" s="198" t="str">
        <f t="shared" si="2"/>
        <v>İZMİR-2017-2018 Öğretim Yılı Okullararası Puanlı  Atletizm Yıldızlar İl Birinciliği</v>
      </c>
      <c r="L179" s="128" t="e">
        <f>#REF!</f>
        <v>#REF!</v>
      </c>
      <c r="M179" s="128" t="s">
        <v>176</v>
      </c>
    </row>
    <row r="180" spans="1:13" s="199" customFormat="1" ht="26.25" customHeight="1" x14ac:dyDescent="0.2">
      <c r="A180" s="122">
        <v>511</v>
      </c>
      <c r="B180" s="174" t="s">
        <v>173</v>
      </c>
      <c r="C180" s="176" t="e">
        <f>#REF!</f>
        <v>#REF!</v>
      </c>
      <c r="D180" s="178" t="e">
        <f>#REF!</f>
        <v>#REF!</v>
      </c>
      <c r="E180" s="178" t="e">
        <f>#REF!</f>
        <v>#REF!</v>
      </c>
      <c r="F180" s="179" t="e">
        <f>#REF!</f>
        <v>#REF!</v>
      </c>
      <c r="G180" s="177" t="e">
        <f>#REF!</f>
        <v>#REF!</v>
      </c>
      <c r="H180" s="130" t="s">
        <v>171</v>
      </c>
      <c r="I180" s="197"/>
      <c r="J180" s="124" t="str">
        <f>'YARIŞMA BİLGİLERİ'!$F$21</f>
        <v>Yıldız Erkekler</v>
      </c>
      <c r="K180" s="198" t="str">
        <f t="shared" si="2"/>
        <v>İZMİR-2017-2018 Öğretim Yılı Okullararası Puanlı  Atletizm Yıldızlar İl Birinciliği</v>
      </c>
      <c r="L180" s="128" t="e">
        <f>#REF!</f>
        <v>#REF!</v>
      </c>
      <c r="M180" s="128" t="s">
        <v>176</v>
      </c>
    </row>
    <row r="181" spans="1:13" s="199" customFormat="1" ht="26.25" customHeight="1" x14ac:dyDescent="0.2">
      <c r="A181" s="122">
        <v>512</v>
      </c>
      <c r="B181" s="174" t="s">
        <v>173</v>
      </c>
      <c r="C181" s="176" t="e">
        <f>#REF!</f>
        <v>#REF!</v>
      </c>
      <c r="D181" s="178" t="e">
        <f>#REF!</f>
        <v>#REF!</v>
      </c>
      <c r="E181" s="178" t="e">
        <f>#REF!</f>
        <v>#REF!</v>
      </c>
      <c r="F181" s="179" t="e">
        <f>#REF!</f>
        <v>#REF!</v>
      </c>
      <c r="G181" s="177" t="e">
        <f>#REF!</f>
        <v>#REF!</v>
      </c>
      <c r="H181" s="130" t="s">
        <v>171</v>
      </c>
      <c r="I181" s="197"/>
      <c r="J181" s="124" t="str">
        <f>'YARIŞMA BİLGİLERİ'!$F$21</f>
        <v>Yıldız Erkekler</v>
      </c>
      <c r="K181" s="198" t="str">
        <f t="shared" si="2"/>
        <v>İZMİR-2017-2018 Öğretim Yılı Okullararası Puanlı  Atletizm Yıldızlar İl Birinciliği</v>
      </c>
      <c r="L181" s="128" t="e">
        <f>#REF!</f>
        <v>#REF!</v>
      </c>
      <c r="M181" s="128" t="s">
        <v>176</v>
      </c>
    </row>
    <row r="182" spans="1:13" s="199" customFormat="1" ht="26.25" customHeight="1" x14ac:dyDescent="0.2">
      <c r="A182" s="122">
        <v>513</v>
      </c>
      <c r="B182" s="174" t="s">
        <v>173</v>
      </c>
      <c r="C182" s="176" t="e">
        <f>#REF!</f>
        <v>#REF!</v>
      </c>
      <c r="D182" s="178" t="e">
        <f>#REF!</f>
        <v>#REF!</v>
      </c>
      <c r="E182" s="178" t="e">
        <f>#REF!</f>
        <v>#REF!</v>
      </c>
      <c r="F182" s="179" t="e">
        <f>#REF!</f>
        <v>#REF!</v>
      </c>
      <c r="G182" s="177" t="e">
        <f>#REF!</f>
        <v>#REF!</v>
      </c>
      <c r="H182" s="130" t="s">
        <v>171</v>
      </c>
      <c r="I182" s="197"/>
      <c r="J182" s="124" t="str">
        <f>'YARIŞMA BİLGİLERİ'!$F$21</f>
        <v>Yıldız Erkekler</v>
      </c>
      <c r="K182" s="198" t="str">
        <f t="shared" si="2"/>
        <v>İZMİR-2017-2018 Öğretim Yılı Okullararası Puanlı  Atletizm Yıldızlar İl Birinciliği</v>
      </c>
      <c r="L182" s="128" t="e">
        <f>#REF!</f>
        <v>#REF!</v>
      </c>
      <c r="M182" s="128" t="s">
        <v>176</v>
      </c>
    </row>
    <row r="183" spans="1:13" s="199" customFormat="1" ht="26.25" customHeight="1" x14ac:dyDescent="0.2">
      <c r="A183" s="122">
        <v>514</v>
      </c>
      <c r="B183" s="174" t="s">
        <v>173</v>
      </c>
      <c r="C183" s="176" t="e">
        <f>#REF!</f>
        <v>#REF!</v>
      </c>
      <c r="D183" s="178" t="e">
        <f>#REF!</f>
        <v>#REF!</v>
      </c>
      <c r="E183" s="178" t="e">
        <f>#REF!</f>
        <v>#REF!</v>
      </c>
      <c r="F183" s="179" t="e">
        <f>#REF!</f>
        <v>#REF!</v>
      </c>
      <c r="G183" s="177" t="e">
        <f>#REF!</f>
        <v>#REF!</v>
      </c>
      <c r="H183" s="130" t="s">
        <v>171</v>
      </c>
      <c r="I183" s="197"/>
      <c r="J183" s="124" t="str">
        <f>'YARIŞMA BİLGİLERİ'!$F$21</f>
        <v>Yıldız Erkekler</v>
      </c>
      <c r="K183" s="198" t="str">
        <f t="shared" si="2"/>
        <v>İZMİR-2017-2018 Öğretim Yılı Okullararası Puanlı  Atletizm Yıldızlar İl Birinciliği</v>
      </c>
      <c r="L183" s="128" t="e">
        <f>#REF!</f>
        <v>#REF!</v>
      </c>
      <c r="M183" s="128" t="s">
        <v>176</v>
      </c>
    </row>
    <row r="184" spans="1:13" s="199" customFormat="1" ht="26.25" customHeight="1" x14ac:dyDescent="0.2">
      <c r="A184" s="122">
        <v>515</v>
      </c>
      <c r="B184" s="174" t="s">
        <v>173</v>
      </c>
      <c r="C184" s="176" t="e">
        <f>#REF!</f>
        <v>#REF!</v>
      </c>
      <c r="D184" s="178" t="e">
        <f>#REF!</f>
        <v>#REF!</v>
      </c>
      <c r="E184" s="178" t="e">
        <f>#REF!</f>
        <v>#REF!</v>
      </c>
      <c r="F184" s="179" t="e">
        <f>#REF!</f>
        <v>#REF!</v>
      </c>
      <c r="G184" s="177" t="e">
        <f>#REF!</f>
        <v>#REF!</v>
      </c>
      <c r="H184" s="130" t="s">
        <v>171</v>
      </c>
      <c r="I184" s="197"/>
      <c r="J184" s="124" t="str">
        <f>'YARIŞMA BİLGİLERİ'!$F$21</f>
        <v>Yıldız Erkekler</v>
      </c>
      <c r="K184" s="198" t="str">
        <f t="shared" si="2"/>
        <v>İZMİR-2017-2018 Öğretim Yılı Okullararası Puanlı  Atletizm Yıldızlar İl Birinciliği</v>
      </c>
      <c r="L184" s="128" t="e">
        <f>#REF!</f>
        <v>#REF!</v>
      </c>
      <c r="M184" s="128" t="s">
        <v>176</v>
      </c>
    </row>
    <row r="185" spans="1:13" s="199" customFormat="1" ht="26.25" customHeight="1" x14ac:dyDescent="0.2">
      <c r="A185" s="122">
        <v>516</v>
      </c>
      <c r="B185" s="174" t="s">
        <v>173</v>
      </c>
      <c r="C185" s="176" t="e">
        <f>#REF!</f>
        <v>#REF!</v>
      </c>
      <c r="D185" s="178" t="e">
        <f>#REF!</f>
        <v>#REF!</v>
      </c>
      <c r="E185" s="178" t="e">
        <f>#REF!</f>
        <v>#REF!</v>
      </c>
      <c r="F185" s="179" t="e">
        <f>#REF!</f>
        <v>#REF!</v>
      </c>
      <c r="G185" s="177" t="e">
        <f>#REF!</f>
        <v>#REF!</v>
      </c>
      <c r="H185" s="130" t="s">
        <v>171</v>
      </c>
      <c r="I185" s="197"/>
      <c r="J185" s="124" t="str">
        <f>'YARIŞMA BİLGİLERİ'!$F$21</f>
        <v>Yıldız Erkekler</v>
      </c>
      <c r="K185" s="198" t="str">
        <f t="shared" si="2"/>
        <v>İZMİR-2017-2018 Öğretim Yılı Okullararası Puanlı  Atletizm Yıldızlar İl Birinciliği</v>
      </c>
      <c r="L185" s="128" t="e">
        <f>#REF!</f>
        <v>#REF!</v>
      </c>
      <c r="M185" s="128" t="s">
        <v>176</v>
      </c>
    </row>
    <row r="186" spans="1:13" s="199" customFormat="1" ht="26.25" customHeight="1" x14ac:dyDescent="0.2">
      <c r="A186" s="122">
        <v>517</v>
      </c>
      <c r="B186" s="174" t="s">
        <v>173</v>
      </c>
      <c r="C186" s="176" t="e">
        <f>#REF!</f>
        <v>#REF!</v>
      </c>
      <c r="D186" s="178" t="e">
        <f>#REF!</f>
        <v>#REF!</v>
      </c>
      <c r="E186" s="178" t="e">
        <f>#REF!</f>
        <v>#REF!</v>
      </c>
      <c r="F186" s="179" t="e">
        <f>#REF!</f>
        <v>#REF!</v>
      </c>
      <c r="G186" s="177" t="e">
        <f>#REF!</f>
        <v>#REF!</v>
      </c>
      <c r="H186" s="130" t="s">
        <v>171</v>
      </c>
      <c r="I186" s="197"/>
      <c r="J186" s="124" t="str">
        <f>'YARIŞMA BİLGİLERİ'!$F$21</f>
        <v>Yıldız Erkekler</v>
      </c>
      <c r="K186" s="198" t="str">
        <f t="shared" si="2"/>
        <v>İZMİR-2017-2018 Öğretim Yılı Okullararası Puanlı  Atletizm Yıldızlar İl Birinciliği</v>
      </c>
      <c r="L186" s="128" t="e">
        <f>#REF!</f>
        <v>#REF!</v>
      </c>
      <c r="M186" s="128" t="s">
        <v>176</v>
      </c>
    </row>
    <row r="187" spans="1:13" s="199" customFormat="1" ht="26.25" customHeight="1" x14ac:dyDescent="0.2">
      <c r="A187" s="122">
        <v>518</v>
      </c>
      <c r="B187" s="174" t="s">
        <v>173</v>
      </c>
      <c r="C187" s="176" t="e">
        <f>#REF!</f>
        <v>#REF!</v>
      </c>
      <c r="D187" s="178" t="e">
        <f>#REF!</f>
        <v>#REF!</v>
      </c>
      <c r="E187" s="178" t="e">
        <f>#REF!</f>
        <v>#REF!</v>
      </c>
      <c r="F187" s="179" t="e">
        <f>#REF!</f>
        <v>#REF!</v>
      </c>
      <c r="G187" s="177" t="e">
        <f>#REF!</f>
        <v>#REF!</v>
      </c>
      <c r="H187" s="130" t="s">
        <v>171</v>
      </c>
      <c r="I187" s="197"/>
      <c r="J187" s="124" t="str">
        <f>'YARIŞMA BİLGİLERİ'!$F$21</f>
        <v>Yıldız Erkekler</v>
      </c>
      <c r="K187" s="198" t="str">
        <f t="shared" si="2"/>
        <v>İZMİR-2017-2018 Öğretim Yılı Okullararası Puanlı  Atletizm Yıldızlar İl Birinciliği</v>
      </c>
      <c r="L187" s="128" t="e">
        <f>#REF!</f>
        <v>#REF!</v>
      </c>
      <c r="M187" s="128" t="s">
        <v>176</v>
      </c>
    </row>
    <row r="188" spans="1:13" s="199" customFormat="1" ht="80.25" customHeight="1" x14ac:dyDescent="0.2">
      <c r="A188" s="122">
        <v>519</v>
      </c>
      <c r="B188" s="132" t="s">
        <v>184</v>
      </c>
      <c r="C188" s="123" t="e">
        <f>#REF!</f>
        <v>#REF!</v>
      </c>
      <c r="D188" s="127" t="e">
        <f>#REF!</f>
        <v>#REF!</v>
      </c>
      <c r="E188" s="127" t="e">
        <f>#REF!</f>
        <v>#REF!</v>
      </c>
      <c r="F188" s="151" t="e">
        <f>#REF!</f>
        <v>#REF!</v>
      </c>
      <c r="G188" s="130" t="e">
        <f>#REF!</f>
        <v>#REF!</v>
      </c>
      <c r="H188" s="130" t="s">
        <v>184</v>
      </c>
      <c r="I188" s="130"/>
      <c r="J188" s="124" t="str">
        <f>'YARIŞMA BİLGİLERİ'!$F$21</f>
        <v>Yıldız Erkekler</v>
      </c>
      <c r="K188" s="127" t="str">
        <f t="shared" si="2"/>
        <v>İZMİR-2017-2018 Öğretim Yılı Okullararası Puanlı  Atletizm Yıldızlar İl Birinciliği</v>
      </c>
      <c r="L188" s="128" t="e">
        <f>#REF!</f>
        <v>#REF!</v>
      </c>
      <c r="M188" s="128" t="s">
        <v>176</v>
      </c>
    </row>
    <row r="189" spans="1:13" s="199" customFormat="1" ht="80.25" customHeight="1" x14ac:dyDescent="0.2">
      <c r="A189" s="122">
        <v>520</v>
      </c>
      <c r="B189" s="132" t="s">
        <v>184</v>
      </c>
      <c r="C189" s="123" t="e">
        <f>#REF!</f>
        <v>#REF!</v>
      </c>
      <c r="D189" s="127" t="e">
        <f>#REF!</f>
        <v>#REF!</v>
      </c>
      <c r="E189" s="127" t="e">
        <f>#REF!</f>
        <v>#REF!</v>
      </c>
      <c r="F189" s="151" t="e">
        <f>#REF!</f>
        <v>#REF!</v>
      </c>
      <c r="G189" s="130" t="e">
        <f>#REF!</f>
        <v>#REF!</v>
      </c>
      <c r="H189" s="130" t="s">
        <v>184</v>
      </c>
      <c r="I189" s="130"/>
      <c r="J189" s="124" t="str">
        <f>'YARIŞMA BİLGİLERİ'!$F$21</f>
        <v>Yıldız Erkekler</v>
      </c>
      <c r="K189" s="127" t="str">
        <f t="shared" si="2"/>
        <v>İZMİR-2017-2018 Öğretim Yılı Okullararası Puanlı  Atletizm Yıldızlar İl Birinciliği</v>
      </c>
      <c r="L189" s="128" t="e">
        <f>#REF!</f>
        <v>#REF!</v>
      </c>
      <c r="M189" s="128" t="s">
        <v>176</v>
      </c>
    </row>
    <row r="190" spans="1:13" s="199" customFormat="1" ht="80.25" customHeight="1" x14ac:dyDescent="0.2">
      <c r="A190" s="122">
        <v>521</v>
      </c>
      <c r="B190" s="132" t="s">
        <v>184</v>
      </c>
      <c r="C190" s="123" t="e">
        <f>#REF!</f>
        <v>#REF!</v>
      </c>
      <c r="D190" s="127" t="e">
        <f>#REF!</f>
        <v>#REF!</v>
      </c>
      <c r="E190" s="127" t="e">
        <f>#REF!</f>
        <v>#REF!</v>
      </c>
      <c r="F190" s="151" t="e">
        <f>#REF!</f>
        <v>#REF!</v>
      </c>
      <c r="G190" s="130" t="e">
        <f>#REF!</f>
        <v>#REF!</v>
      </c>
      <c r="H190" s="130" t="s">
        <v>184</v>
      </c>
      <c r="I190" s="130"/>
      <c r="J190" s="124" t="str">
        <f>'YARIŞMA BİLGİLERİ'!$F$21</f>
        <v>Yıldız Erkekler</v>
      </c>
      <c r="K190" s="127" t="str">
        <f t="shared" si="2"/>
        <v>İZMİR-2017-2018 Öğretim Yılı Okullararası Puanlı  Atletizm Yıldızlar İl Birinciliği</v>
      </c>
      <c r="L190" s="128" t="e">
        <f>#REF!</f>
        <v>#REF!</v>
      </c>
      <c r="M190" s="128" t="s">
        <v>176</v>
      </c>
    </row>
    <row r="191" spans="1:13" s="199" customFormat="1" ht="80.25" customHeight="1" x14ac:dyDescent="0.2">
      <c r="A191" s="122">
        <v>522</v>
      </c>
      <c r="B191" s="132" t="s">
        <v>184</v>
      </c>
      <c r="C191" s="123" t="e">
        <f>#REF!</f>
        <v>#REF!</v>
      </c>
      <c r="D191" s="127" t="e">
        <f>#REF!</f>
        <v>#REF!</v>
      </c>
      <c r="E191" s="127" t="e">
        <f>#REF!</f>
        <v>#REF!</v>
      </c>
      <c r="F191" s="151" t="e">
        <f>#REF!</f>
        <v>#REF!</v>
      </c>
      <c r="G191" s="130" t="e">
        <f>#REF!</f>
        <v>#REF!</v>
      </c>
      <c r="H191" s="130" t="s">
        <v>184</v>
      </c>
      <c r="I191" s="130"/>
      <c r="J191" s="124" t="str">
        <f>'YARIŞMA BİLGİLERİ'!$F$21</f>
        <v>Yıldız Erkekler</v>
      </c>
      <c r="K191" s="127" t="str">
        <f t="shared" si="2"/>
        <v>İZMİR-2017-2018 Öğretim Yılı Okullararası Puanlı  Atletizm Yıldızlar İl Birinciliği</v>
      </c>
      <c r="L191" s="128" t="e">
        <f>#REF!</f>
        <v>#REF!</v>
      </c>
      <c r="M191" s="128" t="s">
        <v>176</v>
      </c>
    </row>
    <row r="192" spans="1:13" s="199" customFormat="1" ht="80.25" customHeight="1" x14ac:dyDescent="0.2">
      <c r="A192" s="122">
        <v>523</v>
      </c>
      <c r="B192" s="132" t="s">
        <v>184</v>
      </c>
      <c r="C192" s="123" t="e">
        <f>#REF!</f>
        <v>#REF!</v>
      </c>
      <c r="D192" s="127" t="e">
        <f>#REF!</f>
        <v>#REF!</v>
      </c>
      <c r="E192" s="127" t="e">
        <f>#REF!</f>
        <v>#REF!</v>
      </c>
      <c r="F192" s="151" t="e">
        <f>#REF!</f>
        <v>#REF!</v>
      </c>
      <c r="G192" s="130" t="e">
        <f>#REF!</f>
        <v>#REF!</v>
      </c>
      <c r="H192" s="130" t="s">
        <v>184</v>
      </c>
      <c r="I192" s="130"/>
      <c r="J192" s="124" t="str">
        <f>'YARIŞMA BİLGİLERİ'!$F$21</f>
        <v>Yıldız Erkekler</v>
      </c>
      <c r="K192" s="127" t="str">
        <f t="shared" si="2"/>
        <v>İZMİR-2017-2018 Öğretim Yılı Okullararası Puanlı  Atletizm Yıldızlar İl Birinciliği</v>
      </c>
      <c r="L192" s="128" t="e">
        <f>#REF!</f>
        <v>#REF!</v>
      </c>
      <c r="M192" s="128" t="s">
        <v>176</v>
      </c>
    </row>
    <row r="193" spans="1:13" s="199" customFormat="1" ht="80.25" customHeight="1" x14ac:dyDescent="0.2">
      <c r="A193" s="122">
        <v>524</v>
      </c>
      <c r="B193" s="132" t="s">
        <v>184</v>
      </c>
      <c r="C193" s="123" t="e">
        <f>#REF!</f>
        <v>#REF!</v>
      </c>
      <c r="D193" s="127" t="e">
        <f>#REF!</f>
        <v>#REF!</v>
      </c>
      <c r="E193" s="127" t="e">
        <f>#REF!</f>
        <v>#REF!</v>
      </c>
      <c r="F193" s="151" t="e">
        <f>#REF!</f>
        <v>#REF!</v>
      </c>
      <c r="G193" s="130" t="e">
        <f>#REF!</f>
        <v>#REF!</v>
      </c>
      <c r="H193" s="130" t="s">
        <v>184</v>
      </c>
      <c r="I193" s="130"/>
      <c r="J193" s="124" t="str">
        <f>'YARIŞMA BİLGİLERİ'!$F$21</f>
        <v>Yıldız Erkekler</v>
      </c>
      <c r="K193" s="127" t="str">
        <f t="shared" si="2"/>
        <v>İZMİR-2017-2018 Öğretim Yılı Okullararası Puanlı  Atletizm Yıldızlar İl Birinciliği</v>
      </c>
      <c r="L193" s="128" t="e">
        <f>#REF!</f>
        <v>#REF!</v>
      </c>
      <c r="M193" s="128" t="s">
        <v>176</v>
      </c>
    </row>
    <row r="194" spans="1:13" s="199" customFormat="1" ht="80.25" customHeight="1" x14ac:dyDescent="0.2">
      <c r="A194" s="122">
        <v>525</v>
      </c>
      <c r="B194" s="132" t="s">
        <v>184</v>
      </c>
      <c r="C194" s="123" t="e">
        <f>#REF!</f>
        <v>#REF!</v>
      </c>
      <c r="D194" s="127" t="e">
        <f>#REF!</f>
        <v>#REF!</v>
      </c>
      <c r="E194" s="127" t="e">
        <f>#REF!</f>
        <v>#REF!</v>
      </c>
      <c r="F194" s="151" t="e">
        <f>#REF!</f>
        <v>#REF!</v>
      </c>
      <c r="G194" s="130" t="e">
        <f>#REF!</f>
        <v>#REF!</v>
      </c>
      <c r="H194" s="130" t="s">
        <v>184</v>
      </c>
      <c r="I194" s="130"/>
      <c r="J194" s="124" t="str">
        <f>'YARIŞMA BİLGİLERİ'!$F$21</f>
        <v>Yıldız Erkekler</v>
      </c>
      <c r="K194" s="127" t="str">
        <f t="shared" si="2"/>
        <v>İZMİR-2017-2018 Öğretim Yılı Okullararası Puanlı  Atletizm Yıldızlar İl Birinciliği</v>
      </c>
      <c r="L194" s="128" t="e">
        <f>#REF!</f>
        <v>#REF!</v>
      </c>
      <c r="M194" s="128" t="s">
        <v>176</v>
      </c>
    </row>
    <row r="195" spans="1:13" s="199" customFormat="1" ht="80.25" customHeight="1" x14ac:dyDescent="0.2">
      <c r="A195" s="122">
        <v>526</v>
      </c>
      <c r="B195" s="132" t="s">
        <v>184</v>
      </c>
      <c r="C195" s="123" t="e">
        <f>#REF!</f>
        <v>#REF!</v>
      </c>
      <c r="D195" s="127" t="e">
        <f>#REF!</f>
        <v>#REF!</v>
      </c>
      <c r="E195" s="127" t="e">
        <f>#REF!</f>
        <v>#REF!</v>
      </c>
      <c r="F195" s="151" t="e">
        <f>#REF!</f>
        <v>#REF!</v>
      </c>
      <c r="G195" s="130" t="e">
        <f>#REF!</f>
        <v>#REF!</v>
      </c>
      <c r="H195" s="130" t="s">
        <v>184</v>
      </c>
      <c r="I195" s="130"/>
      <c r="J195" s="124" t="str">
        <f>'YARIŞMA BİLGİLERİ'!$F$21</f>
        <v>Yıldız Erkekler</v>
      </c>
      <c r="K195" s="127" t="str">
        <f t="shared" ref="K195:K243" si="3">CONCATENATE(K$1,"-",A$1)</f>
        <v>İZMİR-2017-2018 Öğretim Yılı Okullararası Puanlı  Atletizm Yıldızlar İl Birinciliği</v>
      </c>
      <c r="L195" s="128" t="e">
        <f>#REF!</f>
        <v>#REF!</v>
      </c>
      <c r="M195" s="128" t="s">
        <v>176</v>
      </c>
    </row>
    <row r="196" spans="1:13" s="199" customFormat="1" ht="80.25" customHeight="1" x14ac:dyDescent="0.2">
      <c r="A196" s="122">
        <v>527</v>
      </c>
      <c r="B196" s="132" t="s">
        <v>184</v>
      </c>
      <c r="C196" s="123" t="e">
        <f>#REF!</f>
        <v>#REF!</v>
      </c>
      <c r="D196" s="127" t="e">
        <f>#REF!</f>
        <v>#REF!</v>
      </c>
      <c r="E196" s="127" t="e">
        <f>#REF!</f>
        <v>#REF!</v>
      </c>
      <c r="F196" s="151" t="e">
        <f>#REF!</f>
        <v>#REF!</v>
      </c>
      <c r="G196" s="130" t="e">
        <f>#REF!</f>
        <v>#REF!</v>
      </c>
      <c r="H196" s="130" t="s">
        <v>184</v>
      </c>
      <c r="I196" s="130"/>
      <c r="J196" s="124" t="str">
        <f>'YARIŞMA BİLGİLERİ'!$F$21</f>
        <v>Yıldız Erkekler</v>
      </c>
      <c r="K196" s="127" t="str">
        <f t="shared" si="3"/>
        <v>İZMİR-2017-2018 Öğretim Yılı Okullararası Puanlı  Atletizm Yıldızlar İl Birinciliği</v>
      </c>
      <c r="L196" s="128" t="e">
        <f>#REF!</f>
        <v>#REF!</v>
      </c>
      <c r="M196" s="128" t="s">
        <v>176</v>
      </c>
    </row>
    <row r="197" spans="1:13" s="199" customFormat="1" ht="80.25" customHeight="1" x14ac:dyDescent="0.2">
      <c r="A197" s="122">
        <v>528</v>
      </c>
      <c r="B197" s="132" t="s">
        <v>184</v>
      </c>
      <c r="C197" s="123" t="e">
        <f>#REF!</f>
        <v>#REF!</v>
      </c>
      <c r="D197" s="127" t="e">
        <f>#REF!</f>
        <v>#REF!</v>
      </c>
      <c r="E197" s="127" t="e">
        <f>#REF!</f>
        <v>#REF!</v>
      </c>
      <c r="F197" s="151" t="e">
        <f>#REF!</f>
        <v>#REF!</v>
      </c>
      <c r="G197" s="130" t="e">
        <f>#REF!</f>
        <v>#REF!</v>
      </c>
      <c r="H197" s="130" t="s">
        <v>184</v>
      </c>
      <c r="I197" s="130"/>
      <c r="J197" s="124" t="str">
        <f>'YARIŞMA BİLGİLERİ'!$F$21</f>
        <v>Yıldız Erkekler</v>
      </c>
      <c r="K197" s="127" t="str">
        <f t="shared" si="3"/>
        <v>İZMİR-2017-2018 Öğretim Yılı Okullararası Puanlı  Atletizm Yıldızlar İl Birinciliği</v>
      </c>
      <c r="L197" s="128" t="e">
        <f>#REF!</f>
        <v>#REF!</v>
      </c>
      <c r="M197" s="128" t="s">
        <v>176</v>
      </c>
    </row>
    <row r="198" spans="1:13" s="199" customFormat="1" ht="80.25" customHeight="1" x14ac:dyDescent="0.2">
      <c r="A198" s="122">
        <v>529</v>
      </c>
      <c r="B198" s="132" t="s">
        <v>184</v>
      </c>
      <c r="C198" s="123" t="e">
        <f>#REF!</f>
        <v>#REF!</v>
      </c>
      <c r="D198" s="127" t="e">
        <f>#REF!</f>
        <v>#REF!</v>
      </c>
      <c r="E198" s="127" t="e">
        <f>#REF!</f>
        <v>#REF!</v>
      </c>
      <c r="F198" s="151" t="e">
        <f>#REF!</f>
        <v>#REF!</v>
      </c>
      <c r="G198" s="130" t="e">
        <f>#REF!</f>
        <v>#REF!</v>
      </c>
      <c r="H198" s="130" t="s">
        <v>184</v>
      </c>
      <c r="I198" s="130"/>
      <c r="J198" s="124" t="str">
        <f>'YARIŞMA BİLGİLERİ'!$F$21</f>
        <v>Yıldız Erkekler</v>
      </c>
      <c r="K198" s="127" t="str">
        <f t="shared" si="3"/>
        <v>İZMİR-2017-2018 Öğretim Yılı Okullararası Puanlı  Atletizm Yıldızlar İl Birinciliği</v>
      </c>
      <c r="L198" s="128" t="e">
        <f>#REF!</f>
        <v>#REF!</v>
      </c>
      <c r="M198" s="128" t="s">
        <v>176</v>
      </c>
    </row>
    <row r="199" spans="1:13" s="199" customFormat="1" ht="80.25" customHeight="1" x14ac:dyDescent="0.2">
      <c r="A199" s="122">
        <v>530</v>
      </c>
      <c r="B199" s="132" t="s">
        <v>184</v>
      </c>
      <c r="C199" s="123" t="e">
        <f>#REF!</f>
        <v>#REF!</v>
      </c>
      <c r="D199" s="127" t="e">
        <f>#REF!</f>
        <v>#REF!</v>
      </c>
      <c r="E199" s="127" t="e">
        <f>#REF!</f>
        <v>#REF!</v>
      </c>
      <c r="F199" s="151" t="e">
        <f>#REF!</f>
        <v>#REF!</v>
      </c>
      <c r="G199" s="130" t="e">
        <f>#REF!</f>
        <v>#REF!</v>
      </c>
      <c r="H199" s="130" t="s">
        <v>184</v>
      </c>
      <c r="I199" s="130"/>
      <c r="J199" s="124" t="str">
        <f>'YARIŞMA BİLGİLERİ'!$F$21</f>
        <v>Yıldız Erkekler</v>
      </c>
      <c r="K199" s="127" t="str">
        <f t="shared" si="3"/>
        <v>İZMİR-2017-2018 Öğretim Yılı Okullararası Puanlı  Atletizm Yıldızlar İl Birinciliği</v>
      </c>
      <c r="L199" s="128" t="e">
        <f>#REF!</f>
        <v>#REF!</v>
      </c>
      <c r="M199" s="128" t="s">
        <v>176</v>
      </c>
    </row>
    <row r="200" spans="1:13" s="199" customFormat="1" ht="80.25" customHeight="1" x14ac:dyDescent="0.2">
      <c r="A200" s="122">
        <v>531</v>
      </c>
      <c r="B200" s="132" t="s">
        <v>184</v>
      </c>
      <c r="C200" s="123" t="e">
        <f>#REF!</f>
        <v>#REF!</v>
      </c>
      <c r="D200" s="127" t="e">
        <f>#REF!</f>
        <v>#REF!</v>
      </c>
      <c r="E200" s="127" t="e">
        <f>#REF!</f>
        <v>#REF!</v>
      </c>
      <c r="F200" s="151" t="e">
        <f>#REF!</f>
        <v>#REF!</v>
      </c>
      <c r="G200" s="130" t="e">
        <f>#REF!</f>
        <v>#REF!</v>
      </c>
      <c r="H200" s="130" t="s">
        <v>184</v>
      </c>
      <c r="I200" s="130"/>
      <c r="J200" s="124" t="str">
        <f>'YARIŞMA BİLGİLERİ'!$F$21</f>
        <v>Yıldız Erkekler</v>
      </c>
      <c r="K200" s="127" t="str">
        <f t="shared" si="3"/>
        <v>İZMİR-2017-2018 Öğretim Yılı Okullararası Puanlı  Atletizm Yıldızlar İl Birinciliği</v>
      </c>
      <c r="L200" s="128" t="e">
        <f>#REF!</f>
        <v>#REF!</v>
      </c>
      <c r="M200" s="128" t="s">
        <v>176</v>
      </c>
    </row>
    <row r="201" spans="1:13" s="199" customFormat="1" ht="80.25" customHeight="1" x14ac:dyDescent="0.2">
      <c r="A201" s="122">
        <v>532</v>
      </c>
      <c r="B201" s="132" t="s">
        <v>184</v>
      </c>
      <c r="C201" s="123" t="e">
        <f>#REF!</f>
        <v>#REF!</v>
      </c>
      <c r="D201" s="127" t="e">
        <f>#REF!</f>
        <v>#REF!</v>
      </c>
      <c r="E201" s="127" t="e">
        <f>#REF!</f>
        <v>#REF!</v>
      </c>
      <c r="F201" s="151" t="e">
        <f>#REF!</f>
        <v>#REF!</v>
      </c>
      <c r="G201" s="130" t="e">
        <f>#REF!</f>
        <v>#REF!</v>
      </c>
      <c r="H201" s="130" t="s">
        <v>184</v>
      </c>
      <c r="I201" s="130"/>
      <c r="J201" s="124" t="str">
        <f>'YARIŞMA BİLGİLERİ'!$F$21</f>
        <v>Yıldız Erkekler</v>
      </c>
      <c r="K201" s="127" t="str">
        <f t="shared" si="3"/>
        <v>İZMİR-2017-2018 Öğretim Yılı Okullararası Puanlı  Atletizm Yıldızlar İl Birinciliği</v>
      </c>
      <c r="L201" s="128" t="e">
        <f>#REF!</f>
        <v>#REF!</v>
      </c>
      <c r="M201" s="128" t="s">
        <v>176</v>
      </c>
    </row>
    <row r="202" spans="1:13" s="199" customFormat="1" ht="80.25" customHeight="1" x14ac:dyDescent="0.2">
      <c r="A202" s="122">
        <v>533</v>
      </c>
      <c r="B202" s="132" t="s">
        <v>184</v>
      </c>
      <c r="C202" s="123" t="e">
        <f>#REF!</f>
        <v>#REF!</v>
      </c>
      <c r="D202" s="127" t="e">
        <f>#REF!</f>
        <v>#REF!</v>
      </c>
      <c r="E202" s="127" t="e">
        <f>#REF!</f>
        <v>#REF!</v>
      </c>
      <c r="F202" s="151" t="e">
        <f>#REF!</f>
        <v>#REF!</v>
      </c>
      <c r="G202" s="130" t="e">
        <f>#REF!</f>
        <v>#REF!</v>
      </c>
      <c r="H202" s="130" t="s">
        <v>184</v>
      </c>
      <c r="I202" s="130"/>
      <c r="J202" s="124" t="str">
        <f>'YARIŞMA BİLGİLERİ'!$F$21</f>
        <v>Yıldız Erkekler</v>
      </c>
      <c r="K202" s="127" t="str">
        <f t="shared" si="3"/>
        <v>İZMİR-2017-2018 Öğretim Yılı Okullararası Puanlı  Atletizm Yıldızlar İl Birinciliği</v>
      </c>
      <c r="L202" s="128" t="e">
        <f>#REF!</f>
        <v>#REF!</v>
      </c>
      <c r="M202" s="128" t="s">
        <v>176</v>
      </c>
    </row>
    <row r="203" spans="1:13" s="199" customFormat="1" ht="80.25" customHeight="1" x14ac:dyDescent="0.2">
      <c r="A203" s="122">
        <v>534</v>
      </c>
      <c r="B203" s="132" t="s">
        <v>184</v>
      </c>
      <c r="C203" s="123" t="e">
        <f>#REF!</f>
        <v>#REF!</v>
      </c>
      <c r="D203" s="127" t="e">
        <f>#REF!</f>
        <v>#REF!</v>
      </c>
      <c r="E203" s="127" t="e">
        <f>#REF!</f>
        <v>#REF!</v>
      </c>
      <c r="F203" s="151" t="e">
        <f>#REF!</f>
        <v>#REF!</v>
      </c>
      <c r="G203" s="130" t="e">
        <f>#REF!</f>
        <v>#REF!</v>
      </c>
      <c r="H203" s="130" t="s">
        <v>184</v>
      </c>
      <c r="I203" s="130"/>
      <c r="J203" s="124" t="str">
        <f>'YARIŞMA BİLGİLERİ'!$F$21</f>
        <v>Yıldız Erkekler</v>
      </c>
      <c r="K203" s="127" t="str">
        <f t="shared" si="3"/>
        <v>İZMİR-2017-2018 Öğretim Yılı Okullararası Puanlı  Atletizm Yıldızlar İl Birinciliği</v>
      </c>
      <c r="L203" s="128" t="e">
        <f>#REF!</f>
        <v>#REF!</v>
      </c>
      <c r="M203" s="128" t="s">
        <v>176</v>
      </c>
    </row>
    <row r="204" spans="1:13" s="199" customFormat="1" ht="80.25" customHeight="1" x14ac:dyDescent="0.2">
      <c r="A204" s="122">
        <v>535</v>
      </c>
      <c r="B204" s="132" t="s">
        <v>184</v>
      </c>
      <c r="C204" s="123" t="e">
        <f>#REF!</f>
        <v>#REF!</v>
      </c>
      <c r="D204" s="127" t="e">
        <f>#REF!</f>
        <v>#REF!</v>
      </c>
      <c r="E204" s="127" t="e">
        <f>#REF!</f>
        <v>#REF!</v>
      </c>
      <c r="F204" s="151" t="e">
        <f>#REF!</f>
        <v>#REF!</v>
      </c>
      <c r="G204" s="130" t="e">
        <f>#REF!</f>
        <v>#REF!</v>
      </c>
      <c r="H204" s="130" t="s">
        <v>184</v>
      </c>
      <c r="I204" s="130"/>
      <c r="J204" s="124" t="str">
        <f>'YARIŞMA BİLGİLERİ'!$F$21</f>
        <v>Yıldız Erkekler</v>
      </c>
      <c r="K204" s="127" t="str">
        <f t="shared" si="3"/>
        <v>İZMİR-2017-2018 Öğretim Yılı Okullararası Puanlı  Atletizm Yıldızlar İl Birinciliği</v>
      </c>
      <c r="L204" s="128" t="e">
        <f>#REF!</f>
        <v>#REF!</v>
      </c>
      <c r="M204" s="128" t="s">
        <v>176</v>
      </c>
    </row>
    <row r="205" spans="1:13" s="199" customFormat="1" ht="80.25" customHeight="1" x14ac:dyDescent="0.2">
      <c r="A205" s="122">
        <v>536</v>
      </c>
      <c r="B205" s="132" t="s">
        <v>184</v>
      </c>
      <c r="C205" s="123" t="e">
        <f>#REF!</f>
        <v>#REF!</v>
      </c>
      <c r="D205" s="127" t="e">
        <f>#REF!</f>
        <v>#REF!</v>
      </c>
      <c r="E205" s="127" t="e">
        <f>#REF!</f>
        <v>#REF!</v>
      </c>
      <c r="F205" s="151" t="e">
        <f>#REF!</f>
        <v>#REF!</v>
      </c>
      <c r="G205" s="130" t="e">
        <f>#REF!</f>
        <v>#REF!</v>
      </c>
      <c r="H205" s="130" t="s">
        <v>184</v>
      </c>
      <c r="I205" s="130"/>
      <c r="J205" s="124" t="str">
        <f>'YARIŞMA BİLGİLERİ'!$F$21</f>
        <v>Yıldız Erkekler</v>
      </c>
      <c r="K205" s="127" t="str">
        <f t="shared" si="3"/>
        <v>İZMİR-2017-2018 Öğretim Yılı Okullararası Puanlı  Atletizm Yıldızlar İl Birinciliği</v>
      </c>
      <c r="L205" s="128" t="e">
        <f>#REF!</f>
        <v>#REF!</v>
      </c>
      <c r="M205" s="128" t="s">
        <v>176</v>
      </c>
    </row>
    <row r="206" spans="1:13" s="199" customFormat="1" ht="28.5" customHeight="1" x14ac:dyDescent="0.2">
      <c r="A206" s="122">
        <v>537</v>
      </c>
      <c r="B206" s="174" t="s">
        <v>188</v>
      </c>
      <c r="C206" s="176" t="e">
        <f>#REF!</f>
        <v>#REF!</v>
      </c>
      <c r="D206" s="178" t="e">
        <f>#REF!</f>
        <v>#REF!</v>
      </c>
      <c r="E206" s="178" t="e">
        <f>#REF!</f>
        <v>#REF!</v>
      </c>
      <c r="F206" s="180" t="e">
        <f>#REF!</f>
        <v>#REF!</v>
      </c>
      <c r="G206" s="177" t="e">
        <f>#REF!</f>
        <v>#REF!</v>
      </c>
      <c r="H206" s="130" t="s">
        <v>181</v>
      </c>
      <c r="I206" s="197"/>
      <c r="J206" s="124" t="str">
        <f>'YARIŞMA BİLGİLERİ'!$F$21</f>
        <v>Yıldız Erkekler</v>
      </c>
      <c r="K206" s="198" t="str">
        <f t="shared" si="3"/>
        <v>İZMİR-2017-2018 Öğretim Yılı Okullararası Puanlı  Atletizm Yıldızlar İl Birinciliği</v>
      </c>
      <c r="L206" s="128" t="e">
        <f>#REF!</f>
        <v>#REF!</v>
      </c>
      <c r="M206" s="128" t="s">
        <v>176</v>
      </c>
    </row>
    <row r="207" spans="1:13" s="199" customFormat="1" ht="28.5" customHeight="1" x14ac:dyDescent="0.2">
      <c r="A207" s="122">
        <v>538</v>
      </c>
      <c r="B207" s="174" t="s">
        <v>188</v>
      </c>
      <c r="C207" s="176" t="e">
        <f>#REF!</f>
        <v>#REF!</v>
      </c>
      <c r="D207" s="178" t="e">
        <f>#REF!</f>
        <v>#REF!</v>
      </c>
      <c r="E207" s="178" t="e">
        <f>#REF!</f>
        <v>#REF!</v>
      </c>
      <c r="F207" s="180" t="e">
        <f>#REF!</f>
        <v>#REF!</v>
      </c>
      <c r="G207" s="177" t="e">
        <f>#REF!</f>
        <v>#REF!</v>
      </c>
      <c r="H207" s="130" t="s">
        <v>181</v>
      </c>
      <c r="I207" s="197"/>
      <c r="J207" s="124" t="str">
        <f>'YARIŞMA BİLGİLERİ'!$F$21</f>
        <v>Yıldız Erkekler</v>
      </c>
      <c r="K207" s="198" t="str">
        <f t="shared" si="3"/>
        <v>İZMİR-2017-2018 Öğretim Yılı Okullararası Puanlı  Atletizm Yıldızlar İl Birinciliği</v>
      </c>
      <c r="L207" s="128" t="e">
        <f>#REF!</f>
        <v>#REF!</v>
      </c>
      <c r="M207" s="128" t="s">
        <v>176</v>
      </c>
    </row>
    <row r="208" spans="1:13" s="199" customFormat="1" ht="28.5" customHeight="1" x14ac:dyDescent="0.2">
      <c r="A208" s="122">
        <v>539</v>
      </c>
      <c r="B208" s="174" t="s">
        <v>188</v>
      </c>
      <c r="C208" s="176" t="e">
        <f>#REF!</f>
        <v>#REF!</v>
      </c>
      <c r="D208" s="178" t="e">
        <f>#REF!</f>
        <v>#REF!</v>
      </c>
      <c r="E208" s="178" t="e">
        <f>#REF!</f>
        <v>#REF!</v>
      </c>
      <c r="F208" s="180" t="e">
        <f>#REF!</f>
        <v>#REF!</v>
      </c>
      <c r="G208" s="177" t="e">
        <f>#REF!</f>
        <v>#REF!</v>
      </c>
      <c r="H208" s="130" t="s">
        <v>181</v>
      </c>
      <c r="I208" s="197"/>
      <c r="J208" s="124" t="str">
        <f>'YARIŞMA BİLGİLERİ'!$F$21</f>
        <v>Yıldız Erkekler</v>
      </c>
      <c r="K208" s="198" t="str">
        <f t="shared" si="3"/>
        <v>İZMİR-2017-2018 Öğretim Yılı Okullararası Puanlı  Atletizm Yıldızlar İl Birinciliği</v>
      </c>
      <c r="L208" s="128" t="e">
        <f>#REF!</f>
        <v>#REF!</v>
      </c>
      <c r="M208" s="128" t="s">
        <v>176</v>
      </c>
    </row>
    <row r="209" spans="1:13" s="199" customFormat="1" ht="28.5" customHeight="1" x14ac:dyDescent="0.2">
      <c r="A209" s="122">
        <v>540</v>
      </c>
      <c r="B209" s="174" t="s">
        <v>188</v>
      </c>
      <c r="C209" s="176" t="e">
        <f>#REF!</f>
        <v>#REF!</v>
      </c>
      <c r="D209" s="178" t="e">
        <f>#REF!</f>
        <v>#REF!</v>
      </c>
      <c r="E209" s="178" t="e">
        <f>#REF!</f>
        <v>#REF!</v>
      </c>
      <c r="F209" s="180" t="e">
        <f>#REF!</f>
        <v>#REF!</v>
      </c>
      <c r="G209" s="177" t="e">
        <f>#REF!</f>
        <v>#REF!</v>
      </c>
      <c r="H209" s="130" t="s">
        <v>181</v>
      </c>
      <c r="I209" s="197"/>
      <c r="J209" s="124" t="str">
        <f>'YARIŞMA BİLGİLERİ'!$F$21</f>
        <v>Yıldız Erkekler</v>
      </c>
      <c r="K209" s="198" t="str">
        <f t="shared" si="3"/>
        <v>İZMİR-2017-2018 Öğretim Yılı Okullararası Puanlı  Atletizm Yıldızlar İl Birinciliği</v>
      </c>
      <c r="L209" s="128" t="e">
        <f>#REF!</f>
        <v>#REF!</v>
      </c>
      <c r="M209" s="128" t="s">
        <v>176</v>
      </c>
    </row>
    <row r="210" spans="1:13" s="199" customFormat="1" ht="28.5" customHeight="1" x14ac:dyDescent="0.2">
      <c r="A210" s="122">
        <v>541</v>
      </c>
      <c r="B210" s="174" t="s">
        <v>188</v>
      </c>
      <c r="C210" s="176" t="e">
        <f>#REF!</f>
        <v>#REF!</v>
      </c>
      <c r="D210" s="178" t="e">
        <f>#REF!</f>
        <v>#REF!</v>
      </c>
      <c r="E210" s="178" t="e">
        <f>#REF!</f>
        <v>#REF!</v>
      </c>
      <c r="F210" s="180" t="e">
        <f>#REF!</f>
        <v>#REF!</v>
      </c>
      <c r="G210" s="177" t="e">
        <f>#REF!</f>
        <v>#REF!</v>
      </c>
      <c r="H210" s="130" t="s">
        <v>181</v>
      </c>
      <c r="I210" s="197"/>
      <c r="J210" s="124" t="str">
        <f>'YARIŞMA BİLGİLERİ'!$F$21</f>
        <v>Yıldız Erkekler</v>
      </c>
      <c r="K210" s="198" t="str">
        <f t="shared" si="3"/>
        <v>İZMİR-2017-2018 Öğretim Yılı Okullararası Puanlı  Atletizm Yıldızlar İl Birinciliği</v>
      </c>
      <c r="L210" s="128" t="e">
        <f>#REF!</f>
        <v>#REF!</v>
      </c>
      <c r="M210" s="128" t="s">
        <v>176</v>
      </c>
    </row>
    <row r="211" spans="1:13" s="199" customFormat="1" ht="28.5" customHeight="1" x14ac:dyDescent="0.2">
      <c r="A211" s="122">
        <v>542</v>
      </c>
      <c r="B211" s="174" t="s">
        <v>188</v>
      </c>
      <c r="C211" s="176" t="e">
        <f>#REF!</f>
        <v>#REF!</v>
      </c>
      <c r="D211" s="178" t="e">
        <f>#REF!</f>
        <v>#REF!</v>
      </c>
      <c r="E211" s="178" t="e">
        <f>#REF!</f>
        <v>#REF!</v>
      </c>
      <c r="F211" s="180" t="e">
        <f>#REF!</f>
        <v>#REF!</v>
      </c>
      <c r="G211" s="177" t="e">
        <f>#REF!</f>
        <v>#REF!</v>
      </c>
      <c r="H211" s="130" t="s">
        <v>181</v>
      </c>
      <c r="I211" s="197"/>
      <c r="J211" s="124" t="str">
        <f>'YARIŞMA BİLGİLERİ'!$F$21</f>
        <v>Yıldız Erkekler</v>
      </c>
      <c r="K211" s="198" t="str">
        <f t="shared" si="3"/>
        <v>İZMİR-2017-2018 Öğretim Yılı Okullararası Puanlı  Atletizm Yıldızlar İl Birinciliği</v>
      </c>
      <c r="L211" s="128" t="e">
        <f>#REF!</f>
        <v>#REF!</v>
      </c>
      <c r="M211" s="128" t="s">
        <v>176</v>
      </c>
    </row>
    <row r="212" spans="1:13" s="199" customFormat="1" ht="28.5" customHeight="1" x14ac:dyDescent="0.2">
      <c r="A212" s="122">
        <v>543</v>
      </c>
      <c r="B212" s="174" t="s">
        <v>188</v>
      </c>
      <c r="C212" s="176" t="e">
        <f>#REF!</f>
        <v>#REF!</v>
      </c>
      <c r="D212" s="178" t="e">
        <f>#REF!</f>
        <v>#REF!</v>
      </c>
      <c r="E212" s="178" t="e">
        <f>#REF!</f>
        <v>#REF!</v>
      </c>
      <c r="F212" s="180" t="e">
        <f>#REF!</f>
        <v>#REF!</v>
      </c>
      <c r="G212" s="177" t="e">
        <f>#REF!</f>
        <v>#REF!</v>
      </c>
      <c r="H212" s="130" t="s">
        <v>181</v>
      </c>
      <c r="I212" s="197"/>
      <c r="J212" s="124" t="str">
        <f>'YARIŞMA BİLGİLERİ'!$F$21</f>
        <v>Yıldız Erkekler</v>
      </c>
      <c r="K212" s="198" t="str">
        <f t="shared" si="3"/>
        <v>İZMİR-2017-2018 Öğretim Yılı Okullararası Puanlı  Atletizm Yıldızlar İl Birinciliği</v>
      </c>
      <c r="L212" s="128" t="e">
        <f>#REF!</f>
        <v>#REF!</v>
      </c>
      <c r="M212" s="128" t="s">
        <v>176</v>
      </c>
    </row>
    <row r="213" spans="1:13" s="199" customFormat="1" ht="28.5" customHeight="1" x14ac:dyDescent="0.2">
      <c r="A213" s="122">
        <v>544</v>
      </c>
      <c r="B213" s="174" t="s">
        <v>188</v>
      </c>
      <c r="C213" s="176" t="e">
        <f>#REF!</f>
        <v>#REF!</v>
      </c>
      <c r="D213" s="178" t="e">
        <f>#REF!</f>
        <v>#REF!</v>
      </c>
      <c r="E213" s="178" t="e">
        <f>#REF!</f>
        <v>#REF!</v>
      </c>
      <c r="F213" s="180" t="e">
        <f>#REF!</f>
        <v>#REF!</v>
      </c>
      <c r="G213" s="177" t="e">
        <f>#REF!</f>
        <v>#REF!</v>
      </c>
      <c r="H213" s="130" t="s">
        <v>181</v>
      </c>
      <c r="I213" s="197"/>
      <c r="J213" s="124" t="str">
        <f>'YARIŞMA BİLGİLERİ'!$F$21</f>
        <v>Yıldız Erkekler</v>
      </c>
      <c r="K213" s="198" t="str">
        <f t="shared" si="3"/>
        <v>İZMİR-2017-2018 Öğretim Yılı Okullararası Puanlı  Atletizm Yıldızlar İl Birinciliği</v>
      </c>
      <c r="L213" s="128" t="e">
        <f>#REF!</f>
        <v>#REF!</v>
      </c>
      <c r="M213" s="128" t="s">
        <v>176</v>
      </c>
    </row>
    <row r="214" spans="1:13" s="199" customFormat="1" ht="28.5" customHeight="1" x14ac:dyDescent="0.2">
      <c r="A214" s="122">
        <v>545</v>
      </c>
      <c r="B214" s="174" t="s">
        <v>188</v>
      </c>
      <c r="C214" s="176" t="e">
        <f>#REF!</f>
        <v>#REF!</v>
      </c>
      <c r="D214" s="178" t="e">
        <f>#REF!</f>
        <v>#REF!</v>
      </c>
      <c r="E214" s="178" t="e">
        <f>#REF!</f>
        <v>#REF!</v>
      </c>
      <c r="F214" s="180" t="e">
        <f>#REF!</f>
        <v>#REF!</v>
      </c>
      <c r="G214" s="177" t="e">
        <f>#REF!</f>
        <v>#REF!</v>
      </c>
      <c r="H214" s="130" t="s">
        <v>181</v>
      </c>
      <c r="I214" s="197"/>
      <c r="J214" s="124" t="str">
        <f>'YARIŞMA BİLGİLERİ'!$F$21</f>
        <v>Yıldız Erkekler</v>
      </c>
      <c r="K214" s="198" t="str">
        <f t="shared" si="3"/>
        <v>İZMİR-2017-2018 Öğretim Yılı Okullararası Puanlı  Atletizm Yıldızlar İl Birinciliği</v>
      </c>
      <c r="L214" s="128" t="e">
        <f>#REF!</f>
        <v>#REF!</v>
      </c>
      <c r="M214" s="128" t="s">
        <v>176</v>
      </c>
    </row>
    <row r="215" spans="1:13" s="199" customFormat="1" ht="28.5" customHeight="1" x14ac:dyDescent="0.2">
      <c r="A215" s="122">
        <v>546</v>
      </c>
      <c r="B215" s="174" t="s">
        <v>188</v>
      </c>
      <c r="C215" s="176" t="e">
        <f>#REF!</f>
        <v>#REF!</v>
      </c>
      <c r="D215" s="178" t="e">
        <f>#REF!</f>
        <v>#REF!</v>
      </c>
      <c r="E215" s="178" t="e">
        <f>#REF!</f>
        <v>#REF!</v>
      </c>
      <c r="F215" s="180" t="e">
        <f>#REF!</f>
        <v>#REF!</v>
      </c>
      <c r="G215" s="177" t="e">
        <f>#REF!</f>
        <v>#REF!</v>
      </c>
      <c r="H215" s="130" t="s">
        <v>181</v>
      </c>
      <c r="I215" s="197"/>
      <c r="J215" s="124" t="str">
        <f>'YARIŞMA BİLGİLERİ'!$F$21</f>
        <v>Yıldız Erkekler</v>
      </c>
      <c r="K215" s="198" t="str">
        <f t="shared" si="3"/>
        <v>İZMİR-2017-2018 Öğretim Yılı Okullararası Puanlı  Atletizm Yıldızlar İl Birinciliği</v>
      </c>
      <c r="L215" s="128" t="e">
        <f>#REF!</f>
        <v>#REF!</v>
      </c>
      <c r="M215" s="128" t="s">
        <v>176</v>
      </c>
    </row>
    <row r="216" spans="1:13" s="199" customFormat="1" ht="28.5" customHeight="1" x14ac:dyDescent="0.2">
      <c r="A216" s="122">
        <v>547</v>
      </c>
      <c r="B216" s="174" t="s">
        <v>188</v>
      </c>
      <c r="C216" s="176" t="e">
        <f>#REF!</f>
        <v>#REF!</v>
      </c>
      <c r="D216" s="178" t="e">
        <f>#REF!</f>
        <v>#REF!</v>
      </c>
      <c r="E216" s="178" t="e">
        <f>#REF!</f>
        <v>#REF!</v>
      </c>
      <c r="F216" s="180" t="e">
        <f>#REF!</f>
        <v>#REF!</v>
      </c>
      <c r="G216" s="177" t="e">
        <f>#REF!</f>
        <v>#REF!</v>
      </c>
      <c r="H216" s="130" t="s">
        <v>181</v>
      </c>
      <c r="I216" s="197"/>
      <c r="J216" s="124" t="str">
        <f>'YARIŞMA BİLGİLERİ'!$F$21</f>
        <v>Yıldız Erkekler</v>
      </c>
      <c r="K216" s="198" t="str">
        <f t="shared" si="3"/>
        <v>İZMİR-2017-2018 Öğretim Yılı Okullararası Puanlı  Atletizm Yıldızlar İl Birinciliği</v>
      </c>
      <c r="L216" s="128" t="e">
        <f>#REF!</f>
        <v>#REF!</v>
      </c>
      <c r="M216" s="128" t="s">
        <v>176</v>
      </c>
    </row>
    <row r="217" spans="1:13" s="199" customFormat="1" ht="28.5" customHeight="1" x14ac:dyDescent="0.2">
      <c r="A217" s="122">
        <v>548</v>
      </c>
      <c r="B217" s="174" t="s">
        <v>188</v>
      </c>
      <c r="C217" s="176" t="e">
        <f>#REF!</f>
        <v>#REF!</v>
      </c>
      <c r="D217" s="178" t="e">
        <f>#REF!</f>
        <v>#REF!</v>
      </c>
      <c r="E217" s="178" t="e">
        <f>#REF!</f>
        <v>#REF!</v>
      </c>
      <c r="F217" s="180" t="e">
        <f>#REF!</f>
        <v>#REF!</v>
      </c>
      <c r="G217" s="177" t="e">
        <f>#REF!</f>
        <v>#REF!</v>
      </c>
      <c r="H217" s="130" t="s">
        <v>181</v>
      </c>
      <c r="I217" s="197"/>
      <c r="J217" s="124" t="str">
        <f>'YARIŞMA BİLGİLERİ'!$F$21</f>
        <v>Yıldız Erkekler</v>
      </c>
      <c r="K217" s="198" t="str">
        <f t="shared" si="3"/>
        <v>İZMİR-2017-2018 Öğretim Yılı Okullararası Puanlı  Atletizm Yıldızlar İl Birinciliği</v>
      </c>
      <c r="L217" s="128" t="e">
        <f>#REF!</f>
        <v>#REF!</v>
      </c>
      <c r="M217" s="128" t="s">
        <v>176</v>
      </c>
    </row>
    <row r="218" spans="1:13" s="199" customFormat="1" ht="28.5" customHeight="1" x14ac:dyDescent="0.2">
      <c r="A218" s="122">
        <v>549</v>
      </c>
      <c r="B218" s="174" t="s">
        <v>188</v>
      </c>
      <c r="C218" s="176" t="e">
        <f>#REF!</f>
        <v>#REF!</v>
      </c>
      <c r="D218" s="178" t="e">
        <f>#REF!</f>
        <v>#REF!</v>
      </c>
      <c r="E218" s="178" t="e">
        <f>#REF!</f>
        <v>#REF!</v>
      </c>
      <c r="F218" s="180" t="e">
        <f>#REF!</f>
        <v>#REF!</v>
      </c>
      <c r="G218" s="177" t="e">
        <f>#REF!</f>
        <v>#REF!</v>
      </c>
      <c r="H218" s="130" t="s">
        <v>181</v>
      </c>
      <c r="I218" s="197"/>
      <c r="J218" s="124" t="str">
        <f>'YARIŞMA BİLGİLERİ'!$F$21</f>
        <v>Yıldız Erkekler</v>
      </c>
      <c r="K218" s="198" t="str">
        <f t="shared" si="3"/>
        <v>İZMİR-2017-2018 Öğretim Yılı Okullararası Puanlı  Atletizm Yıldızlar İl Birinciliği</v>
      </c>
      <c r="L218" s="128" t="e">
        <f>#REF!</f>
        <v>#REF!</v>
      </c>
      <c r="M218" s="128" t="s">
        <v>176</v>
      </c>
    </row>
    <row r="219" spans="1:13" s="199" customFormat="1" ht="28.5" customHeight="1" x14ac:dyDescent="0.2">
      <c r="A219" s="122">
        <v>550</v>
      </c>
      <c r="B219" s="174" t="s">
        <v>188</v>
      </c>
      <c r="C219" s="176" t="e">
        <f>#REF!</f>
        <v>#REF!</v>
      </c>
      <c r="D219" s="178" t="e">
        <f>#REF!</f>
        <v>#REF!</v>
      </c>
      <c r="E219" s="178" t="e">
        <f>#REF!</f>
        <v>#REF!</v>
      </c>
      <c r="F219" s="180" t="e">
        <f>#REF!</f>
        <v>#REF!</v>
      </c>
      <c r="G219" s="177" t="e">
        <f>#REF!</f>
        <v>#REF!</v>
      </c>
      <c r="H219" s="130" t="s">
        <v>181</v>
      </c>
      <c r="I219" s="197"/>
      <c r="J219" s="124" t="str">
        <f>'YARIŞMA BİLGİLERİ'!$F$21</f>
        <v>Yıldız Erkekler</v>
      </c>
      <c r="K219" s="198" t="str">
        <f t="shared" si="3"/>
        <v>İZMİR-2017-2018 Öğretim Yılı Okullararası Puanlı  Atletizm Yıldızlar İl Birinciliği</v>
      </c>
      <c r="L219" s="128" t="e">
        <f>#REF!</f>
        <v>#REF!</v>
      </c>
      <c r="M219" s="128" t="s">
        <v>176</v>
      </c>
    </row>
    <row r="220" spans="1:13" s="199" customFormat="1" ht="28.5" customHeight="1" x14ac:dyDescent="0.2">
      <c r="A220" s="122">
        <v>551</v>
      </c>
      <c r="B220" s="174" t="s">
        <v>188</v>
      </c>
      <c r="C220" s="176" t="e">
        <f>#REF!</f>
        <v>#REF!</v>
      </c>
      <c r="D220" s="178" t="e">
        <f>#REF!</f>
        <v>#REF!</v>
      </c>
      <c r="E220" s="178" t="e">
        <f>#REF!</f>
        <v>#REF!</v>
      </c>
      <c r="F220" s="180" t="e">
        <f>#REF!</f>
        <v>#REF!</v>
      </c>
      <c r="G220" s="177" t="e">
        <f>#REF!</f>
        <v>#REF!</v>
      </c>
      <c r="H220" s="130" t="s">
        <v>181</v>
      </c>
      <c r="I220" s="197"/>
      <c r="J220" s="124" t="str">
        <f>'YARIŞMA BİLGİLERİ'!$F$21</f>
        <v>Yıldız Erkekler</v>
      </c>
      <c r="K220" s="198" t="str">
        <f t="shared" si="3"/>
        <v>İZMİR-2017-2018 Öğretim Yılı Okullararası Puanlı  Atletizm Yıldızlar İl Birinciliği</v>
      </c>
      <c r="L220" s="128" t="e">
        <f>#REF!</f>
        <v>#REF!</v>
      </c>
      <c r="M220" s="128" t="s">
        <v>176</v>
      </c>
    </row>
    <row r="221" spans="1:13" s="199" customFormat="1" ht="28.5" customHeight="1" x14ac:dyDescent="0.2">
      <c r="A221" s="122">
        <v>552</v>
      </c>
      <c r="B221" s="174" t="s">
        <v>188</v>
      </c>
      <c r="C221" s="176" t="e">
        <f>#REF!</f>
        <v>#REF!</v>
      </c>
      <c r="D221" s="178" t="e">
        <f>#REF!</f>
        <v>#REF!</v>
      </c>
      <c r="E221" s="178" t="e">
        <f>#REF!</f>
        <v>#REF!</v>
      </c>
      <c r="F221" s="180" t="e">
        <f>#REF!</f>
        <v>#REF!</v>
      </c>
      <c r="G221" s="177" t="e">
        <f>#REF!</f>
        <v>#REF!</v>
      </c>
      <c r="H221" s="130" t="s">
        <v>181</v>
      </c>
      <c r="I221" s="197"/>
      <c r="J221" s="124" t="str">
        <f>'YARIŞMA BİLGİLERİ'!$F$21</f>
        <v>Yıldız Erkekler</v>
      </c>
      <c r="K221" s="198" t="str">
        <f t="shared" si="3"/>
        <v>İZMİR-2017-2018 Öğretim Yılı Okullararası Puanlı  Atletizm Yıldızlar İl Birinciliği</v>
      </c>
      <c r="L221" s="128" t="e">
        <f>#REF!</f>
        <v>#REF!</v>
      </c>
      <c r="M221" s="128" t="s">
        <v>176</v>
      </c>
    </row>
    <row r="222" spans="1:13" s="199" customFormat="1" ht="28.5" customHeight="1" x14ac:dyDescent="0.2">
      <c r="A222" s="122">
        <v>553</v>
      </c>
      <c r="B222" s="174" t="s">
        <v>188</v>
      </c>
      <c r="C222" s="176" t="e">
        <f>#REF!</f>
        <v>#REF!</v>
      </c>
      <c r="D222" s="178" t="e">
        <f>#REF!</f>
        <v>#REF!</v>
      </c>
      <c r="E222" s="178" t="e">
        <f>#REF!</f>
        <v>#REF!</v>
      </c>
      <c r="F222" s="180" t="e">
        <f>#REF!</f>
        <v>#REF!</v>
      </c>
      <c r="G222" s="177" t="e">
        <f>#REF!</f>
        <v>#REF!</v>
      </c>
      <c r="H222" s="130" t="s">
        <v>181</v>
      </c>
      <c r="I222" s="197"/>
      <c r="J222" s="124" t="str">
        <f>'YARIŞMA BİLGİLERİ'!$F$21</f>
        <v>Yıldız Erkekler</v>
      </c>
      <c r="K222" s="198" t="str">
        <f t="shared" si="3"/>
        <v>İZMİR-2017-2018 Öğretim Yılı Okullararası Puanlı  Atletizm Yıldızlar İl Birinciliği</v>
      </c>
      <c r="L222" s="128" t="e">
        <f>#REF!</f>
        <v>#REF!</v>
      </c>
      <c r="M222" s="128" t="s">
        <v>176</v>
      </c>
    </row>
    <row r="223" spans="1:13" s="199" customFormat="1" ht="28.5" customHeight="1" x14ac:dyDescent="0.2">
      <c r="A223" s="122">
        <v>554</v>
      </c>
      <c r="B223" s="174" t="s">
        <v>188</v>
      </c>
      <c r="C223" s="176" t="e">
        <f>#REF!</f>
        <v>#REF!</v>
      </c>
      <c r="D223" s="178" t="e">
        <f>#REF!</f>
        <v>#REF!</v>
      </c>
      <c r="E223" s="178" t="e">
        <f>#REF!</f>
        <v>#REF!</v>
      </c>
      <c r="F223" s="180" t="e">
        <f>#REF!</f>
        <v>#REF!</v>
      </c>
      <c r="G223" s="177" t="e">
        <f>#REF!</f>
        <v>#REF!</v>
      </c>
      <c r="H223" s="130" t="s">
        <v>181</v>
      </c>
      <c r="I223" s="197"/>
      <c r="J223" s="124" t="str">
        <f>'YARIŞMA BİLGİLERİ'!$F$21</f>
        <v>Yıldız Erkekler</v>
      </c>
      <c r="K223" s="198" t="str">
        <f t="shared" si="3"/>
        <v>İZMİR-2017-2018 Öğretim Yılı Okullararası Puanlı  Atletizm Yıldızlar İl Birinciliği</v>
      </c>
      <c r="L223" s="128" t="e">
        <f>#REF!</f>
        <v>#REF!</v>
      </c>
      <c r="M223" s="128" t="s">
        <v>176</v>
      </c>
    </row>
    <row r="224" spans="1:13" s="199" customFormat="1" ht="28.5" customHeight="1" x14ac:dyDescent="0.2">
      <c r="A224" s="122">
        <v>555</v>
      </c>
      <c r="B224" s="174" t="s">
        <v>188</v>
      </c>
      <c r="C224" s="176" t="e">
        <f>#REF!</f>
        <v>#REF!</v>
      </c>
      <c r="D224" s="178" t="e">
        <f>#REF!</f>
        <v>#REF!</v>
      </c>
      <c r="E224" s="178" t="e">
        <f>#REF!</f>
        <v>#REF!</v>
      </c>
      <c r="F224" s="180" t="e">
        <f>#REF!</f>
        <v>#REF!</v>
      </c>
      <c r="G224" s="177" t="e">
        <f>#REF!</f>
        <v>#REF!</v>
      </c>
      <c r="H224" s="130" t="s">
        <v>181</v>
      </c>
      <c r="I224" s="197"/>
      <c r="J224" s="124" t="str">
        <f>'YARIŞMA BİLGİLERİ'!$F$21</f>
        <v>Yıldız Erkekler</v>
      </c>
      <c r="K224" s="198" t="str">
        <f t="shared" si="3"/>
        <v>İZMİR-2017-2018 Öğretim Yılı Okullararası Puanlı  Atletizm Yıldızlar İl Birinciliği</v>
      </c>
      <c r="L224" s="128" t="e">
        <f>#REF!</f>
        <v>#REF!</v>
      </c>
      <c r="M224" s="128" t="s">
        <v>176</v>
      </c>
    </row>
    <row r="225" spans="1:13" s="199" customFormat="1" ht="28.5" customHeight="1" x14ac:dyDescent="0.2">
      <c r="A225" s="122">
        <v>556</v>
      </c>
      <c r="B225" s="174" t="s">
        <v>188</v>
      </c>
      <c r="C225" s="176" t="e">
        <f>#REF!</f>
        <v>#REF!</v>
      </c>
      <c r="D225" s="178" t="e">
        <f>#REF!</f>
        <v>#REF!</v>
      </c>
      <c r="E225" s="178" t="e">
        <f>#REF!</f>
        <v>#REF!</v>
      </c>
      <c r="F225" s="180" t="e">
        <f>#REF!</f>
        <v>#REF!</v>
      </c>
      <c r="G225" s="177" t="e">
        <f>#REF!</f>
        <v>#REF!</v>
      </c>
      <c r="H225" s="130" t="s">
        <v>181</v>
      </c>
      <c r="I225" s="197"/>
      <c r="J225" s="124" t="str">
        <f>'YARIŞMA BİLGİLERİ'!$F$21</f>
        <v>Yıldız Erkekler</v>
      </c>
      <c r="K225" s="198" t="str">
        <f t="shared" si="3"/>
        <v>İZMİR-2017-2018 Öğretim Yılı Okullararası Puanlı  Atletizm Yıldızlar İl Birinciliği</v>
      </c>
      <c r="L225" s="128" t="e">
        <f>#REF!</f>
        <v>#REF!</v>
      </c>
      <c r="M225" s="128" t="s">
        <v>176</v>
      </c>
    </row>
    <row r="226" spans="1:13" s="199" customFormat="1" ht="28.5" customHeight="1" x14ac:dyDescent="0.2">
      <c r="A226" s="122">
        <v>557</v>
      </c>
      <c r="B226" s="174" t="s">
        <v>188</v>
      </c>
      <c r="C226" s="176" t="e">
        <f>#REF!</f>
        <v>#REF!</v>
      </c>
      <c r="D226" s="178" t="e">
        <f>#REF!</f>
        <v>#REF!</v>
      </c>
      <c r="E226" s="178" t="e">
        <f>#REF!</f>
        <v>#REF!</v>
      </c>
      <c r="F226" s="180" t="e">
        <f>#REF!</f>
        <v>#REF!</v>
      </c>
      <c r="G226" s="177" t="e">
        <f>#REF!</f>
        <v>#REF!</v>
      </c>
      <c r="H226" s="130" t="s">
        <v>181</v>
      </c>
      <c r="I226" s="197"/>
      <c r="J226" s="124" t="str">
        <f>'YARIŞMA BİLGİLERİ'!$F$21</f>
        <v>Yıldız Erkekler</v>
      </c>
      <c r="K226" s="198" t="str">
        <f t="shared" si="3"/>
        <v>İZMİR-2017-2018 Öğretim Yılı Okullararası Puanlı  Atletizm Yıldızlar İl Birinciliği</v>
      </c>
      <c r="L226" s="128" t="e">
        <f>#REF!</f>
        <v>#REF!</v>
      </c>
      <c r="M226" s="128" t="s">
        <v>176</v>
      </c>
    </row>
    <row r="227" spans="1:13" s="199" customFormat="1" ht="28.5" customHeight="1" x14ac:dyDescent="0.2">
      <c r="A227" s="122">
        <v>558</v>
      </c>
      <c r="B227" s="174" t="s">
        <v>188</v>
      </c>
      <c r="C227" s="176" t="e">
        <f>#REF!</f>
        <v>#REF!</v>
      </c>
      <c r="D227" s="178" t="e">
        <f>#REF!</f>
        <v>#REF!</v>
      </c>
      <c r="E227" s="178" t="e">
        <f>#REF!</f>
        <v>#REF!</v>
      </c>
      <c r="F227" s="180" t="e">
        <f>#REF!</f>
        <v>#REF!</v>
      </c>
      <c r="G227" s="177" t="e">
        <f>#REF!</f>
        <v>#REF!</v>
      </c>
      <c r="H227" s="130" t="s">
        <v>181</v>
      </c>
      <c r="I227" s="197"/>
      <c r="J227" s="124" t="str">
        <f>'YARIŞMA BİLGİLERİ'!$F$21</f>
        <v>Yıldız Erkekler</v>
      </c>
      <c r="K227" s="198" t="str">
        <f t="shared" si="3"/>
        <v>İZMİR-2017-2018 Öğretim Yılı Okullararası Puanlı  Atletizm Yıldızlar İl Birinciliği</v>
      </c>
      <c r="L227" s="128" t="e">
        <f>#REF!</f>
        <v>#REF!</v>
      </c>
      <c r="M227" s="128" t="s">
        <v>176</v>
      </c>
    </row>
    <row r="228" spans="1:13" s="199" customFormat="1" ht="28.5" customHeight="1" x14ac:dyDescent="0.2">
      <c r="A228" s="122">
        <v>559</v>
      </c>
      <c r="B228" s="174" t="s">
        <v>188</v>
      </c>
      <c r="C228" s="176" t="e">
        <f>#REF!</f>
        <v>#REF!</v>
      </c>
      <c r="D228" s="178" t="e">
        <f>#REF!</f>
        <v>#REF!</v>
      </c>
      <c r="E228" s="178" t="e">
        <f>#REF!</f>
        <v>#REF!</v>
      </c>
      <c r="F228" s="180" t="e">
        <f>#REF!</f>
        <v>#REF!</v>
      </c>
      <c r="G228" s="177" t="e">
        <f>#REF!</f>
        <v>#REF!</v>
      </c>
      <c r="H228" s="130" t="s">
        <v>181</v>
      </c>
      <c r="I228" s="197"/>
      <c r="J228" s="124" t="str">
        <f>'YARIŞMA BİLGİLERİ'!$F$21</f>
        <v>Yıldız Erkekler</v>
      </c>
      <c r="K228" s="198" t="str">
        <f t="shared" si="3"/>
        <v>İZMİR-2017-2018 Öğretim Yılı Okullararası Puanlı  Atletizm Yıldızlar İl Birinciliği</v>
      </c>
      <c r="L228" s="128" t="e">
        <f>#REF!</f>
        <v>#REF!</v>
      </c>
      <c r="M228" s="128" t="s">
        <v>176</v>
      </c>
    </row>
    <row r="229" spans="1:13" s="199" customFormat="1" ht="28.5" customHeight="1" x14ac:dyDescent="0.2">
      <c r="A229" s="122">
        <v>560</v>
      </c>
      <c r="B229" s="174" t="s">
        <v>188</v>
      </c>
      <c r="C229" s="176" t="e">
        <f>#REF!</f>
        <v>#REF!</v>
      </c>
      <c r="D229" s="178" t="e">
        <f>#REF!</f>
        <v>#REF!</v>
      </c>
      <c r="E229" s="178" t="e">
        <f>#REF!</f>
        <v>#REF!</v>
      </c>
      <c r="F229" s="180" t="e">
        <f>#REF!</f>
        <v>#REF!</v>
      </c>
      <c r="G229" s="177" t="e">
        <f>#REF!</f>
        <v>#REF!</v>
      </c>
      <c r="H229" s="130" t="s">
        <v>181</v>
      </c>
      <c r="I229" s="197"/>
      <c r="J229" s="124" t="str">
        <f>'YARIŞMA BİLGİLERİ'!$F$21</f>
        <v>Yıldız Erkekler</v>
      </c>
      <c r="K229" s="198" t="str">
        <f t="shared" si="3"/>
        <v>İZMİR-2017-2018 Öğretim Yılı Okullararası Puanlı  Atletizm Yıldızlar İl Birinciliği</v>
      </c>
      <c r="L229" s="128" t="e">
        <f>#REF!</f>
        <v>#REF!</v>
      </c>
      <c r="M229" s="128" t="s">
        <v>176</v>
      </c>
    </row>
    <row r="230" spans="1:13" s="199" customFormat="1" ht="28.5" customHeight="1" x14ac:dyDescent="0.2">
      <c r="A230" s="122">
        <v>561</v>
      </c>
      <c r="B230" s="174" t="s">
        <v>188</v>
      </c>
      <c r="C230" s="176" t="e">
        <f>#REF!</f>
        <v>#REF!</v>
      </c>
      <c r="D230" s="178" t="e">
        <f>#REF!</f>
        <v>#REF!</v>
      </c>
      <c r="E230" s="178" t="e">
        <f>#REF!</f>
        <v>#REF!</v>
      </c>
      <c r="F230" s="180" t="e">
        <f>#REF!</f>
        <v>#REF!</v>
      </c>
      <c r="G230" s="177" t="e">
        <f>#REF!</f>
        <v>#REF!</v>
      </c>
      <c r="H230" s="130" t="s">
        <v>181</v>
      </c>
      <c r="I230" s="197"/>
      <c r="J230" s="124" t="str">
        <f>'YARIŞMA BİLGİLERİ'!$F$21</f>
        <v>Yıldız Erkekler</v>
      </c>
      <c r="K230" s="198" t="str">
        <f t="shared" si="3"/>
        <v>İZMİR-2017-2018 Öğretim Yılı Okullararası Puanlı  Atletizm Yıldızlar İl Birinciliği</v>
      </c>
      <c r="L230" s="128" t="e">
        <f>#REF!</f>
        <v>#REF!</v>
      </c>
      <c r="M230" s="128" t="s">
        <v>176</v>
      </c>
    </row>
    <row r="231" spans="1:13" s="199" customFormat="1" ht="28.5" customHeight="1" x14ac:dyDescent="0.2">
      <c r="A231" s="122">
        <v>562</v>
      </c>
      <c r="B231" s="174" t="s">
        <v>188</v>
      </c>
      <c r="C231" s="176" t="e">
        <f>#REF!</f>
        <v>#REF!</v>
      </c>
      <c r="D231" s="178" t="e">
        <f>#REF!</f>
        <v>#REF!</v>
      </c>
      <c r="E231" s="178" t="e">
        <f>#REF!</f>
        <v>#REF!</v>
      </c>
      <c r="F231" s="180" t="e">
        <f>#REF!</f>
        <v>#REF!</v>
      </c>
      <c r="G231" s="177" t="e">
        <f>#REF!</f>
        <v>#REF!</v>
      </c>
      <c r="H231" s="130" t="s">
        <v>181</v>
      </c>
      <c r="I231" s="197"/>
      <c r="J231" s="124" t="str">
        <f>'YARIŞMA BİLGİLERİ'!$F$21</f>
        <v>Yıldız Erkekler</v>
      </c>
      <c r="K231" s="198" t="str">
        <f t="shared" si="3"/>
        <v>İZMİR-2017-2018 Öğretim Yılı Okullararası Puanlı  Atletizm Yıldızlar İl Birinciliği</v>
      </c>
      <c r="L231" s="128" t="e">
        <f>#REF!</f>
        <v>#REF!</v>
      </c>
      <c r="M231" s="128" t="s">
        <v>176</v>
      </c>
    </row>
    <row r="232" spans="1:13" s="199" customFormat="1" ht="28.5" customHeight="1" x14ac:dyDescent="0.2">
      <c r="A232" s="122">
        <v>563</v>
      </c>
      <c r="B232" s="174" t="s">
        <v>183</v>
      </c>
      <c r="C232" s="176" t="e">
        <f>#REF!</f>
        <v>#REF!</v>
      </c>
      <c r="D232" s="178" t="e">
        <f>#REF!</f>
        <v>#REF!</v>
      </c>
      <c r="E232" s="178" t="e">
        <f>#REF!</f>
        <v>#REF!</v>
      </c>
      <c r="F232" s="179" t="e">
        <f>#REF!</f>
        <v>#REF!</v>
      </c>
      <c r="G232" s="177" t="e">
        <f>#REF!</f>
        <v>#REF!</v>
      </c>
      <c r="H232" s="130" t="s">
        <v>183</v>
      </c>
      <c r="I232" s="130" t="e">
        <f>#REF!</f>
        <v>#REF!</v>
      </c>
      <c r="J232" s="124" t="str">
        <f>'YARIŞMA BİLGİLERİ'!$F$21</f>
        <v>Yıldız Erkekler</v>
      </c>
      <c r="K232" s="198" t="str">
        <f t="shared" si="3"/>
        <v>İZMİR-2017-2018 Öğretim Yılı Okullararası Puanlı  Atletizm Yıldızlar İl Birinciliği</v>
      </c>
      <c r="L232" s="128" t="e">
        <f>#REF!</f>
        <v>#REF!</v>
      </c>
      <c r="M232" s="128" t="s">
        <v>176</v>
      </c>
    </row>
    <row r="233" spans="1:13" s="199" customFormat="1" ht="28.5" customHeight="1" x14ac:dyDescent="0.2">
      <c r="A233" s="122">
        <v>564</v>
      </c>
      <c r="B233" s="174" t="s">
        <v>183</v>
      </c>
      <c r="C233" s="176" t="e">
        <f>#REF!</f>
        <v>#REF!</v>
      </c>
      <c r="D233" s="178" t="e">
        <f>#REF!</f>
        <v>#REF!</v>
      </c>
      <c r="E233" s="178" t="e">
        <f>#REF!</f>
        <v>#REF!</v>
      </c>
      <c r="F233" s="179" t="e">
        <f>#REF!</f>
        <v>#REF!</v>
      </c>
      <c r="G233" s="177" t="e">
        <f>#REF!</f>
        <v>#REF!</v>
      </c>
      <c r="H233" s="130" t="s">
        <v>183</v>
      </c>
      <c r="I233" s="130" t="e">
        <f>#REF!</f>
        <v>#REF!</v>
      </c>
      <c r="J233" s="124" t="str">
        <f>'YARIŞMA BİLGİLERİ'!$F$21</f>
        <v>Yıldız Erkekler</v>
      </c>
      <c r="K233" s="198" t="str">
        <f t="shared" si="3"/>
        <v>İZMİR-2017-2018 Öğretim Yılı Okullararası Puanlı  Atletizm Yıldızlar İl Birinciliği</v>
      </c>
      <c r="L233" s="128" t="e">
        <f>#REF!</f>
        <v>#REF!</v>
      </c>
      <c r="M233" s="128" t="s">
        <v>176</v>
      </c>
    </row>
    <row r="234" spans="1:13" s="199" customFormat="1" ht="28.5" customHeight="1" x14ac:dyDescent="0.2">
      <c r="A234" s="122">
        <v>565</v>
      </c>
      <c r="B234" s="174" t="s">
        <v>183</v>
      </c>
      <c r="C234" s="176" t="e">
        <f>#REF!</f>
        <v>#REF!</v>
      </c>
      <c r="D234" s="178" t="e">
        <f>#REF!</f>
        <v>#REF!</v>
      </c>
      <c r="E234" s="178" t="e">
        <f>#REF!</f>
        <v>#REF!</v>
      </c>
      <c r="F234" s="179" t="e">
        <f>#REF!</f>
        <v>#REF!</v>
      </c>
      <c r="G234" s="177" t="e">
        <f>#REF!</f>
        <v>#REF!</v>
      </c>
      <c r="H234" s="130" t="s">
        <v>183</v>
      </c>
      <c r="I234" s="130" t="e">
        <f>#REF!</f>
        <v>#REF!</v>
      </c>
      <c r="J234" s="124" t="str">
        <f>'YARIŞMA BİLGİLERİ'!$F$21</f>
        <v>Yıldız Erkekler</v>
      </c>
      <c r="K234" s="198" t="str">
        <f t="shared" si="3"/>
        <v>İZMİR-2017-2018 Öğretim Yılı Okullararası Puanlı  Atletizm Yıldızlar İl Birinciliği</v>
      </c>
      <c r="L234" s="128" t="e">
        <f>#REF!</f>
        <v>#REF!</v>
      </c>
      <c r="M234" s="128" t="s">
        <v>176</v>
      </c>
    </row>
    <row r="235" spans="1:13" s="199" customFormat="1" ht="28.5" customHeight="1" x14ac:dyDescent="0.2">
      <c r="A235" s="122">
        <v>566</v>
      </c>
      <c r="B235" s="174" t="s">
        <v>183</v>
      </c>
      <c r="C235" s="176" t="e">
        <f>#REF!</f>
        <v>#REF!</v>
      </c>
      <c r="D235" s="178" t="e">
        <f>#REF!</f>
        <v>#REF!</v>
      </c>
      <c r="E235" s="178" t="e">
        <f>#REF!</f>
        <v>#REF!</v>
      </c>
      <c r="F235" s="179" t="e">
        <f>#REF!</f>
        <v>#REF!</v>
      </c>
      <c r="G235" s="177" t="e">
        <f>#REF!</f>
        <v>#REF!</v>
      </c>
      <c r="H235" s="130" t="s">
        <v>183</v>
      </c>
      <c r="I235" s="130" t="e">
        <f>#REF!</f>
        <v>#REF!</v>
      </c>
      <c r="J235" s="124" t="str">
        <f>'YARIŞMA BİLGİLERİ'!$F$21</f>
        <v>Yıldız Erkekler</v>
      </c>
      <c r="K235" s="198" t="str">
        <f t="shared" si="3"/>
        <v>İZMİR-2017-2018 Öğretim Yılı Okullararası Puanlı  Atletizm Yıldızlar İl Birinciliği</v>
      </c>
      <c r="L235" s="128" t="e">
        <f>#REF!</f>
        <v>#REF!</v>
      </c>
      <c r="M235" s="128" t="s">
        <v>176</v>
      </c>
    </row>
    <row r="236" spans="1:13" s="199" customFormat="1" ht="28.5" customHeight="1" x14ac:dyDescent="0.2">
      <c r="A236" s="122">
        <v>567</v>
      </c>
      <c r="B236" s="174" t="s">
        <v>183</v>
      </c>
      <c r="C236" s="176" t="e">
        <f>#REF!</f>
        <v>#REF!</v>
      </c>
      <c r="D236" s="178" t="e">
        <f>#REF!</f>
        <v>#REF!</v>
      </c>
      <c r="E236" s="178" t="e">
        <f>#REF!</f>
        <v>#REF!</v>
      </c>
      <c r="F236" s="179" t="e">
        <f>#REF!</f>
        <v>#REF!</v>
      </c>
      <c r="G236" s="177" t="e">
        <f>#REF!</f>
        <v>#REF!</v>
      </c>
      <c r="H236" s="130" t="s">
        <v>183</v>
      </c>
      <c r="I236" s="130" t="e">
        <f>#REF!</f>
        <v>#REF!</v>
      </c>
      <c r="J236" s="124" t="str">
        <f>'YARIŞMA BİLGİLERİ'!$F$21</f>
        <v>Yıldız Erkekler</v>
      </c>
      <c r="K236" s="198" t="str">
        <f t="shared" si="3"/>
        <v>İZMİR-2017-2018 Öğretim Yılı Okullararası Puanlı  Atletizm Yıldızlar İl Birinciliği</v>
      </c>
      <c r="L236" s="128" t="e">
        <f>#REF!</f>
        <v>#REF!</v>
      </c>
      <c r="M236" s="128" t="s">
        <v>176</v>
      </c>
    </row>
    <row r="237" spans="1:13" s="199" customFormat="1" ht="28.5" customHeight="1" x14ac:dyDescent="0.2">
      <c r="A237" s="122">
        <v>590</v>
      </c>
      <c r="B237" s="174" t="s">
        <v>183</v>
      </c>
      <c r="C237" s="176" t="e">
        <f>#REF!</f>
        <v>#REF!</v>
      </c>
      <c r="D237" s="178" t="e">
        <f>#REF!</f>
        <v>#REF!</v>
      </c>
      <c r="E237" s="178" t="e">
        <f>#REF!</f>
        <v>#REF!</v>
      </c>
      <c r="F237" s="179" t="e">
        <f>#REF!</f>
        <v>#REF!</v>
      </c>
      <c r="G237" s="177" t="e">
        <f>#REF!</f>
        <v>#REF!</v>
      </c>
      <c r="H237" s="130" t="s">
        <v>183</v>
      </c>
      <c r="I237" s="130" t="e">
        <f>#REF!</f>
        <v>#REF!</v>
      </c>
      <c r="J237" s="124" t="str">
        <f>'YARIŞMA BİLGİLERİ'!$F$21</f>
        <v>Yıldız Erkekler</v>
      </c>
      <c r="K237" s="198" t="str">
        <f t="shared" si="3"/>
        <v>İZMİR-2017-2018 Öğretim Yılı Okullararası Puanlı  Atletizm Yıldızlar İl Birinciliği</v>
      </c>
      <c r="L237" s="128" t="e">
        <f>#REF!</f>
        <v>#REF!</v>
      </c>
      <c r="M237" s="128" t="s">
        <v>176</v>
      </c>
    </row>
    <row r="238" spans="1:13" s="199" customFormat="1" ht="28.5" customHeight="1" x14ac:dyDescent="0.2">
      <c r="A238" s="122">
        <v>591</v>
      </c>
      <c r="B238" s="174" t="s">
        <v>183</v>
      </c>
      <c r="C238" s="176" t="e">
        <f>#REF!</f>
        <v>#REF!</v>
      </c>
      <c r="D238" s="178" t="e">
        <f>#REF!</f>
        <v>#REF!</v>
      </c>
      <c r="E238" s="178" t="e">
        <f>#REF!</f>
        <v>#REF!</v>
      </c>
      <c r="F238" s="179" t="e">
        <f>#REF!</f>
        <v>#REF!</v>
      </c>
      <c r="G238" s="177" t="e">
        <f>#REF!</f>
        <v>#REF!</v>
      </c>
      <c r="H238" s="130" t="s">
        <v>183</v>
      </c>
      <c r="I238" s="130" t="e">
        <f>#REF!</f>
        <v>#REF!</v>
      </c>
      <c r="J238" s="124" t="str">
        <f>'YARIŞMA BİLGİLERİ'!$F$21</f>
        <v>Yıldız Erkekler</v>
      </c>
      <c r="K238" s="198" t="str">
        <f t="shared" si="3"/>
        <v>İZMİR-2017-2018 Öğretim Yılı Okullararası Puanlı  Atletizm Yıldızlar İl Birinciliği</v>
      </c>
      <c r="L238" s="128" t="e">
        <f>#REF!</f>
        <v>#REF!</v>
      </c>
      <c r="M238" s="128" t="s">
        <v>176</v>
      </c>
    </row>
    <row r="239" spans="1:13" s="199" customFormat="1" ht="28.5" customHeight="1" x14ac:dyDescent="0.2">
      <c r="A239" s="122">
        <v>592</v>
      </c>
      <c r="B239" s="174" t="s">
        <v>183</v>
      </c>
      <c r="C239" s="176" t="e">
        <f>#REF!</f>
        <v>#REF!</v>
      </c>
      <c r="D239" s="178" t="e">
        <f>#REF!</f>
        <v>#REF!</v>
      </c>
      <c r="E239" s="178" t="e">
        <f>#REF!</f>
        <v>#REF!</v>
      </c>
      <c r="F239" s="179" t="e">
        <f>#REF!</f>
        <v>#REF!</v>
      </c>
      <c r="G239" s="177" t="e">
        <f>#REF!</f>
        <v>#REF!</v>
      </c>
      <c r="H239" s="130" t="s">
        <v>183</v>
      </c>
      <c r="I239" s="130" t="e">
        <f>#REF!</f>
        <v>#REF!</v>
      </c>
      <c r="J239" s="124" t="str">
        <f>'YARIŞMA BİLGİLERİ'!$F$21</f>
        <v>Yıldız Erkekler</v>
      </c>
      <c r="K239" s="198" t="str">
        <f t="shared" si="3"/>
        <v>İZMİR-2017-2018 Öğretim Yılı Okullararası Puanlı  Atletizm Yıldızlar İl Birinciliği</v>
      </c>
      <c r="L239" s="128" t="e">
        <f>#REF!</f>
        <v>#REF!</v>
      </c>
      <c r="M239" s="128" t="s">
        <v>176</v>
      </c>
    </row>
    <row r="240" spans="1:13" s="199" customFormat="1" ht="28.5" customHeight="1" x14ac:dyDescent="0.2">
      <c r="A240" s="122">
        <v>593</v>
      </c>
      <c r="B240" s="174" t="s">
        <v>183</v>
      </c>
      <c r="C240" s="176" t="e">
        <f>#REF!</f>
        <v>#REF!</v>
      </c>
      <c r="D240" s="178" t="e">
        <f>#REF!</f>
        <v>#REF!</v>
      </c>
      <c r="E240" s="178" t="e">
        <f>#REF!</f>
        <v>#REF!</v>
      </c>
      <c r="F240" s="179" t="e">
        <f>#REF!</f>
        <v>#REF!</v>
      </c>
      <c r="G240" s="177" t="e">
        <f>#REF!</f>
        <v>#REF!</v>
      </c>
      <c r="H240" s="130" t="s">
        <v>183</v>
      </c>
      <c r="I240" s="130" t="e">
        <f>#REF!</f>
        <v>#REF!</v>
      </c>
      <c r="J240" s="124" t="str">
        <f>'YARIŞMA BİLGİLERİ'!$F$21</f>
        <v>Yıldız Erkekler</v>
      </c>
      <c r="K240" s="198" t="str">
        <f t="shared" si="3"/>
        <v>İZMİR-2017-2018 Öğretim Yılı Okullararası Puanlı  Atletizm Yıldızlar İl Birinciliği</v>
      </c>
      <c r="L240" s="128" t="e">
        <f>#REF!</f>
        <v>#REF!</v>
      </c>
      <c r="M240" s="128" t="s">
        <v>176</v>
      </c>
    </row>
    <row r="241" spans="1:13" s="199" customFormat="1" ht="28.5" customHeight="1" x14ac:dyDescent="0.2">
      <c r="A241" s="122">
        <v>594</v>
      </c>
      <c r="B241" s="174" t="s">
        <v>183</v>
      </c>
      <c r="C241" s="176" t="e">
        <f>#REF!</f>
        <v>#REF!</v>
      </c>
      <c r="D241" s="178" t="e">
        <f>#REF!</f>
        <v>#REF!</v>
      </c>
      <c r="E241" s="178" t="e">
        <f>#REF!</f>
        <v>#REF!</v>
      </c>
      <c r="F241" s="179" t="e">
        <f>#REF!</f>
        <v>#REF!</v>
      </c>
      <c r="G241" s="177" t="e">
        <f>#REF!</f>
        <v>#REF!</v>
      </c>
      <c r="H241" s="130" t="s">
        <v>183</v>
      </c>
      <c r="I241" s="130" t="e">
        <f>#REF!</f>
        <v>#REF!</v>
      </c>
      <c r="J241" s="124" t="str">
        <f>'YARIŞMA BİLGİLERİ'!$F$21</f>
        <v>Yıldız Erkekler</v>
      </c>
      <c r="K241" s="198" t="str">
        <f t="shared" si="3"/>
        <v>İZMİR-2017-2018 Öğretim Yılı Okullararası Puanlı  Atletizm Yıldızlar İl Birinciliği</v>
      </c>
      <c r="L241" s="128" t="e">
        <f>#REF!</f>
        <v>#REF!</v>
      </c>
      <c r="M241" s="128" t="s">
        <v>176</v>
      </c>
    </row>
    <row r="242" spans="1:13" s="199" customFormat="1" ht="28.5" customHeight="1" x14ac:dyDescent="0.2">
      <c r="A242" s="122">
        <v>610</v>
      </c>
      <c r="B242" s="132" t="s">
        <v>148</v>
      </c>
      <c r="C242" s="123" t="str">
        <f>Gülle!D8</f>
        <v/>
      </c>
      <c r="D242" s="127" t="str">
        <f>Gülle!E8</f>
        <v/>
      </c>
      <c r="E242" s="127" t="str">
        <f>Gülle!F8</f>
        <v/>
      </c>
      <c r="F242" s="129">
        <f>Gülle!K8</f>
        <v>0</v>
      </c>
      <c r="G242" s="130">
        <f>Gülle!A8</f>
        <v>1</v>
      </c>
      <c r="H242" s="130" t="s">
        <v>142</v>
      </c>
      <c r="I242" s="130" t="str">
        <f>Gülle!G$4</f>
        <v>4 kg.</v>
      </c>
      <c r="J242" s="124" t="str">
        <f>'YARIŞMA BİLGİLERİ'!$F$21</f>
        <v>Yıldız Erkekler</v>
      </c>
      <c r="K242" s="127" t="str">
        <f t="shared" si="3"/>
        <v>İZMİR-2017-2018 Öğretim Yılı Okullararası Puanlı  Atletizm Yıldızlar İl Birinciliği</v>
      </c>
      <c r="L242" s="128" t="str">
        <f>Gülle!K$4</f>
        <v>05 Nisan 2018 - 14:30</v>
      </c>
      <c r="M242" s="128" t="s">
        <v>176</v>
      </c>
    </row>
    <row r="243" spans="1:13" s="199" customFormat="1" ht="28.5" customHeight="1" x14ac:dyDescent="0.2">
      <c r="A243" s="122">
        <v>611</v>
      </c>
      <c r="B243" s="132" t="s">
        <v>148</v>
      </c>
      <c r="C243" s="123">
        <f>Gülle!D9</f>
        <v>2004</v>
      </c>
      <c r="D243" s="127" t="str">
        <f>Gülle!E9</f>
        <v>ATA KÖYMAN</v>
      </c>
      <c r="E243" s="127" t="str">
        <f>Gülle!F9</f>
        <v>İZMİR-EVİN LEBLEBİCİOĞLU ORTAOKULU</v>
      </c>
      <c r="F243" s="129">
        <f>Gülle!K9</f>
        <v>1199</v>
      </c>
      <c r="G243" s="130">
        <f>Gülle!A9</f>
        <v>1</v>
      </c>
      <c r="H243" s="130" t="s">
        <v>142</v>
      </c>
      <c r="I243" s="130" t="str">
        <f>Gülle!G$4</f>
        <v>4 kg.</v>
      </c>
      <c r="J243" s="124" t="str">
        <f>'YARIŞMA BİLGİLERİ'!$F$21</f>
        <v>Yıldız Erkekler</v>
      </c>
      <c r="K243" s="127" t="str">
        <f t="shared" si="3"/>
        <v>İZMİR-2017-2018 Öğretim Yılı Okullararası Puanlı  Atletizm Yıldızlar İl Birinciliği</v>
      </c>
      <c r="L243" s="128" t="str">
        <f>Gülle!K$4</f>
        <v>05 Nisan 2018 - 14:30</v>
      </c>
      <c r="M243" s="128" t="s">
        <v>176</v>
      </c>
    </row>
    <row r="244" spans="1:13" s="199" customFormat="1" ht="28.5" customHeight="1" x14ac:dyDescent="0.2">
      <c r="A244" s="122">
        <v>612</v>
      </c>
      <c r="B244" s="132" t="s">
        <v>148</v>
      </c>
      <c r="C244" s="123">
        <f>Gülle!D10</f>
        <v>38075</v>
      </c>
      <c r="D244" s="127" t="str">
        <f>Gülle!E10</f>
        <v>FEVZİ CAN ŞAHİN</v>
      </c>
      <c r="E244" s="127" t="str">
        <f>Gülle!F10</f>
        <v>İZMİR-BUCA KOZAĞAÇORTAOKULU</v>
      </c>
      <c r="F244" s="129">
        <f>Gülle!K10</f>
        <v>1180</v>
      </c>
      <c r="G244" s="130">
        <f>Gülle!A10</f>
        <v>2</v>
      </c>
      <c r="H244" s="130" t="s">
        <v>142</v>
      </c>
      <c r="I244" s="130" t="str">
        <f>Gülle!G$4</f>
        <v>4 kg.</v>
      </c>
      <c r="J244" s="124" t="str">
        <f>'YARIŞMA BİLGİLERİ'!$F$21</f>
        <v>Yıldız Erkekler</v>
      </c>
      <c r="K244" s="127" t="str">
        <f t="shared" ref="K244:K282" si="4">CONCATENATE(K$1,"-",A$1)</f>
        <v>İZMİR-2017-2018 Öğretim Yılı Okullararası Puanlı  Atletizm Yıldızlar İl Birinciliği</v>
      </c>
      <c r="L244" s="128" t="str">
        <f>Gülle!K$4</f>
        <v>05 Nisan 2018 - 14:30</v>
      </c>
      <c r="M244" s="128" t="s">
        <v>176</v>
      </c>
    </row>
    <row r="245" spans="1:13" s="199" customFormat="1" ht="28.5" customHeight="1" x14ac:dyDescent="0.2">
      <c r="A245" s="122">
        <v>613</v>
      </c>
      <c r="B245" s="132" t="s">
        <v>148</v>
      </c>
      <c r="C245" s="123">
        <f>Gülle!D11</f>
        <v>38261</v>
      </c>
      <c r="D245" s="127" t="str">
        <f>Gülle!E11</f>
        <v>UTKU KÖSE</v>
      </c>
      <c r="E245" s="127" t="str">
        <f>Gülle!F11</f>
        <v>İZMİR-ŞEHİT ASTSUBAY HALİL GÜÇTEKİN</v>
      </c>
      <c r="F245" s="129">
        <f>Gülle!K11</f>
        <v>1060</v>
      </c>
      <c r="G245" s="130">
        <f>Gülle!A11</f>
        <v>3</v>
      </c>
      <c r="H245" s="130" t="s">
        <v>142</v>
      </c>
      <c r="I245" s="130" t="str">
        <f>Gülle!G$4</f>
        <v>4 kg.</v>
      </c>
      <c r="J245" s="124" t="str">
        <f>'YARIŞMA BİLGİLERİ'!$F$21</f>
        <v>Yıldız Erkekler</v>
      </c>
      <c r="K245" s="127" t="str">
        <f t="shared" si="4"/>
        <v>İZMİR-2017-2018 Öğretim Yılı Okullararası Puanlı  Atletizm Yıldızlar İl Birinciliği</v>
      </c>
      <c r="L245" s="128" t="str">
        <f>Gülle!K$4</f>
        <v>05 Nisan 2018 - 14:30</v>
      </c>
      <c r="M245" s="128" t="s">
        <v>176</v>
      </c>
    </row>
    <row r="246" spans="1:13" s="199" customFormat="1" ht="28.5" customHeight="1" x14ac:dyDescent="0.2">
      <c r="A246" s="122">
        <v>614</v>
      </c>
      <c r="B246" s="132" t="s">
        <v>148</v>
      </c>
      <c r="C246" s="123">
        <f>Gülle!D12</f>
        <v>38133</v>
      </c>
      <c r="D246" s="127" t="str">
        <f>Gülle!E12</f>
        <v>ARDA ERİŞ</v>
      </c>
      <c r="E246" s="127" t="str">
        <f>Gülle!F12</f>
        <v>İZMİR-KARŞIYAKA O.O</v>
      </c>
      <c r="F246" s="129">
        <f>Gülle!K12</f>
        <v>1006</v>
      </c>
      <c r="G246" s="130">
        <f>Gülle!A12</f>
        <v>4</v>
      </c>
      <c r="H246" s="130" t="s">
        <v>142</v>
      </c>
      <c r="I246" s="130" t="str">
        <f>Gülle!G$4</f>
        <v>4 kg.</v>
      </c>
      <c r="J246" s="124" t="str">
        <f>'YARIŞMA BİLGİLERİ'!$F$21</f>
        <v>Yıldız Erkekler</v>
      </c>
      <c r="K246" s="127" t="str">
        <f t="shared" si="4"/>
        <v>İZMİR-2017-2018 Öğretim Yılı Okullararası Puanlı  Atletizm Yıldızlar İl Birinciliği</v>
      </c>
      <c r="L246" s="128" t="str">
        <f>Gülle!K$4</f>
        <v>05 Nisan 2018 - 14:30</v>
      </c>
      <c r="M246" s="128" t="s">
        <v>176</v>
      </c>
    </row>
    <row r="247" spans="1:13" s="199" customFormat="1" ht="28.5" customHeight="1" x14ac:dyDescent="0.2">
      <c r="A247" s="122">
        <v>635</v>
      </c>
      <c r="B247" s="132" t="s">
        <v>148</v>
      </c>
      <c r="C247" s="123">
        <f>Gülle!D13</f>
        <v>38098</v>
      </c>
      <c r="D247" s="127" t="str">
        <f>Gülle!E13</f>
        <v xml:space="preserve">EREN YILDIZ </v>
      </c>
      <c r="E247" s="127" t="str">
        <f>Gülle!F13</f>
        <v>İZMİR-Pancar Nezihe Şairoğlu Ortaokulu  Torbalı   İZMİR</v>
      </c>
      <c r="F247" s="129">
        <f>Gülle!K13</f>
        <v>925</v>
      </c>
      <c r="G247" s="130">
        <f>Gülle!A13</f>
        <v>5</v>
      </c>
      <c r="H247" s="130" t="s">
        <v>142</v>
      </c>
      <c r="I247" s="130" t="str">
        <f>Gülle!G$4</f>
        <v>4 kg.</v>
      </c>
      <c r="J247" s="124" t="str">
        <f>'YARIŞMA BİLGİLERİ'!$F$21</f>
        <v>Yıldız Erkekler</v>
      </c>
      <c r="K247" s="127" t="str">
        <f t="shared" si="4"/>
        <v>İZMİR-2017-2018 Öğretim Yılı Okullararası Puanlı  Atletizm Yıldızlar İl Birinciliği</v>
      </c>
      <c r="L247" s="128" t="str">
        <f>Gülle!K$4</f>
        <v>05 Nisan 2018 - 14:30</v>
      </c>
      <c r="M247" s="128" t="s">
        <v>176</v>
      </c>
    </row>
    <row r="248" spans="1:13" s="199" customFormat="1" ht="28.5" customHeight="1" x14ac:dyDescent="0.2">
      <c r="A248" s="122">
        <v>636</v>
      </c>
      <c r="B248" s="132" t="s">
        <v>148</v>
      </c>
      <c r="C248" s="123">
        <f>Gülle!D14</f>
        <v>38226</v>
      </c>
      <c r="D248" s="127" t="str">
        <f>Gülle!E14</f>
        <v>Kemal ASAN</v>
      </c>
      <c r="E248" s="127" t="str">
        <f>Gülle!F14</f>
        <v>İZMİR- İYİBURNAZ ORTA OKULU</v>
      </c>
      <c r="F248" s="129">
        <f>Gülle!K14</f>
        <v>921</v>
      </c>
      <c r="G248" s="130">
        <f>Gülle!A14</f>
        <v>6</v>
      </c>
      <c r="H248" s="130" t="s">
        <v>142</v>
      </c>
      <c r="I248" s="130" t="str">
        <f>Gülle!G$4</f>
        <v>4 kg.</v>
      </c>
      <c r="J248" s="124" t="str">
        <f>'YARIŞMA BİLGİLERİ'!$F$21</f>
        <v>Yıldız Erkekler</v>
      </c>
      <c r="K248" s="127" t="str">
        <f t="shared" si="4"/>
        <v>İZMİR-2017-2018 Öğretim Yılı Okullararası Puanlı  Atletizm Yıldızlar İl Birinciliği</v>
      </c>
      <c r="L248" s="128" t="str">
        <f>Gülle!K$4</f>
        <v>05 Nisan 2018 - 14:30</v>
      </c>
      <c r="M248" s="128" t="s">
        <v>176</v>
      </c>
    </row>
    <row r="249" spans="1:13" s="199" customFormat="1" ht="28.5" customHeight="1" x14ac:dyDescent="0.2">
      <c r="A249" s="122">
        <v>637</v>
      </c>
      <c r="B249" s="132" t="s">
        <v>148</v>
      </c>
      <c r="C249" s="123">
        <f>Gülle!D15</f>
        <v>38342</v>
      </c>
      <c r="D249" s="127" t="str">
        <f>Gülle!E15</f>
        <v>MEHMET YAKUT</v>
      </c>
      <c r="E249" s="127" t="str">
        <f>Gülle!F15</f>
        <v>İZMİR-ŞEHİTLER ORTAOKULU</v>
      </c>
      <c r="F249" s="129">
        <f>Gülle!K15</f>
        <v>879</v>
      </c>
      <c r="G249" s="130">
        <f>Gülle!A15</f>
        <v>7</v>
      </c>
      <c r="H249" s="130" t="s">
        <v>142</v>
      </c>
      <c r="I249" s="130" t="str">
        <f>Gülle!G$4</f>
        <v>4 kg.</v>
      </c>
      <c r="J249" s="124" t="str">
        <f>'YARIŞMA BİLGİLERİ'!$F$21</f>
        <v>Yıldız Erkekler</v>
      </c>
      <c r="K249" s="127" t="str">
        <f t="shared" si="4"/>
        <v>İZMİR-2017-2018 Öğretim Yılı Okullararası Puanlı  Atletizm Yıldızlar İl Birinciliği</v>
      </c>
      <c r="L249" s="128" t="str">
        <f>Gülle!K$4</f>
        <v>05 Nisan 2018 - 14:30</v>
      </c>
      <c r="M249" s="128" t="s">
        <v>176</v>
      </c>
    </row>
    <row r="250" spans="1:13" s="199" customFormat="1" ht="28.5" customHeight="1" x14ac:dyDescent="0.2">
      <c r="A250" s="122">
        <v>638</v>
      </c>
      <c r="B250" s="132" t="s">
        <v>148</v>
      </c>
      <c r="C250" s="123">
        <f>Gülle!D16</f>
        <v>38596</v>
      </c>
      <c r="D250" s="127" t="str">
        <f>Gülle!E16</f>
        <v>EMİR BUGAY</v>
      </c>
      <c r="E250" s="127" t="str">
        <f>Gülle!F16</f>
        <v>İZMİR-ÖZEL ÇAKABEY OKULLARI</v>
      </c>
      <c r="F250" s="129">
        <f>Gülle!K16</f>
        <v>878</v>
      </c>
      <c r="G250" s="130">
        <f>Gülle!A16</f>
        <v>8</v>
      </c>
      <c r="H250" s="130" t="s">
        <v>142</v>
      </c>
      <c r="I250" s="130" t="str">
        <f>Gülle!G$4</f>
        <v>4 kg.</v>
      </c>
      <c r="J250" s="124" t="str">
        <f>'YARIŞMA BİLGİLERİ'!$F$21</f>
        <v>Yıldız Erkekler</v>
      </c>
      <c r="K250" s="127" t="str">
        <f t="shared" si="4"/>
        <v>İZMİR-2017-2018 Öğretim Yılı Okullararası Puanlı  Atletizm Yıldızlar İl Birinciliği</v>
      </c>
      <c r="L250" s="128" t="str">
        <f>Gülle!K$4</f>
        <v>05 Nisan 2018 - 14:30</v>
      </c>
      <c r="M250" s="128" t="s">
        <v>176</v>
      </c>
    </row>
    <row r="251" spans="1:13" s="199" customFormat="1" ht="28.5" customHeight="1" x14ac:dyDescent="0.2">
      <c r="A251" s="122">
        <v>639</v>
      </c>
      <c r="B251" s="132" t="s">
        <v>148</v>
      </c>
      <c r="C251" s="123">
        <f>Gülle!D17</f>
        <v>37947</v>
      </c>
      <c r="D251" s="127" t="str">
        <f>Gülle!E17</f>
        <v>SUAT ERDEM CENGİZ</v>
      </c>
      <c r="E251" s="127" t="str">
        <f>Gülle!F17</f>
        <v>İZMİR-DEÜ ÖZEL 75.YIL ORTAOKULU</v>
      </c>
      <c r="F251" s="129">
        <f>Gülle!K17</f>
        <v>842</v>
      </c>
      <c r="G251" s="130">
        <f>Gülle!A17</f>
        <v>9</v>
      </c>
      <c r="H251" s="130" t="s">
        <v>142</v>
      </c>
      <c r="I251" s="130" t="str">
        <f>Gülle!G$4</f>
        <v>4 kg.</v>
      </c>
      <c r="J251" s="124" t="str">
        <f>'YARIŞMA BİLGİLERİ'!$F$21</f>
        <v>Yıldız Erkekler</v>
      </c>
      <c r="K251" s="127" t="str">
        <f t="shared" si="4"/>
        <v>İZMİR-2017-2018 Öğretim Yılı Okullararası Puanlı  Atletizm Yıldızlar İl Birinciliği</v>
      </c>
      <c r="L251" s="128" t="str">
        <f>Gülle!K$4</f>
        <v>05 Nisan 2018 - 14:30</v>
      </c>
      <c r="M251" s="128" t="s">
        <v>176</v>
      </c>
    </row>
    <row r="252" spans="1:13" s="199" customFormat="1" ht="28.5" customHeight="1" x14ac:dyDescent="0.2">
      <c r="A252" s="122">
        <v>655</v>
      </c>
      <c r="B252" s="132" t="s">
        <v>172</v>
      </c>
      <c r="C252" s="123" t="e">
        <f>#REF!</f>
        <v>#REF!</v>
      </c>
      <c r="D252" s="127" t="e">
        <f>#REF!</f>
        <v>#REF!</v>
      </c>
      <c r="E252" s="127" t="e">
        <f>#REF!</f>
        <v>#REF!</v>
      </c>
      <c r="F252" s="150" t="e">
        <f>#REF!</f>
        <v>#REF!</v>
      </c>
      <c r="G252" s="125" t="e">
        <f>#REF!</f>
        <v>#REF!</v>
      </c>
      <c r="H252" s="124" t="s">
        <v>172</v>
      </c>
      <c r="I252" s="130"/>
      <c r="J252" s="124" t="str">
        <f>'YARIŞMA BİLGİLERİ'!$F$21</f>
        <v>Yıldız Erkekler</v>
      </c>
      <c r="K252" s="127" t="str">
        <f t="shared" si="4"/>
        <v>İZMİR-2017-2018 Öğretim Yılı Okullararası Puanlı  Atletizm Yıldızlar İl Birinciliği</v>
      </c>
      <c r="L252" s="128" t="e">
        <f>#REF!</f>
        <v>#REF!</v>
      </c>
      <c r="M252" s="128" t="s">
        <v>176</v>
      </c>
    </row>
    <row r="253" spans="1:13" s="199" customFormat="1" ht="28.5" customHeight="1" x14ac:dyDescent="0.2">
      <c r="A253" s="122">
        <v>656</v>
      </c>
      <c r="B253" s="132" t="s">
        <v>172</v>
      </c>
      <c r="C253" s="123" t="e">
        <f>#REF!</f>
        <v>#REF!</v>
      </c>
      <c r="D253" s="127" t="e">
        <f>#REF!</f>
        <v>#REF!</v>
      </c>
      <c r="E253" s="127" t="e">
        <f>#REF!</f>
        <v>#REF!</v>
      </c>
      <c r="F253" s="150" t="e">
        <f>#REF!</f>
        <v>#REF!</v>
      </c>
      <c r="G253" s="125" t="e">
        <f>#REF!</f>
        <v>#REF!</v>
      </c>
      <c r="H253" s="124" t="s">
        <v>172</v>
      </c>
      <c r="I253" s="130"/>
      <c r="J253" s="124" t="str">
        <f>'YARIŞMA BİLGİLERİ'!$F$21</f>
        <v>Yıldız Erkekler</v>
      </c>
      <c r="K253" s="127" t="str">
        <f t="shared" si="4"/>
        <v>İZMİR-2017-2018 Öğretim Yılı Okullararası Puanlı  Atletizm Yıldızlar İl Birinciliği</v>
      </c>
      <c r="L253" s="128" t="e">
        <f>#REF!</f>
        <v>#REF!</v>
      </c>
      <c r="M253" s="128" t="s">
        <v>176</v>
      </c>
    </row>
    <row r="254" spans="1:13" s="199" customFormat="1" ht="28.5" customHeight="1" x14ac:dyDescent="0.2">
      <c r="A254" s="122">
        <v>657</v>
      </c>
      <c r="B254" s="132" t="s">
        <v>172</v>
      </c>
      <c r="C254" s="123" t="e">
        <f>#REF!</f>
        <v>#REF!</v>
      </c>
      <c r="D254" s="127" t="e">
        <f>#REF!</f>
        <v>#REF!</v>
      </c>
      <c r="E254" s="127" t="e">
        <f>#REF!</f>
        <v>#REF!</v>
      </c>
      <c r="F254" s="150" t="e">
        <f>#REF!</f>
        <v>#REF!</v>
      </c>
      <c r="G254" s="125" t="e">
        <f>#REF!</f>
        <v>#REF!</v>
      </c>
      <c r="H254" s="124" t="s">
        <v>172</v>
      </c>
      <c r="I254" s="130"/>
      <c r="J254" s="124" t="str">
        <f>'YARIŞMA BİLGİLERİ'!$F$21</f>
        <v>Yıldız Erkekler</v>
      </c>
      <c r="K254" s="127" t="str">
        <f t="shared" si="4"/>
        <v>İZMİR-2017-2018 Öğretim Yılı Okullararası Puanlı  Atletizm Yıldızlar İl Birinciliği</v>
      </c>
      <c r="L254" s="128" t="e">
        <f>#REF!</f>
        <v>#REF!</v>
      </c>
      <c r="M254" s="128" t="s">
        <v>176</v>
      </c>
    </row>
    <row r="255" spans="1:13" s="199" customFormat="1" ht="28.5" customHeight="1" x14ac:dyDescent="0.2">
      <c r="A255" s="122">
        <v>658</v>
      </c>
      <c r="B255" s="132" t="s">
        <v>172</v>
      </c>
      <c r="C255" s="123" t="e">
        <f>#REF!</f>
        <v>#REF!</v>
      </c>
      <c r="D255" s="127" t="e">
        <f>#REF!</f>
        <v>#REF!</v>
      </c>
      <c r="E255" s="127" t="e">
        <f>#REF!</f>
        <v>#REF!</v>
      </c>
      <c r="F255" s="150" t="e">
        <f>#REF!</f>
        <v>#REF!</v>
      </c>
      <c r="G255" s="125" t="e">
        <f>#REF!</f>
        <v>#REF!</v>
      </c>
      <c r="H255" s="124" t="s">
        <v>172</v>
      </c>
      <c r="I255" s="130"/>
      <c r="J255" s="124" t="str">
        <f>'YARIŞMA BİLGİLERİ'!$F$21</f>
        <v>Yıldız Erkekler</v>
      </c>
      <c r="K255" s="127" t="str">
        <f t="shared" si="4"/>
        <v>İZMİR-2017-2018 Öğretim Yılı Okullararası Puanlı  Atletizm Yıldızlar İl Birinciliği</v>
      </c>
      <c r="L255" s="128" t="e">
        <f>#REF!</f>
        <v>#REF!</v>
      </c>
      <c r="M255" s="128" t="s">
        <v>176</v>
      </c>
    </row>
    <row r="256" spans="1:13" s="199" customFormat="1" ht="28.5" customHeight="1" x14ac:dyDescent="0.2">
      <c r="A256" s="122">
        <v>659</v>
      </c>
      <c r="B256" s="132" t="s">
        <v>172</v>
      </c>
      <c r="C256" s="123" t="e">
        <f>#REF!</f>
        <v>#REF!</v>
      </c>
      <c r="D256" s="127" t="e">
        <f>#REF!</f>
        <v>#REF!</v>
      </c>
      <c r="E256" s="127" t="e">
        <f>#REF!</f>
        <v>#REF!</v>
      </c>
      <c r="F256" s="150" t="e">
        <f>#REF!</f>
        <v>#REF!</v>
      </c>
      <c r="G256" s="125" t="e">
        <f>#REF!</f>
        <v>#REF!</v>
      </c>
      <c r="H256" s="124" t="s">
        <v>172</v>
      </c>
      <c r="I256" s="130"/>
      <c r="J256" s="124" t="str">
        <f>'YARIŞMA BİLGİLERİ'!$F$21</f>
        <v>Yıldız Erkekler</v>
      </c>
      <c r="K256" s="127" t="str">
        <f t="shared" si="4"/>
        <v>İZMİR-2017-2018 Öğretim Yılı Okullararası Puanlı  Atletizm Yıldızlar İl Birinciliği</v>
      </c>
      <c r="L256" s="128" t="e">
        <f>#REF!</f>
        <v>#REF!</v>
      </c>
      <c r="M256" s="128" t="s">
        <v>176</v>
      </c>
    </row>
    <row r="257" spans="1:13" s="200" customFormat="1" ht="28.5" customHeight="1" x14ac:dyDescent="0.2">
      <c r="A257" s="122">
        <v>675</v>
      </c>
      <c r="B257" s="132" t="s">
        <v>172</v>
      </c>
      <c r="C257" s="123" t="e">
        <f>#REF!</f>
        <v>#REF!</v>
      </c>
      <c r="D257" s="127" t="e">
        <f>#REF!</f>
        <v>#REF!</v>
      </c>
      <c r="E257" s="127" t="e">
        <f>#REF!</f>
        <v>#REF!</v>
      </c>
      <c r="F257" s="150" t="e">
        <f>#REF!</f>
        <v>#REF!</v>
      </c>
      <c r="G257" s="125" t="e">
        <f>#REF!</f>
        <v>#REF!</v>
      </c>
      <c r="H257" s="124" t="s">
        <v>172</v>
      </c>
      <c r="I257" s="130"/>
      <c r="J257" s="124" t="str">
        <f>'YARIŞMA BİLGİLERİ'!$F$21</f>
        <v>Yıldız Erkekler</v>
      </c>
      <c r="K257" s="127" t="str">
        <f t="shared" si="4"/>
        <v>İZMİR-2017-2018 Öğretim Yılı Okullararası Puanlı  Atletizm Yıldızlar İl Birinciliği</v>
      </c>
      <c r="L257" s="128" t="e">
        <f>#REF!</f>
        <v>#REF!</v>
      </c>
      <c r="M257" s="128" t="s">
        <v>176</v>
      </c>
    </row>
    <row r="258" spans="1:13" s="200" customFormat="1" ht="28.5" customHeight="1" x14ac:dyDescent="0.2">
      <c r="A258" s="122">
        <v>676</v>
      </c>
      <c r="B258" s="132" t="s">
        <v>172</v>
      </c>
      <c r="C258" s="123" t="e">
        <f>#REF!</f>
        <v>#REF!</v>
      </c>
      <c r="D258" s="127" t="e">
        <f>#REF!</f>
        <v>#REF!</v>
      </c>
      <c r="E258" s="127" t="e">
        <f>#REF!</f>
        <v>#REF!</v>
      </c>
      <c r="F258" s="150" t="e">
        <f>#REF!</f>
        <v>#REF!</v>
      </c>
      <c r="G258" s="125" t="e">
        <f>#REF!</f>
        <v>#REF!</v>
      </c>
      <c r="H258" s="124" t="s">
        <v>172</v>
      </c>
      <c r="I258" s="130"/>
      <c r="J258" s="124" t="str">
        <f>'YARIŞMA BİLGİLERİ'!$F$21</f>
        <v>Yıldız Erkekler</v>
      </c>
      <c r="K258" s="127" t="str">
        <f t="shared" si="4"/>
        <v>İZMİR-2017-2018 Öğretim Yılı Okullararası Puanlı  Atletizm Yıldızlar İl Birinciliği</v>
      </c>
      <c r="L258" s="128" t="e">
        <f>#REF!</f>
        <v>#REF!</v>
      </c>
      <c r="M258" s="128" t="s">
        <v>176</v>
      </c>
    </row>
    <row r="259" spans="1:13" s="200" customFormat="1" ht="28.5" customHeight="1" x14ac:dyDescent="0.2">
      <c r="A259" s="122">
        <v>677</v>
      </c>
      <c r="B259" s="132" t="s">
        <v>172</v>
      </c>
      <c r="C259" s="123" t="e">
        <f>#REF!</f>
        <v>#REF!</v>
      </c>
      <c r="D259" s="127" t="e">
        <f>#REF!</f>
        <v>#REF!</v>
      </c>
      <c r="E259" s="127" t="e">
        <f>#REF!</f>
        <v>#REF!</v>
      </c>
      <c r="F259" s="150" t="e">
        <f>#REF!</f>
        <v>#REF!</v>
      </c>
      <c r="G259" s="125" t="e">
        <f>#REF!</f>
        <v>#REF!</v>
      </c>
      <c r="H259" s="124" t="s">
        <v>172</v>
      </c>
      <c r="I259" s="130"/>
      <c r="J259" s="124" t="str">
        <f>'YARIŞMA BİLGİLERİ'!$F$21</f>
        <v>Yıldız Erkekler</v>
      </c>
      <c r="K259" s="127" t="str">
        <f t="shared" si="4"/>
        <v>İZMİR-2017-2018 Öğretim Yılı Okullararası Puanlı  Atletizm Yıldızlar İl Birinciliği</v>
      </c>
      <c r="L259" s="128" t="e">
        <f>#REF!</f>
        <v>#REF!</v>
      </c>
      <c r="M259" s="128" t="s">
        <v>176</v>
      </c>
    </row>
    <row r="260" spans="1:13" s="200" customFormat="1" ht="28.5" customHeight="1" x14ac:dyDescent="0.2">
      <c r="A260" s="122">
        <v>678</v>
      </c>
      <c r="B260" s="132" t="s">
        <v>172</v>
      </c>
      <c r="C260" s="123" t="e">
        <f>#REF!</f>
        <v>#REF!</v>
      </c>
      <c r="D260" s="127" t="e">
        <f>#REF!</f>
        <v>#REF!</v>
      </c>
      <c r="E260" s="127" t="e">
        <f>#REF!</f>
        <v>#REF!</v>
      </c>
      <c r="F260" s="150" t="e">
        <f>#REF!</f>
        <v>#REF!</v>
      </c>
      <c r="G260" s="125" t="e">
        <f>#REF!</f>
        <v>#REF!</v>
      </c>
      <c r="H260" s="124" t="s">
        <v>172</v>
      </c>
      <c r="I260" s="130"/>
      <c r="J260" s="124" t="str">
        <f>'YARIŞMA BİLGİLERİ'!$F$21</f>
        <v>Yıldız Erkekler</v>
      </c>
      <c r="K260" s="127" t="str">
        <f t="shared" si="4"/>
        <v>İZMİR-2017-2018 Öğretim Yılı Okullararası Puanlı  Atletizm Yıldızlar İl Birinciliği</v>
      </c>
      <c r="L260" s="128" t="e">
        <f>#REF!</f>
        <v>#REF!</v>
      </c>
      <c r="M260" s="128" t="s">
        <v>176</v>
      </c>
    </row>
    <row r="261" spans="1:13" s="200" customFormat="1" ht="28.5" customHeight="1" x14ac:dyDescent="0.2">
      <c r="A261" s="122">
        <v>679</v>
      </c>
      <c r="B261" s="132" t="s">
        <v>172</v>
      </c>
      <c r="C261" s="123" t="e">
        <f>#REF!</f>
        <v>#REF!</v>
      </c>
      <c r="D261" s="127" t="e">
        <f>#REF!</f>
        <v>#REF!</v>
      </c>
      <c r="E261" s="127" t="e">
        <f>#REF!</f>
        <v>#REF!</v>
      </c>
      <c r="F261" s="150" t="e">
        <f>#REF!</f>
        <v>#REF!</v>
      </c>
      <c r="G261" s="125" t="e">
        <f>#REF!</f>
        <v>#REF!</v>
      </c>
      <c r="H261" s="124" t="s">
        <v>172</v>
      </c>
      <c r="I261" s="130"/>
      <c r="J261" s="124" t="str">
        <f>'YARIŞMA BİLGİLERİ'!$F$21</f>
        <v>Yıldız Erkekler</v>
      </c>
      <c r="K261" s="127" t="str">
        <f t="shared" si="4"/>
        <v>İZMİR-2017-2018 Öğretim Yılı Okullararası Puanlı  Atletizm Yıldızlar İl Birinciliği</v>
      </c>
      <c r="L261" s="128" t="e">
        <f>#REF!</f>
        <v>#REF!</v>
      </c>
      <c r="M261" s="128" t="s">
        <v>176</v>
      </c>
    </row>
    <row r="262" spans="1:13" ht="24.75" customHeight="1" x14ac:dyDescent="0.2">
      <c r="A262" s="122">
        <v>690</v>
      </c>
      <c r="B262" s="174" t="s">
        <v>175</v>
      </c>
      <c r="C262" s="176" t="e">
        <f>#REF!</f>
        <v>#REF!</v>
      </c>
      <c r="D262" s="178" t="e">
        <f>#REF!</f>
        <v>#REF!</v>
      </c>
      <c r="E262" s="178" t="e">
        <f>#REF!</f>
        <v>#REF!</v>
      </c>
      <c r="F262" s="179" t="e">
        <f>#REF!</f>
        <v>#REF!</v>
      </c>
      <c r="G262" s="177" t="e">
        <f>#REF!</f>
        <v>#REF!</v>
      </c>
      <c r="H262" s="130" t="s">
        <v>170</v>
      </c>
      <c r="I262" s="197"/>
      <c r="J262" s="124" t="str">
        <f>'YARIŞMA BİLGİLERİ'!$F$21</f>
        <v>Yıldız Erkekler</v>
      </c>
      <c r="K262" s="198" t="str">
        <f t="shared" si="4"/>
        <v>İZMİR-2017-2018 Öğretim Yılı Okullararası Puanlı  Atletizm Yıldızlar İl Birinciliği</v>
      </c>
      <c r="L262" s="128" t="e">
        <f>#REF!</f>
        <v>#REF!</v>
      </c>
      <c r="M262" s="128" t="s">
        <v>176</v>
      </c>
    </row>
    <row r="263" spans="1:13" ht="24.75" customHeight="1" x14ac:dyDescent="0.2">
      <c r="A263" s="122">
        <v>691</v>
      </c>
      <c r="B263" s="174" t="s">
        <v>175</v>
      </c>
      <c r="C263" s="176" t="e">
        <f>#REF!</f>
        <v>#REF!</v>
      </c>
      <c r="D263" s="178" t="e">
        <f>#REF!</f>
        <v>#REF!</v>
      </c>
      <c r="E263" s="178" t="e">
        <f>#REF!</f>
        <v>#REF!</v>
      </c>
      <c r="F263" s="179" t="e">
        <f>#REF!</f>
        <v>#REF!</v>
      </c>
      <c r="G263" s="177" t="e">
        <f>#REF!</f>
        <v>#REF!</v>
      </c>
      <c r="H263" s="130" t="s">
        <v>170</v>
      </c>
      <c r="I263" s="197"/>
      <c r="J263" s="124" t="str">
        <f>'YARIŞMA BİLGİLERİ'!$F$21</f>
        <v>Yıldız Erkekler</v>
      </c>
      <c r="K263" s="198" t="str">
        <f t="shared" si="4"/>
        <v>İZMİR-2017-2018 Öğretim Yılı Okullararası Puanlı  Atletizm Yıldızlar İl Birinciliği</v>
      </c>
      <c r="L263" s="128" t="e">
        <f>#REF!</f>
        <v>#REF!</v>
      </c>
      <c r="M263" s="128" t="s">
        <v>176</v>
      </c>
    </row>
    <row r="264" spans="1:13" ht="24.75" customHeight="1" x14ac:dyDescent="0.2">
      <c r="A264" s="122">
        <v>692</v>
      </c>
      <c r="B264" s="174" t="s">
        <v>175</v>
      </c>
      <c r="C264" s="176" t="e">
        <f>#REF!</f>
        <v>#REF!</v>
      </c>
      <c r="D264" s="178" t="e">
        <f>#REF!</f>
        <v>#REF!</v>
      </c>
      <c r="E264" s="178" t="e">
        <f>#REF!</f>
        <v>#REF!</v>
      </c>
      <c r="F264" s="179" t="e">
        <f>#REF!</f>
        <v>#REF!</v>
      </c>
      <c r="G264" s="177" t="e">
        <f>#REF!</f>
        <v>#REF!</v>
      </c>
      <c r="H264" s="130" t="s">
        <v>170</v>
      </c>
      <c r="I264" s="197"/>
      <c r="J264" s="124" t="str">
        <f>'YARIŞMA BİLGİLERİ'!$F$21</f>
        <v>Yıldız Erkekler</v>
      </c>
      <c r="K264" s="198" t="str">
        <f t="shared" si="4"/>
        <v>İZMİR-2017-2018 Öğretim Yılı Okullararası Puanlı  Atletizm Yıldızlar İl Birinciliği</v>
      </c>
      <c r="L264" s="128" t="e">
        <f>#REF!</f>
        <v>#REF!</v>
      </c>
      <c r="M264" s="128" t="s">
        <v>176</v>
      </c>
    </row>
    <row r="265" spans="1:13" ht="24.75" customHeight="1" x14ac:dyDescent="0.2">
      <c r="A265" s="122">
        <v>693</v>
      </c>
      <c r="B265" s="174" t="s">
        <v>175</v>
      </c>
      <c r="C265" s="176" t="e">
        <f>#REF!</f>
        <v>#REF!</v>
      </c>
      <c r="D265" s="178" t="e">
        <f>#REF!</f>
        <v>#REF!</v>
      </c>
      <c r="E265" s="178" t="e">
        <f>#REF!</f>
        <v>#REF!</v>
      </c>
      <c r="F265" s="179" t="e">
        <f>#REF!</f>
        <v>#REF!</v>
      </c>
      <c r="G265" s="177" t="e">
        <f>#REF!</f>
        <v>#REF!</v>
      </c>
      <c r="H265" s="130" t="s">
        <v>170</v>
      </c>
      <c r="I265" s="197"/>
      <c r="J265" s="124" t="str">
        <f>'YARIŞMA BİLGİLERİ'!$F$21</f>
        <v>Yıldız Erkekler</v>
      </c>
      <c r="K265" s="198" t="str">
        <f t="shared" si="4"/>
        <v>İZMİR-2017-2018 Öğretim Yılı Okullararası Puanlı  Atletizm Yıldızlar İl Birinciliği</v>
      </c>
      <c r="L265" s="128" t="e">
        <f>#REF!</f>
        <v>#REF!</v>
      </c>
      <c r="M265" s="128" t="s">
        <v>176</v>
      </c>
    </row>
    <row r="266" spans="1:13" ht="24.75" customHeight="1" x14ac:dyDescent="0.2">
      <c r="A266" s="122">
        <v>694</v>
      </c>
      <c r="B266" s="174" t="s">
        <v>175</v>
      </c>
      <c r="C266" s="176" t="e">
        <f>#REF!</f>
        <v>#REF!</v>
      </c>
      <c r="D266" s="178" t="e">
        <f>#REF!</f>
        <v>#REF!</v>
      </c>
      <c r="E266" s="178" t="e">
        <f>#REF!</f>
        <v>#REF!</v>
      </c>
      <c r="F266" s="179" t="e">
        <f>#REF!</f>
        <v>#REF!</v>
      </c>
      <c r="G266" s="177" t="e">
        <f>#REF!</f>
        <v>#REF!</v>
      </c>
      <c r="H266" s="130" t="s">
        <v>170</v>
      </c>
      <c r="I266" s="197"/>
      <c r="J266" s="124" t="str">
        <f>'YARIŞMA BİLGİLERİ'!$F$21</f>
        <v>Yıldız Erkekler</v>
      </c>
      <c r="K266" s="198" t="str">
        <f t="shared" si="4"/>
        <v>İZMİR-2017-2018 Öğretim Yılı Okullararası Puanlı  Atletizm Yıldızlar İl Birinciliği</v>
      </c>
      <c r="L266" s="128" t="e">
        <f>#REF!</f>
        <v>#REF!</v>
      </c>
      <c r="M266" s="128" t="s">
        <v>176</v>
      </c>
    </row>
    <row r="267" spans="1:13" ht="24.75" customHeight="1" x14ac:dyDescent="0.2">
      <c r="A267" s="122">
        <v>695</v>
      </c>
      <c r="B267" s="174" t="s">
        <v>175</v>
      </c>
      <c r="C267" s="176" t="e">
        <f>#REF!</f>
        <v>#REF!</v>
      </c>
      <c r="D267" s="178" t="e">
        <f>#REF!</f>
        <v>#REF!</v>
      </c>
      <c r="E267" s="178" t="e">
        <f>#REF!</f>
        <v>#REF!</v>
      </c>
      <c r="F267" s="179" t="e">
        <f>#REF!</f>
        <v>#REF!</v>
      </c>
      <c r="G267" s="177" t="e">
        <f>#REF!</f>
        <v>#REF!</v>
      </c>
      <c r="H267" s="130" t="s">
        <v>170</v>
      </c>
      <c r="I267" s="197"/>
      <c r="J267" s="124" t="str">
        <f>'YARIŞMA BİLGİLERİ'!$F$21</f>
        <v>Yıldız Erkekler</v>
      </c>
      <c r="K267" s="198" t="str">
        <f t="shared" si="4"/>
        <v>İZMİR-2017-2018 Öğretim Yılı Okullararası Puanlı  Atletizm Yıldızlar İl Birinciliği</v>
      </c>
      <c r="L267" s="128" t="e">
        <f>#REF!</f>
        <v>#REF!</v>
      </c>
      <c r="M267" s="128" t="s">
        <v>176</v>
      </c>
    </row>
    <row r="268" spans="1:13" ht="24.75" customHeight="1" x14ac:dyDescent="0.2">
      <c r="A268" s="122">
        <v>696</v>
      </c>
      <c r="B268" s="174" t="s">
        <v>175</v>
      </c>
      <c r="C268" s="176" t="e">
        <f>#REF!</f>
        <v>#REF!</v>
      </c>
      <c r="D268" s="178" t="e">
        <f>#REF!</f>
        <v>#REF!</v>
      </c>
      <c r="E268" s="178" t="e">
        <f>#REF!</f>
        <v>#REF!</v>
      </c>
      <c r="F268" s="179" t="e">
        <f>#REF!</f>
        <v>#REF!</v>
      </c>
      <c r="G268" s="177" t="e">
        <f>#REF!</f>
        <v>#REF!</v>
      </c>
      <c r="H268" s="130" t="s">
        <v>170</v>
      </c>
      <c r="I268" s="197"/>
      <c r="J268" s="124" t="str">
        <f>'YARIŞMA BİLGİLERİ'!$F$21</f>
        <v>Yıldız Erkekler</v>
      </c>
      <c r="K268" s="198" t="str">
        <f t="shared" si="4"/>
        <v>İZMİR-2017-2018 Öğretim Yılı Okullararası Puanlı  Atletizm Yıldızlar İl Birinciliği</v>
      </c>
      <c r="L268" s="128" t="e">
        <f>#REF!</f>
        <v>#REF!</v>
      </c>
      <c r="M268" s="128" t="s">
        <v>176</v>
      </c>
    </row>
    <row r="269" spans="1:13" ht="24.75" customHeight="1" x14ac:dyDescent="0.2">
      <c r="A269" s="122">
        <v>697</v>
      </c>
      <c r="B269" s="174" t="s">
        <v>175</v>
      </c>
      <c r="C269" s="176" t="e">
        <f>#REF!</f>
        <v>#REF!</v>
      </c>
      <c r="D269" s="178" t="e">
        <f>#REF!</f>
        <v>#REF!</v>
      </c>
      <c r="E269" s="178" t="e">
        <f>#REF!</f>
        <v>#REF!</v>
      </c>
      <c r="F269" s="179" t="e">
        <f>#REF!</f>
        <v>#REF!</v>
      </c>
      <c r="G269" s="177" t="e">
        <f>#REF!</f>
        <v>#REF!</v>
      </c>
      <c r="H269" s="130" t="s">
        <v>170</v>
      </c>
      <c r="I269" s="197"/>
      <c r="J269" s="124" t="str">
        <f>'YARIŞMA BİLGİLERİ'!$F$21</f>
        <v>Yıldız Erkekler</v>
      </c>
      <c r="K269" s="198" t="str">
        <f t="shared" si="4"/>
        <v>İZMİR-2017-2018 Öğretim Yılı Okullararası Puanlı  Atletizm Yıldızlar İl Birinciliği</v>
      </c>
      <c r="L269" s="128" t="e">
        <f>#REF!</f>
        <v>#REF!</v>
      </c>
      <c r="M269" s="128" t="s">
        <v>176</v>
      </c>
    </row>
    <row r="270" spans="1:13" ht="24.75" customHeight="1" x14ac:dyDescent="0.2">
      <c r="A270" s="122">
        <v>698</v>
      </c>
      <c r="B270" s="174" t="s">
        <v>175</v>
      </c>
      <c r="C270" s="176" t="e">
        <f>#REF!</f>
        <v>#REF!</v>
      </c>
      <c r="D270" s="178" t="e">
        <f>#REF!</f>
        <v>#REF!</v>
      </c>
      <c r="E270" s="178" t="e">
        <f>#REF!</f>
        <v>#REF!</v>
      </c>
      <c r="F270" s="179" t="e">
        <f>#REF!</f>
        <v>#REF!</v>
      </c>
      <c r="G270" s="177" t="e">
        <f>#REF!</f>
        <v>#REF!</v>
      </c>
      <c r="H270" s="130" t="s">
        <v>170</v>
      </c>
      <c r="I270" s="197"/>
      <c r="J270" s="124" t="str">
        <f>'YARIŞMA BİLGİLERİ'!$F$21</f>
        <v>Yıldız Erkekler</v>
      </c>
      <c r="K270" s="198" t="str">
        <f t="shared" si="4"/>
        <v>İZMİR-2017-2018 Öğretim Yılı Okullararası Puanlı  Atletizm Yıldızlar İl Birinciliği</v>
      </c>
      <c r="L270" s="128" t="e">
        <f>#REF!</f>
        <v>#REF!</v>
      </c>
      <c r="M270" s="128" t="s">
        <v>176</v>
      </c>
    </row>
    <row r="271" spans="1:13" ht="24.75" customHeight="1" x14ac:dyDescent="0.2">
      <c r="A271" s="122">
        <v>699</v>
      </c>
      <c r="B271" s="174" t="s">
        <v>175</v>
      </c>
      <c r="C271" s="176" t="e">
        <f>#REF!</f>
        <v>#REF!</v>
      </c>
      <c r="D271" s="178" t="e">
        <f>#REF!</f>
        <v>#REF!</v>
      </c>
      <c r="E271" s="178" t="e">
        <f>#REF!</f>
        <v>#REF!</v>
      </c>
      <c r="F271" s="179" t="e">
        <f>#REF!</f>
        <v>#REF!</v>
      </c>
      <c r="G271" s="177" t="e">
        <f>#REF!</f>
        <v>#REF!</v>
      </c>
      <c r="H271" s="130" t="s">
        <v>170</v>
      </c>
      <c r="I271" s="197"/>
      <c r="J271" s="124" t="str">
        <f>'YARIŞMA BİLGİLERİ'!$F$21</f>
        <v>Yıldız Erkekler</v>
      </c>
      <c r="K271" s="198" t="str">
        <f t="shared" si="4"/>
        <v>İZMİR-2017-2018 Öğretim Yılı Okullararası Puanlı  Atletizm Yıldızlar İl Birinciliği</v>
      </c>
      <c r="L271" s="128" t="e">
        <f>#REF!</f>
        <v>#REF!</v>
      </c>
      <c r="M271" s="128" t="s">
        <v>176</v>
      </c>
    </row>
    <row r="272" spans="1:13" ht="24.75" customHeight="1" x14ac:dyDescent="0.2">
      <c r="A272" s="122">
        <v>700</v>
      </c>
      <c r="B272" s="174" t="s">
        <v>175</v>
      </c>
      <c r="C272" s="176" t="e">
        <f>#REF!</f>
        <v>#REF!</v>
      </c>
      <c r="D272" s="178" t="e">
        <f>#REF!</f>
        <v>#REF!</v>
      </c>
      <c r="E272" s="178" t="e">
        <f>#REF!</f>
        <v>#REF!</v>
      </c>
      <c r="F272" s="179" t="e">
        <f>#REF!</f>
        <v>#REF!</v>
      </c>
      <c r="G272" s="177" t="e">
        <f>#REF!</f>
        <v>#REF!</v>
      </c>
      <c r="H272" s="130" t="s">
        <v>170</v>
      </c>
      <c r="I272" s="197"/>
      <c r="J272" s="124" t="str">
        <f>'YARIŞMA BİLGİLERİ'!$F$21</f>
        <v>Yıldız Erkekler</v>
      </c>
      <c r="K272" s="198" t="str">
        <f t="shared" si="4"/>
        <v>İZMİR-2017-2018 Öğretim Yılı Okullararası Puanlı  Atletizm Yıldızlar İl Birinciliği</v>
      </c>
      <c r="L272" s="128" t="e">
        <f>#REF!</f>
        <v>#REF!</v>
      </c>
      <c r="M272" s="128" t="s">
        <v>176</v>
      </c>
    </row>
    <row r="273" spans="1:13" ht="24.75" customHeight="1" x14ac:dyDescent="0.2">
      <c r="A273" s="122">
        <v>701</v>
      </c>
      <c r="B273" s="174" t="s">
        <v>175</v>
      </c>
      <c r="C273" s="176" t="e">
        <f>#REF!</f>
        <v>#REF!</v>
      </c>
      <c r="D273" s="178" t="e">
        <f>#REF!</f>
        <v>#REF!</v>
      </c>
      <c r="E273" s="178" t="e">
        <f>#REF!</f>
        <v>#REF!</v>
      </c>
      <c r="F273" s="179" t="e">
        <f>#REF!</f>
        <v>#REF!</v>
      </c>
      <c r="G273" s="177" t="e">
        <f>#REF!</f>
        <v>#REF!</v>
      </c>
      <c r="H273" s="130" t="s">
        <v>170</v>
      </c>
      <c r="I273" s="197"/>
      <c r="J273" s="124" t="str">
        <f>'YARIŞMA BİLGİLERİ'!$F$21</f>
        <v>Yıldız Erkekler</v>
      </c>
      <c r="K273" s="198" t="str">
        <f t="shared" si="4"/>
        <v>İZMİR-2017-2018 Öğretim Yılı Okullararası Puanlı  Atletizm Yıldızlar İl Birinciliği</v>
      </c>
      <c r="L273" s="128" t="e">
        <f>#REF!</f>
        <v>#REF!</v>
      </c>
      <c r="M273" s="128" t="s">
        <v>176</v>
      </c>
    </row>
    <row r="274" spans="1:13" ht="24.75" customHeight="1" x14ac:dyDescent="0.2">
      <c r="A274" s="122">
        <v>702</v>
      </c>
      <c r="B274" s="174" t="s">
        <v>175</v>
      </c>
      <c r="C274" s="176" t="e">
        <f>#REF!</f>
        <v>#REF!</v>
      </c>
      <c r="D274" s="178" t="e">
        <f>#REF!</f>
        <v>#REF!</v>
      </c>
      <c r="E274" s="178" t="e">
        <f>#REF!</f>
        <v>#REF!</v>
      </c>
      <c r="F274" s="179" t="e">
        <f>#REF!</f>
        <v>#REF!</v>
      </c>
      <c r="G274" s="177" t="e">
        <f>#REF!</f>
        <v>#REF!</v>
      </c>
      <c r="H274" s="130" t="s">
        <v>170</v>
      </c>
      <c r="I274" s="197"/>
      <c r="J274" s="124" t="str">
        <f>'YARIŞMA BİLGİLERİ'!$F$21</f>
        <v>Yıldız Erkekler</v>
      </c>
      <c r="K274" s="198" t="str">
        <f t="shared" si="4"/>
        <v>İZMİR-2017-2018 Öğretim Yılı Okullararası Puanlı  Atletizm Yıldızlar İl Birinciliği</v>
      </c>
      <c r="L274" s="128" t="e">
        <f>#REF!</f>
        <v>#REF!</v>
      </c>
      <c r="M274" s="128" t="s">
        <v>176</v>
      </c>
    </row>
    <row r="275" spans="1:13" ht="24.75" customHeight="1" x14ac:dyDescent="0.2">
      <c r="A275" s="122">
        <v>737</v>
      </c>
      <c r="B275" s="174" t="s">
        <v>175</v>
      </c>
      <c r="C275" s="176" t="e">
        <f>#REF!</f>
        <v>#REF!</v>
      </c>
      <c r="D275" s="178" t="e">
        <f>#REF!</f>
        <v>#REF!</v>
      </c>
      <c r="E275" s="178" t="e">
        <f>#REF!</f>
        <v>#REF!</v>
      </c>
      <c r="F275" s="179" t="e">
        <f>#REF!</f>
        <v>#REF!</v>
      </c>
      <c r="G275" s="177" t="e">
        <f>#REF!</f>
        <v>#REF!</v>
      </c>
      <c r="H275" s="130" t="s">
        <v>170</v>
      </c>
      <c r="I275" s="197"/>
      <c r="J275" s="124" t="str">
        <f>'YARIŞMA BİLGİLERİ'!$F$21</f>
        <v>Yıldız Erkekler</v>
      </c>
      <c r="K275" s="198" t="str">
        <f t="shared" si="4"/>
        <v>İZMİR-2017-2018 Öğretim Yılı Okullararası Puanlı  Atletizm Yıldızlar İl Birinciliği</v>
      </c>
      <c r="L275" s="128" t="e">
        <f>#REF!</f>
        <v>#REF!</v>
      </c>
      <c r="M275" s="128" t="s">
        <v>176</v>
      </c>
    </row>
    <row r="276" spans="1:13" ht="24.75" customHeight="1" x14ac:dyDescent="0.2">
      <c r="A276" s="122">
        <v>738</v>
      </c>
      <c r="B276" s="174" t="s">
        <v>175</v>
      </c>
      <c r="C276" s="176" t="e">
        <f>#REF!</f>
        <v>#REF!</v>
      </c>
      <c r="D276" s="178" t="e">
        <f>#REF!</f>
        <v>#REF!</v>
      </c>
      <c r="E276" s="178" t="e">
        <f>#REF!</f>
        <v>#REF!</v>
      </c>
      <c r="F276" s="179" t="e">
        <f>#REF!</f>
        <v>#REF!</v>
      </c>
      <c r="G276" s="177" t="e">
        <f>#REF!</f>
        <v>#REF!</v>
      </c>
      <c r="H276" s="130" t="s">
        <v>170</v>
      </c>
      <c r="I276" s="197"/>
      <c r="J276" s="124" t="str">
        <f>'YARIŞMA BİLGİLERİ'!$F$21</f>
        <v>Yıldız Erkekler</v>
      </c>
      <c r="K276" s="198" t="str">
        <f t="shared" si="4"/>
        <v>İZMİR-2017-2018 Öğretim Yılı Okullararası Puanlı  Atletizm Yıldızlar İl Birinciliği</v>
      </c>
      <c r="L276" s="128" t="e">
        <f>#REF!</f>
        <v>#REF!</v>
      </c>
      <c r="M276" s="128" t="s">
        <v>176</v>
      </c>
    </row>
    <row r="277" spans="1:13" ht="24.75" customHeight="1" x14ac:dyDescent="0.2">
      <c r="A277" s="122">
        <v>739</v>
      </c>
      <c r="B277" s="174" t="s">
        <v>175</v>
      </c>
      <c r="C277" s="176" t="e">
        <f>#REF!</f>
        <v>#REF!</v>
      </c>
      <c r="D277" s="178" t="e">
        <f>#REF!</f>
        <v>#REF!</v>
      </c>
      <c r="E277" s="178" t="e">
        <f>#REF!</f>
        <v>#REF!</v>
      </c>
      <c r="F277" s="179" t="e">
        <f>#REF!</f>
        <v>#REF!</v>
      </c>
      <c r="G277" s="177" t="e">
        <f>#REF!</f>
        <v>#REF!</v>
      </c>
      <c r="H277" s="130" t="s">
        <v>170</v>
      </c>
      <c r="I277" s="197"/>
      <c r="J277" s="124" t="str">
        <f>'YARIŞMA BİLGİLERİ'!$F$21</f>
        <v>Yıldız Erkekler</v>
      </c>
      <c r="K277" s="198" t="str">
        <f t="shared" si="4"/>
        <v>İZMİR-2017-2018 Öğretim Yılı Okullararası Puanlı  Atletizm Yıldızlar İl Birinciliği</v>
      </c>
      <c r="L277" s="128" t="e">
        <f>#REF!</f>
        <v>#REF!</v>
      </c>
      <c r="M277" s="128" t="s">
        <v>176</v>
      </c>
    </row>
    <row r="278" spans="1:13" ht="24.75" customHeight="1" x14ac:dyDescent="0.2">
      <c r="A278" s="122">
        <v>740</v>
      </c>
      <c r="B278" s="174" t="s">
        <v>175</v>
      </c>
      <c r="C278" s="176" t="e">
        <f>#REF!</f>
        <v>#REF!</v>
      </c>
      <c r="D278" s="178" t="e">
        <f>#REF!</f>
        <v>#REF!</v>
      </c>
      <c r="E278" s="178" t="e">
        <f>#REF!</f>
        <v>#REF!</v>
      </c>
      <c r="F278" s="179" t="e">
        <f>#REF!</f>
        <v>#REF!</v>
      </c>
      <c r="G278" s="177" t="e">
        <f>#REF!</f>
        <v>#REF!</v>
      </c>
      <c r="H278" s="130" t="s">
        <v>170</v>
      </c>
      <c r="I278" s="197"/>
      <c r="J278" s="124" t="str">
        <f>'YARIŞMA BİLGİLERİ'!$F$21</f>
        <v>Yıldız Erkekler</v>
      </c>
      <c r="K278" s="198" t="str">
        <f t="shared" si="4"/>
        <v>İZMİR-2017-2018 Öğretim Yılı Okullararası Puanlı  Atletizm Yıldızlar İl Birinciliği</v>
      </c>
      <c r="L278" s="128" t="e">
        <f>#REF!</f>
        <v>#REF!</v>
      </c>
      <c r="M278" s="128" t="s">
        <v>176</v>
      </c>
    </row>
    <row r="279" spans="1:13" ht="24.75" customHeight="1" x14ac:dyDescent="0.2">
      <c r="A279" s="122">
        <v>741</v>
      </c>
      <c r="B279" s="174" t="s">
        <v>175</v>
      </c>
      <c r="C279" s="176" t="e">
        <f>#REF!</f>
        <v>#REF!</v>
      </c>
      <c r="D279" s="178" t="e">
        <f>#REF!</f>
        <v>#REF!</v>
      </c>
      <c r="E279" s="178" t="e">
        <f>#REF!</f>
        <v>#REF!</v>
      </c>
      <c r="F279" s="179" t="e">
        <f>#REF!</f>
        <v>#REF!</v>
      </c>
      <c r="G279" s="177" t="e">
        <f>#REF!</f>
        <v>#REF!</v>
      </c>
      <c r="H279" s="130" t="s">
        <v>170</v>
      </c>
      <c r="I279" s="197"/>
      <c r="J279" s="124" t="str">
        <f>'YARIŞMA BİLGİLERİ'!$F$21</f>
        <v>Yıldız Erkekler</v>
      </c>
      <c r="K279" s="198" t="str">
        <f t="shared" si="4"/>
        <v>İZMİR-2017-2018 Öğretim Yılı Okullararası Puanlı  Atletizm Yıldızlar İl Birinciliği</v>
      </c>
      <c r="L279" s="128" t="e">
        <f>#REF!</f>
        <v>#REF!</v>
      </c>
      <c r="M279" s="128" t="s">
        <v>176</v>
      </c>
    </row>
    <row r="280" spans="1:13" ht="24.75" customHeight="1" x14ac:dyDescent="0.2">
      <c r="A280" s="122">
        <v>742</v>
      </c>
      <c r="B280" s="174" t="s">
        <v>175</v>
      </c>
      <c r="C280" s="176" t="e">
        <f>#REF!</f>
        <v>#REF!</v>
      </c>
      <c r="D280" s="178" t="e">
        <f>#REF!</f>
        <v>#REF!</v>
      </c>
      <c r="E280" s="178" t="e">
        <f>#REF!</f>
        <v>#REF!</v>
      </c>
      <c r="F280" s="179" t="e">
        <f>#REF!</f>
        <v>#REF!</v>
      </c>
      <c r="G280" s="177" t="e">
        <f>#REF!</f>
        <v>#REF!</v>
      </c>
      <c r="H280" s="130" t="s">
        <v>170</v>
      </c>
      <c r="I280" s="197"/>
      <c r="J280" s="124" t="str">
        <f>'YARIŞMA BİLGİLERİ'!$F$21</f>
        <v>Yıldız Erkekler</v>
      </c>
      <c r="K280" s="198" t="str">
        <f t="shared" si="4"/>
        <v>İZMİR-2017-2018 Öğretim Yılı Okullararası Puanlı  Atletizm Yıldızlar İl Birinciliği</v>
      </c>
      <c r="L280" s="128" t="e">
        <f>#REF!</f>
        <v>#REF!</v>
      </c>
      <c r="M280" s="128" t="s">
        <v>176</v>
      </c>
    </row>
    <row r="281" spans="1:13" ht="24.75" customHeight="1" x14ac:dyDescent="0.2">
      <c r="A281" s="122">
        <v>743</v>
      </c>
      <c r="B281" s="174" t="s">
        <v>175</v>
      </c>
      <c r="C281" s="176" t="e">
        <f>#REF!</f>
        <v>#REF!</v>
      </c>
      <c r="D281" s="178" t="e">
        <f>#REF!</f>
        <v>#REF!</v>
      </c>
      <c r="E281" s="178" t="e">
        <f>#REF!</f>
        <v>#REF!</v>
      </c>
      <c r="F281" s="179" t="e">
        <f>#REF!</f>
        <v>#REF!</v>
      </c>
      <c r="G281" s="177" t="e">
        <f>#REF!</f>
        <v>#REF!</v>
      </c>
      <c r="H281" s="130" t="s">
        <v>170</v>
      </c>
      <c r="I281" s="197"/>
      <c r="J281" s="124" t="str">
        <f>'YARIŞMA BİLGİLERİ'!$F$21</f>
        <v>Yıldız Erkekler</v>
      </c>
      <c r="K281" s="198" t="str">
        <f t="shared" si="4"/>
        <v>İZMİR-2017-2018 Öğretim Yılı Okullararası Puanlı  Atletizm Yıldızlar İl Birinciliği</v>
      </c>
      <c r="L281" s="128" t="e">
        <f>#REF!</f>
        <v>#REF!</v>
      </c>
      <c r="M281" s="128" t="s">
        <v>176</v>
      </c>
    </row>
    <row r="282" spans="1:13" ht="24.75" customHeight="1" x14ac:dyDescent="0.2">
      <c r="A282" s="122">
        <v>744</v>
      </c>
      <c r="B282" s="174" t="s">
        <v>175</v>
      </c>
      <c r="C282" s="176" t="e">
        <f>#REF!</f>
        <v>#REF!</v>
      </c>
      <c r="D282" s="178" t="e">
        <f>#REF!</f>
        <v>#REF!</v>
      </c>
      <c r="E282" s="178" t="e">
        <f>#REF!</f>
        <v>#REF!</v>
      </c>
      <c r="F282" s="179" t="e">
        <f>#REF!</f>
        <v>#REF!</v>
      </c>
      <c r="G282" s="177" t="e">
        <f>#REF!</f>
        <v>#REF!</v>
      </c>
      <c r="H282" s="130" t="s">
        <v>170</v>
      </c>
      <c r="I282" s="197"/>
      <c r="J282" s="124" t="str">
        <f>'YARIŞMA BİLGİLERİ'!$F$21</f>
        <v>Yıldız Erkekler</v>
      </c>
      <c r="K282" s="198" t="str">
        <f t="shared" si="4"/>
        <v>İZMİR-2017-2018 Öğretim Yılı Okullararası Puanlı  Atletizm Yıldızlar İl Birinciliği</v>
      </c>
      <c r="L282" s="128" t="e">
        <f>#REF!</f>
        <v>#REF!</v>
      </c>
      <c r="M282" s="128" t="s">
        <v>176</v>
      </c>
    </row>
    <row r="283" spans="1:13" ht="24.75" customHeight="1" x14ac:dyDescent="0.2">
      <c r="A283" s="122">
        <v>745</v>
      </c>
      <c r="B283" s="174" t="s">
        <v>175</v>
      </c>
      <c r="C283" s="176" t="e">
        <f>#REF!</f>
        <v>#REF!</v>
      </c>
      <c r="D283" s="178" t="e">
        <f>#REF!</f>
        <v>#REF!</v>
      </c>
      <c r="E283" s="178" t="e">
        <f>#REF!</f>
        <v>#REF!</v>
      </c>
      <c r="F283" s="179" t="e">
        <f>#REF!</f>
        <v>#REF!</v>
      </c>
      <c r="G283" s="177" t="e">
        <f>#REF!</f>
        <v>#REF!</v>
      </c>
      <c r="H283" s="130" t="s">
        <v>170</v>
      </c>
      <c r="I283" s="197"/>
      <c r="J283" s="124" t="str">
        <f>'YARIŞMA BİLGİLERİ'!$F$21</f>
        <v>Yıldız Erkekler</v>
      </c>
      <c r="K283" s="198" t="str">
        <f t="shared" ref="K283:K346" si="5">CONCATENATE(K$1,"-",A$1)</f>
        <v>İZMİR-2017-2018 Öğretim Yılı Okullararası Puanlı  Atletizm Yıldızlar İl Birinciliği</v>
      </c>
      <c r="L283" s="128" t="e">
        <f>#REF!</f>
        <v>#REF!</v>
      </c>
      <c r="M283" s="128" t="s">
        <v>176</v>
      </c>
    </row>
    <row r="284" spans="1:13" ht="24.75" customHeight="1" x14ac:dyDescent="0.2">
      <c r="A284" s="122">
        <v>746</v>
      </c>
      <c r="B284" s="174" t="s">
        <v>175</v>
      </c>
      <c r="C284" s="176" t="e">
        <f>#REF!</f>
        <v>#REF!</v>
      </c>
      <c r="D284" s="178" t="e">
        <f>#REF!</f>
        <v>#REF!</v>
      </c>
      <c r="E284" s="178" t="e">
        <f>#REF!</f>
        <v>#REF!</v>
      </c>
      <c r="F284" s="179" t="e">
        <f>#REF!</f>
        <v>#REF!</v>
      </c>
      <c r="G284" s="177" t="e">
        <f>#REF!</f>
        <v>#REF!</v>
      </c>
      <c r="H284" s="130" t="s">
        <v>170</v>
      </c>
      <c r="I284" s="197"/>
      <c r="J284" s="124" t="str">
        <f>'YARIŞMA BİLGİLERİ'!$F$21</f>
        <v>Yıldız Erkekler</v>
      </c>
      <c r="K284" s="198" t="str">
        <f t="shared" si="5"/>
        <v>İZMİR-2017-2018 Öğretim Yılı Okullararası Puanlı  Atletizm Yıldızlar İl Birinciliği</v>
      </c>
      <c r="L284" s="128" t="e">
        <f>#REF!</f>
        <v>#REF!</v>
      </c>
      <c r="M284" s="128" t="s">
        <v>176</v>
      </c>
    </row>
    <row r="285" spans="1:13" ht="24.75" customHeight="1" x14ac:dyDescent="0.2">
      <c r="A285" s="122">
        <v>747</v>
      </c>
      <c r="B285" s="174" t="s">
        <v>175</v>
      </c>
      <c r="C285" s="176" t="e">
        <f>#REF!</f>
        <v>#REF!</v>
      </c>
      <c r="D285" s="178" t="e">
        <f>#REF!</f>
        <v>#REF!</v>
      </c>
      <c r="E285" s="178" t="e">
        <f>#REF!</f>
        <v>#REF!</v>
      </c>
      <c r="F285" s="179" t="e">
        <f>#REF!</f>
        <v>#REF!</v>
      </c>
      <c r="G285" s="177" t="e">
        <f>#REF!</f>
        <v>#REF!</v>
      </c>
      <c r="H285" s="130" t="s">
        <v>170</v>
      </c>
      <c r="I285" s="197"/>
      <c r="J285" s="124" t="str">
        <f>'YARIŞMA BİLGİLERİ'!$F$21</f>
        <v>Yıldız Erkekler</v>
      </c>
      <c r="K285" s="198" t="str">
        <f t="shared" si="5"/>
        <v>İZMİR-2017-2018 Öğretim Yılı Okullararası Puanlı  Atletizm Yıldızlar İl Birinciliği</v>
      </c>
      <c r="L285" s="128" t="e">
        <f>#REF!</f>
        <v>#REF!</v>
      </c>
      <c r="M285" s="128" t="s">
        <v>176</v>
      </c>
    </row>
    <row r="286" spans="1:13" ht="24.75" customHeight="1" x14ac:dyDescent="0.2">
      <c r="A286" s="122">
        <v>748</v>
      </c>
      <c r="B286" s="174" t="s">
        <v>175</v>
      </c>
      <c r="C286" s="176" t="e">
        <f>#REF!</f>
        <v>#REF!</v>
      </c>
      <c r="D286" s="178" t="e">
        <f>#REF!</f>
        <v>#REF!</v>
      </c>
      <c r="E286" s="178" t="e">
        <f>#REF!</f>
        <v>#REF!</v>
      </c>
      <c r="F286" s="179" t="e">
        <f>#REF!</f>
        <v>#REF!</v>
      </c>
      <c r="G286" s="177" t="e">
        <f>#REF!</f>
        <v>#REF!</v>
      </c>
      <c r="H286" s="130" t="s">
        <v>170</v>
      </c>
      <c r="I286" s="197"/>
      <c r="J286" s="124" t="str">
        <f>'YARIŞMA BİLGİLERİ'!$F$21</f>
        <v>Yıldız Erkekler</v>
      </c>
      <c r="K286" s="198" t="str">
        <f t="shared" si="5"/>
        <v>İZMİR-2017-2018 Öğretim Yılı Okullararası Puanlı  Atletizm Yıldızlar İl Birinciliği</v>
      </c>
      <c r="L286" s="128" t="e">
        <f>#REF!</f>
        <v>#REF!</v>
      </c>
      <c r="M286" s="128" t="s">
        <v>176</v>
      </c>
    </row>
    <row r="287" spans="1:13" ht="24.75" customHeight="1" x14ac:dyDescent="0.2">
      <c r="A287" s="122">
        <v>749</v>
      </c>
      <c r="B287" s="174" t="s">
        <v>175</v>
      </c>
      <c r="C287" s="176" t="e">
        <f>#REF!</f>
        <v>#REF!</v>
      </c>
      <c r="D287" s="178" t="e">
        <f>#REF!</f>
        <v>#REF!</v>
      </c>
      <c r="E287" s="178" t="e">
        <f>#REF!</f>
        <v>#REF!</v>
      </c>
      <c r="F287" s="179" t="e">
        <f>#REF!</f>
        <v>#REF!</v>
      </c>
      <c r="G287" s="177" t="e">
        <f>#REF!</f>
        <v>#REF!</v>
      </c>
      <c r="H287" s="130" t="s">
        <v>170</v>
      </c>
      <c r="I287" s="197"/>
      <c r="J287" s="124" t="str">
        <f>'YARIŞMA BİLGİLERİ'!$F$21</f>
        <v>Yıldız Erkekler</v>
      </c>
      <c r="K287" s="198" t="str">
        <f t="shared" si="5"/>
        <v>İZMİR-2017-2018 Öğretim Yılı Okullararası Puanlı  Atletizm Yıldızlar İl Birinciliği</v>
      </c>
      <c r="L287" s="128" t="e">
        <f>#REF!</f>
        <v>#REF!</v>
      </c>
      <c r="M287" s="128" t="s">
        <v>176</v>
      </c>
    </row>
    <row r="288" spans="1:13" ht="24.75" customHeight="1" x14ac:dyDescent="0.2">
      <c r="A288" s="122">
        <v>750</v>
      </c>
      <c r="B288" s="174" t="s">
        <v>175</v>
      </c>
      <c r="C288" s="176" t="e">
        <f>#REF!</f>
        <v>#REF!</v>
      </c>
      <c r="D288" s="178" t="e">
        <f>#REF!</f>
        <v>#REF!</v>
      </c>
      <c r="E288" s="178" t="e">
        <f>#REF!</f>
        <v>#REF!</v>
      </c>
      <c r="F288" s="179" t="e">
        <f>#REF!</f>
        <v>#REF!</v>
      </c>
      <c r="G288" s="177" t="e">
        <f>#REF!</f>
        <v>#REF!</v>
      </c>
      <c r="H288" s="130" t="s">
        <v>170</v>
      </c>
      <c r="I288" s="197"/>
      <c r="J288" s="124" t="str">
        <f>'YARIŞMA BİLGİLERİ'!$F$21</f>
        <v>Yıldız Erkekler</v>
      </c>
      <c r="K288" s="198" t="str">
        <f t="shared" si="5"/>
        <v>İZMİR-2017-2018 Öğretim Yılı Okullararası Puanlı  Atletizm Yıldızlar İl Birinciliği</v>
      </c>
      <c r="L288" s="128" t="e">
        <f>#REF!</f>
        <v>#REF!</v>
      </c>
      <c r="M288" s="128" t="s">
        <v>176</v>
      </c>
    </row>
    <row r="289" spans="1:13" ht="24.75" customHeight="1" x14ac:dyDescent="0.2">
      <c r="A289" s="122">
        <v>751</v>
      </c>
      <c r="B289" s="174" t="s">
        <v>175</v>
      </c>
      <c r="C289" s="176" t="e">
        <f>#REF!</f>
        <v>#REF!</v>
      </c>
      <c r="D289" s="178" t="e">
        <f>#REF!</f>
        <v>#REF!</v>
      </c>
      <c r="E289" s="178" t="e">
        <f>#REF!</f>
        <v>#REF!</v>
      </c>
      <c r="F289" s="179" t="e">
        <f>#REF!</f>
        <v>#REF!</v>
      </c>
      <c r="G289" s="177" t="e">
        <f>#REF!</f>
        <v>#REF!</v>
      </c>
      <c r="H289" s="130" t="s">
        <v>170</v>
      </c>
      <c r="I289" s="197"/>
      <c r="J289" s="124" t="str">
        <f>'YARIŞMA BİLGİLERİ'!$F$21</f>
        <v>Yıldız Erkekler</v>
      </c>
      <c r="K289" s="198" t="str">
        <f t="shared" si="5"/>
        <v>İZMİR-2017-2018 Öğretim Yılı Okullararası Puanlı  Atletizm Yıldızlar İl Birinciliği</v>
      </c>
      <c r="L289" s="128" t="e">
        <f>#REF!</f>
        <v>#REF!</v>
      </c>
      <c r="M289" s="128" t="s">
        <v>176</v>
      </c>
    </row>
    <row r="290" spans="1:13" ht="24.75" customHeight="1" x14ac:dyDescent="0.2">
      <c r="A290" s="122">
        <v>752</v>
      </c>
      <c r="B290" s="174" t="s">
        <v>186</v>
      </c>
      <c r="C290" s="176" t="e">
        <f>#REF!</f>
        <v>#REF!</v>
      </c>
      <c r="D290" s="178" t="e">
        <f>#REF!</f>
        <v>#REF!</v>
      </c>
      <c r="E290" s="178" t="e">
        <f>#REF!</f>
        <v>#REF!</v>
      </c>
      <c r="F290" s="179" t="e">
        <f>#REF!</f>
        <v>#REF!</v>
      </c>
      <c r="G290" s="177" t="e">
        <f>#REF!</f>
        <v>#REF!</v>
      </c>
      <c r="H290" s="130" t="s">
        <v>179</v>
      </c>
      <c r="I290" s="197"/>
      <c r="J290" s="124" t="str">
        <f>'YARIŞMA BİLGİLERİ'!$F$21</f>
        <v>Yıldız Erkekler</v>
      </c>
      <c r="K290" s="198" t="str">
        <f t="shared" si="5"/>
        <v>İZMİR-2017-2018 Öğretim Yılı Okullararası Puanlı  Atletizm Yıldızlar İl Birinciliği</v>
      </c>
      <c r="L290" s="128" t="e">
        <f>#REF!</f>
        <v>#REF!</v>
      </c>
      <c r="M290" s="128" t="s">
        <v>176</v>
      </c>
    </row>
    <row r="291" spans="1:13" ht="24.75" customHeight="1" x14ac:dyDescent="0.2">
      <c r="A291" s="122">
        <v>753</v>
      </c>
      <c r="B291" s="174" t="s">
        <v>186</v>
      </c>
      <c r="C291" s="176" t="e">
        <f>#REF!</f>
        <v>#REF!</v>
      </c>
      <c r="D291" s="178" t="e">
        <f>#REF!</f>
        <v>#REF!</v>
      </c>
      <c r="E291" s="178" t="e">
        <f>#REF!</f>
        <v>#REF!</v>
      </c>
      <c r="F291" s="179" t="e">
        <f>#REF!</f>
        <v>#REF!</v>
      </c>
      <c r="G291" s="177" t="e">
        <f>#REF!</f>
        <v>#REF!</v>
      </c>
      <c r="H291" s="130" t="s">
        <v>179</v>
      </c>
      <c r="I291" s="197"/>
      <c r="J291" s="124" t="str">
        <f>'YARIŞMA BİLGİLERİ'!$F$21</f>
        <v>Yıldız Erkekler</v>
      </c>
      <c r="K291" s="198" t="str">
        <f t="shared" si="5"/>
        <v>İZMİR-2017-2018 Öğretim Yılı Okullararası Puanlı  Atletizm Yıldızlar İl Birinciliği</v>
      </c>
      <c r="L291" s="128" t="e">
        <f>#REF!</f>
        <v>#REF!</v>
      </c>
      <c r="M291" s="128" t="s">
        <v>176</v>
      </c>
    </row>
    <row r="292" spans="1:13" ht="24.75" customHeight="1" x14ac:dyDescent="0.2">
      <c r="A292" s="122">
        <v>754</v>
      </c>
      <c r="B292" s="174" t="s">
        <v>186</v>
      </c>
      <c r="C292" s="176" t="e">
        <f>#REF!</f>
        <v>#REF!</v>
      </c>
      <c r="D292" s="178" t="e">
        <f>#REF!</f>
        <v>#REF!</v>
      </c>
      <c r="E292" s="178" t="e">
        <f>#REF!</f>
        <v>#REF!</v>
      </c>
      <c r="F292" s="179" t="e">
        <f>#REF!</f>
        <v>#REF!</v>
      </c>
      <c r="G292" s="177" t="e">
        <f>#REF!</f>
        <v>#REF!</v>
      </c>
      <c r="H292" s="130" t="s">
        <v>179</v>
      </c>
      <c r="I292" s="197"/>
      <c r="J292" s="124" t="str">
        <f>'YARIŞMA BİLGİLERİ'!$F$21</f>
        <v>Yıldız Erkekler</v>
      </c>
      <c r="K292" s="198" t="str">
        <f t="shared" si="5"/>
        <v>İZMİR-2017-2018 Öğretim Yılı Okullararası Puanlı  Atletizm Yıldızlar İl Birinciliği</v>
      </c>
      <c r="L292" s="128" t="e">
        <f>#REF!</f>
        <v>#REF!</v>
      </c>
      <c r="M292" s="128" t="s">
        <v>176</v>
      </c>
    </row>
    <row r="293" spans="1:13" ht="24.75" customHeight="1" x14ac:dyDescent="0.2">
      <c r="A293" s="122">
        <v>755</v>
      </c>
      <c r="B293" s="174" t="s">
        <v>186</v>
      </c>
      <c r="C293" s="176" t="e">
        <f>#REF!</f>
        <v>#REF!</v>
      </c>
      <c r="D293" s="178" t="e">
        <f>#REF!</f>
        <v>#REF!</v>
      </c>
      <c r="E293" s="178" t="e">
        <f>#REF!</f>
        <v>#REF!</v>
      </c>
      <c r="F293" s="179" t="e">
        <f>#REF!</f>
        <v>#REF!</v>
      </c>
      <c r="G293" s="177" t="e">
        <f>#REF!</f>
        <v>#REF!</v>
      </c>
      <c r="H293" s="130" t="s">
        <v>179</v>
      </c>
      <c r="I293" s="197"/>
      <c r="J293" s="124" t="str">
        <f>'YARIŞMA BİLGİLERİ'!$F$21</f>
        <v>Yıldız Erkekler</v>
      </c>
      <c r="K293" s="198" t="str">
        <f t="shared" si="5"/>
        <v>İZMİR-2017-2018 Öğretim Yılı Okullararası Puanlı  Atletizm Yıldızlar İl Birinciliği</v>
      </c>
      <c r="L293" s="128" t="e">
        <f>#REF!</f>
        <v>#REF!</v>
      </c>
      <c r="M293" s="128" t="s">
        <v>176</v>
      </c>
    </row>
    <row r="294" spans="1:13" ht="24.75" customHeight="1" x14ac:dyDescent="0.2">
      <c r="A294" s="122">
        <v>756</v>
      </c>
      <c r="B294" s="174" t="s">
        <v>186</v>
      </c>
      <c r="C294" s="176" t="e">
        <f>#REF!</f>
        <v>#REF!</v>
      </c>
      <c r="D294" s="178" t="e">
        <f>#REF!</f>
        <v>#REF!</v>
      </c>
      <c r="E294" s="178" t="e">
        <f>#REF!</f>
        <v>#REF!</v>
      </c>
      <c r="F294" s="179" t="e">
        <f>#REF!</f>
        <v>#REF!</v>
      </c>
      <c r="G294" s="177" t="e">
        <f>#REF!</f>
        <v>#REF!</v>
      </c>
      <c r="H294" s="130" t="s">
        <v>179</v>
      </c>
      <c r="I294" s="197"/>
      <c r="J294" s="124" t="str">
        <f>'YARIŞMA BİLGİLERİ'!$F$21</f>
        <v>Yıldız Erkekler</v>
      </c>
      <c r="K294" s="198" t="str">
        <f t="shared" si="5"/>
        <v>İZMİR-2017-2018 Öğretim Yılı Okullararası Puanlı  Atletizm Yıldızlar İl Birinciliği</v>
      </c>
      <c r="L294" s="128" t="e">
        <f>#REF!</f>
        <v>#REF!</v>
      </c>
      <c r="M294" s="128" t="s">
        <v>176</v>
      </c>
    </row>
    <row r="295" spans="1:13" ht="24.75" customHeight="1" x14ac:dyDescent="0.2">
      <c r="A295" s="122">
        <v>757</v>
      </c>
      <c r="B295" s="174" t="s">
        <v>186</v>
      </c>
      <c r="C295" s="176" t="e">
        <f>#REF!</f>
        <v>#REF!</v>
      </c>
      <c r="D295" s="178" t="e">
        <f>#REF!</f>
        <v>#REF!</v>
      </c>
      <c r="E295" s="178" t="e">
        <f>#REF!</f>
        <v>#REF!</v>
      </c>
      <c r="F295" s="179" t="e">
        <f>#REF!</f>
        <v>#REF!</v>
      </c>
      <c r="G295" s="177" t="e">
        <f>#REF!</f>
        <v>#REF!</v>
      </c>
      <c r="H295" s="130" t="s">
        <v>179</v>
      </c>
      <c r="I295" s="197"/>
      <c r="J295" s="124" t="str">
        <f>'YARIŞMA BİLGİLERİ'!$F$21</f>
        <v>Yıldız Erkekler</v>
      </c>
      <c r="K295" s="198" t="str">
        <f t="shared" si="5"/>
        <v>İZMİR-2017-2018 Öğretim Yılı Okullararası Puanlı  Atletizm Yıldızlar İl Birinciliği</v>
      </c>
      <c r="L295" s="128" t="e">
        <f>#REF!</f>
        <v>#REF!</v>
      </c>
      <c r="M295" s="128" t="s">
        <v>176</v>
      </c>
    </row>
    <row r="296" spans="1:13" ht="24.75" customHeight="1" x14ac:dyDescent="0.2">
      <c r="A296" s="122">
        <v>758</v>
      </c>
      <c r="B296" s="174" t="s">
        <v>186</v>
      </c>
      <c r="C296" s="176" t="e">
        <f>#REF!</f>
        <v>#REF!</v>
      </c>
      <c r="D296" s="178" t="e">
        <f>#REF!</f>
        <v>#REF!</v>
      </c>
      <c r="E296" s="178" t="e">
        <f>#REF!</f>
        <v>#REF!</v>
      </c>
      <c r="F296" s="179" t="e">
        <f>#REF!</f>
        <v>#REF!</v>
      </c>
      <c r="G296" s="177" t="e">
        <f>#REF!</f>
        <v>#REF!</v>
      </c>
      <c r="H296" s="130" t="s">
        <v>179</v>
      </c>
      <c r="I296" s="197"/>
      <c r="J296" s="124" t="str">
        <f>'YARIŞMA BİLGİLERİ'!$F$21</f>
        <v>Yıldız Erkekler</v>
      </c>
      <c r="K296" s="198" t="str">
        <f t="shared" si="5"/>
        <v>İZMİR-2017-2018 Öğretim Yılı Okullararası Puanlı  Atletizm Yıldızlar İl Birinciliği</v>
      </c>
      <c r="L296" s="128" t="e">
        <f>#REF!</f>
        <v>#REF!</v>
      </c>
      <c r="M296" s="128" t="s">
        <v>176</v>
      </c>
    </row>
    <row r="297" spans="1:13" ht="24.75" customHeight="1" x14ac:dyDescent="0.2">
      <c r="A297" s="122">
        <v>759</v>
      </c>
      <c r="B297" s="174" t="s">
        <v>186</v>
      </c>
      <c r="C297" s="176" t="e">
        <f>#REF!</f>
        <v>#REF!</v>
      </c>
      <c r="D297" s="178" t="e">
        <f>#REF!</f>
        <v>#REF!</v>
      </c>
      <c r="E297" s="178" t="e">
        <f>#REF!</f>
        <v>#REF!</v>
      </c>
      <c r="F297" s="179" t="e">
        <f>#REF!</f>
        <v>#REF!</v>
      </c>
      <c r="G297" s="177" t="e">
        <f>#REF!</f>
        <v>#REF!</v>
      </c>
      <c r="H297" s="130" t="s">
        <v>179</v>
      </c>
      <c r="I297" s="197"/>
      <c r="J297" s="124" t="str">
        <f>'YARIŞMA BİLGİLERİ'!$F$21</f>
        <v>Yıldız Erkekler</v>
      </c>
      <c r="K297" s="198" t="str">
        <f t="shared" si="5"/>
        <v>İZMİR-2017-2018 Öğretim Yılı Okullararası Puanlı  Atletizm Yıldızlar İl Birinciliği</v>
      </c>
      <c r="L297" s="128" t="e">
        <f>#REF!</f>
        <v>#REF!</v>
      </c>
      <c r="M297" s="128" t="s">
        <v>176</v>
      </c>
    </row>
    <row r="298" spans="1:13" ht="24.75" customHeight="1" x14ac:dyDescent="0.2">
      <c r="A298" s="122">
        <v>760</v>
      </c>
      <c r="B298" s="174" t="s">
        <v>186</v>
      </c>
      <c r="C298" s="176" t="e">
        <f>#REF!</f>
        <v>#REF!</v>
      </c>
      <c r="D298" s="178" t="e">
        <f>#REF!</f>
        <v>#REF!</v>
      </c>
      <c r="E298" s="178" t="e">
        <f>#REF!</f>
        <v>#REF!</v>
      </c>
      <c r="F298" s="179" t="e">
        <f>#REF!</f>
        <v>#REF!</v>
      </c>
      <c r="G298" s="177" t="e">
        <f>#REF!</f>
        <v>#REF!</v>
      </c>
      <c r="H298" s="130" t="s">
        <v>179</v>
      </c>
      <c r="I298" s="197"/>
      <c r="J298" s="124" t="str">
        <f>'YARIŞMA BİLGİLERİ'!$F$21</f>
        <v>Yıldız Erkekler</v>
      </c>
      <c r="K298" s="198" t="str">
        <f t="shared" si="5"/>
        <v>İZMİR-2017-2018 Öğretim Yılı Okullararası Puanlı  Atletizm Yıldızlar İl Birinciliği</v>
      </c>
      <c r="L298" s="128" t="e">
        <f>#REF!</f>
        <v>#REF!</v>
      </c>
      <c r="M298" s="128" t="s">
        <v>176</v>
      </c>
    </row>
    <row r="299" spans="1:13" ht="24.75" customHeight="1" x14ac:dyDescent="0.2">
      <c r="A299" s="122">
        <v>761</v>
      </c>
      <c r="B299" s="174" t="s">
        <v>186</v>
      </c>
      <c r="C299" s="176" t="e">
        <f>#REF!</f>
        <v>#REF!</v>
      </c>
      <c r="D299" s="178" t="e">
        <f>#REF!</f>
        <v>#REF!</v>
      </c>
      <c r="E299" s="178" t="e">
        <f>#REF!</f>
        <v>#REF!</v>
      </c>
      <c r="F299" s="179" t="e">
        <f>#REF!</f>
        <v>#REF!</v>
      </c>
      <c r="G299" s="177" t="e">
        <f>#REF!</f>
        <v>#REF!</v>
      </c>
      <c r="H299" s="130" t="s">
        <v>179</v>
      </c>
      <c r="I299" s="197"/>
      <c r="J299" s="124" t="str">
        <f>'YARIŞMA BİLGİLERİ'!$F$21</f>
        <v>Yıldız Erkekler</v>
      </c>
      <c r="K299" s="198" t="str">
        <f t="shared" si="5"/>
        <v>İZMİR-2017-2018 Öğretim Yılı Okullararası Puanlı  Atletizm Yıldızlar İl Birinciliği</v>
      </c>
      <c r="L299" s="128" t="e">
        <f>#REF!</f>
        <v>#REF!</v>
      </c>
      <c r="M299" s="128" t="s">
        <v>176</v>
      </c>
    </row>
    <row r="300" spans="1:13" ht="24.75" customHeight="1" x14ac:dyDescent="0.2">
      <c r="A300" s="122">
        <v>762</v>
      </c>
      <c r="B300" s="174" t="s">
        <v>186</v>
      </c>
      <c r="C300" s="176" t="e">
        <f>#REF!</f>
        <v>#REF!</v>
      </c>
      <c r="D300" s="178" t="e">
        <f>#REF!</f>
        <v>#REF!</v>
      </c>
      <c r="E300" s="178" t="e">
        <f>#REF!</f>
        <v>#REF!</v>
      </c>
      <c r="F300" s="179" t="e">
        <f>#REF!</f>
        <v>#REF!</v>
      </c>
      <c r="G300" s="177" t="e">
        <f>#REF!</f>
        <v>#REF!</v>
      </c>
      <c r="H300" s="130" t="s">
        <v>179</v>
      </c>
      <c r="I300" s="197"/>
      <c r="J300" s="124" t="str">
        <f>'YARIŞMA BİLGİLERİ'!$F$21</f>
        <v>Yıldız Erkekler</v>
      </c>
      <c r="K300" s="198" t="str">
        <f t="shared" si="5"/>
        <v>İZMİR-2017-2018 Öğretim Yılı Okullararası Puanlı  Atletizm Yıldızlar İl Birinciliği</v>
      </c>
      <c r="L300" s="128" t="e">
        <f>#REF!</f>
        <v>#REF!</v>
      </c>
      <c r="M300" s="128" t="s">
        <v>176</v>
      </c>
    </row>
    <row r="301" spans="1:13" ht="24.75" customHeight="1" x14ac:dyDescent="0.2">
      <c r="A301" s="122">
        <v>763</v>
      </c>
      <c r="B301" s="174" t="s">
        <v>186</v>
      </c>
      <c r="C301" s="176" t="e">
        <f>#REF!</f>
        <v>#REF!</v>
      </c>
      <c r="D301" s="178" t="e">
        <f>#REF!</f>
        <v>#REF!</v>
      </c>
      <c r="E301" s="178" t="e">
        <f>#REF!</f>
        <v>#REF!</v>
      </c>
      <c r="F301" s="179" t="e">
        <f>#REF!</f>
        <v>#REF!</v>
      </c>
      <c r="G301" s="177" t="e">
        <f>#REF!</f>
        <v>#REF!</v>
      </c>
      <c r="H301" s="130" t="s">
        <v>179</v>
      </c>
      <c r="I301" s="197"/>
      <c r="J301" s="124" t="str">
        <f>'YARIŞMA BİLGİLERİ'!$F$21</f>
        <v>Yıldız Erkekler</v>
      </c>
      <c r="K301" s="198" t="str">
        <f t="shared" si="5"/>
        <v>İZMİR-2017-2018 Öğretim Yılı Okullararası Puanlı  Atletizm Yıldızlar İl Birinciliği</v>
      </c>
      <c r="L301" s="128" t="e">
        <f>#REF!</f>
        <v>#REF!</v>
      </c>
      <c r="M301" s="128" t="s">
        <v>176</v>
      </c>
    </row>
    <row r="302" spans="1:13" ht="24.75" customHeight="1" x14ac:dyDescent="0.2">
      <c r="A302" s="122">
        <v>764</v>
      </c>
      <c r="B302" s="174" t="s">
        <v>186</v>
      </c>
      <c r="C302" s="176" t="e">
        <f>#REF!</f>
        <v>#REF!</v>
      </c>
      <c r="D302" s="178" t="e">
        <f>#REF!</f>
        <v>#REF!</v>
      </c>
      <c r="E302" s="178" t="e">
        <f>#REF!</f>
        <v>#REF!</v>
      </c>
      <c r="F302" s="179" t="e">
        <f>#REF!</f>
        <v>#REF!</v>
      </c>
      <c r="G302" s="177" t="e">
        <f>#REF!</f>
        <v>#REF!</v>
      </c>
      <c r="H302" s="130" t="s">
        <v>179</v>
      </c>
      <c r="I302" s="197"/>
      <c r="J302" s="124" t="str">
        <f>'YARIŞMA BİLGİLERİ'!$F$21</f>
        <v>Yıldız Erkekler</v>
      </c>
      <c r="K302" s="198" t="str">
        <f t="shared" si="5"/>
        <v>İZMİR-2017-2018 Öğretim Yılı Okullararası Puanlı  Atletizm Yıldızlar İl Birinciliği</v>
      </c>
      <c r="L302" s="128" t="e">
        <f>#REF!</f>
        <v>#REF!</v>
      </c>
      <c r="M302" s="128" t="s">
        <v>176</v>
      </c>
    </row>
    <row r="303" spans="1:13" ht="24.75" customHeight="1" x14ac:dyDescent="0.2">
      <c r="A303" s="122">
        <v>771</v>
      </c>
      <c r="B303" s="174" t="s">
        <v>186</v>
      </c>
      <c r="C303" s="176" t="e">
        <f>#REF!</f>
        <v>#REF!</v>
      </c>
      <c r="D303" s="178" t="e">
        <f>#REF!</f>
        <v>#REF!</v>
      </c>
      <c r="E303" s="178" t="e">
        <f>#REF!</f>
        <v>#REF!</v>
      </c>
      <c r="F303" s="179" t="e">
        <f>#REF!</f>
        <v>#REF!</v>
      </c>
      <c r="G303" s="177" t="e">
        <f>#REF!</f>
        <v>#REF!</v>
      </c>
      <c r="H303" s="130" t="s">
        <v>179</v>
      </c>
      <c r="I303" s="197"/>
      <c r="J303" s="124" t="str">
        <f>'YARIŞMA BİLGİLERİ'!$F$21</f>
        <v>Yıldız Erkekler</v>
      </c>
      <c r="K303" s="198" t="str">
        <f t="shared" si="5"/>
        <v>İZMİR-2017-2018 Öğretim Yılı Okullararası Puanlı  Atletizm Yıldızlar İl Birinciliği</v>
      </c>
      <c r="L303" s="128" t="e">
        <f>#REF!</f>
        <v>#REF!</v>
      </c>
      <c r="M303" s="128" t="s">
        <v>176</v>
      </c>
    </row>
    <row r="304" spans="1:13" ht="24.75" customHeight="1" x14ac:dyDescent="0.2">
      <c r="A304" s="122">
        <v>772</v>
      </c>
      <c r="B304" s="174" t="s">
        <v>186</v>
      </c>
      <c r="C304" s="176" t="e">
        <f>#REF!</f>
        <v>#REF!</v>
      </c>
      <c r="D304" s="178" t="e">
        <f>#REF!</f>
        <v>#REF!</v>
      </c>
      <c r="E304" s="178" t="e">
        <f>#REF!</f>
        <v>#REF!</v>
      </c>
      <c r="F304" s="179" t="e">
        <f>#REF!</f>
        <v>#REF!</v>
      </c>
      <c r="G304" s="177" t="e">
        <f>#REF!</f>
        <v>#REF!</v>
      </c>
      <c r="H304" s="130" t="s">
        <v>179</v>
      </c>
      <c r="I304" s="197"/>
      <c r="J304" s="124" t="str">
        <f>'YARIŞMA BİLGİLERİ'!$F$21</f>
        <v>Yıldız Erkekler</v>
      </c>
      <c r="K304" s="198" t="str">
        <f t="shared" si="5"/>
        <v>İZMİR-2017-2018 Öğretim Yılı Okullararası Puanlı  Atletizm Yıldızlar İl Birinciliği</v>
      </c>
      <c r="L304" s="128" t="e">
        <f>#REF!</f>
        <v>#REF!</v>
      </c>
      <c r="M304" s="128" t="s">
        <v>176</v>
      </c>
    </row>
    <row r="305" spans="1:13" ht="24.75" customHeight="1" x14ac:dyDescent="0.2">
      <c r="A305" s="122">
        <v>773</v>
      </c>
      <c r="B305" s="174" t="s">
        <v>186</v>
      </c>
      <c r="C305" s="176" t="e">
        <f>#REF!</f>
        <v>#REF!</v>
      </c>
      <c r="D305" s="178" t="e">
        <f>#REF!</f>
        <v>#REF!</v>
      </c>
      <c r="E305" s="178" t="e">
        <f>#REF!</f>
        <v>#REF!</v>
      </c>
      <c r="F305" s="179" t="e">
        <f>#REF!</f>
        <v>#REF!</v>
      </c>
      <c r="G305" s="177" t="e">
        <f>#REF!</f>
        <v>#REF!</v>
      </c>
      <c r="H305" s="130" t="s">
        <v>179</v>
      </c>
      <c r="I305" s="197"/>
      <c r="J305" s="124" t="str">
        <f>'YARIŞMA BİLGİLERİ'!$F$21</f>
        <v>Yıldız Erkekler</v>
      </c>
      <c r="K305" s="198" t="str">
        <f t="shared" si="5"/>
        <v>İZMİR-2017-2018 Öğretim Yılı Okullararası Puanlı  Atletizm Yıldızlar İl Birinciliği</v>
      </c>
      <c r="L305" s="128" t="e">
        <f>#REF!</f>
        <v>#REF!</v>
      </c>
      <c r="M305" s="128" t="s">
        <v>176</v>
      </c>
    </row>
    <row r="306" spans="1:13" ht="24.75" customHeight="1" x14ac:dyDescent="0.2">
      <c r="A306" s="122">
        <v>774</v>
      </c>
      <c r="B306" s="174" t="s">
        <v>186</v>
      </c>
      <c r="C306" s="176" t="e">
        <f>#REF!</f>
        <v>#REF!</v>
      </c>
      <c r="D306" s="178" t="e">
        <f>#REF!</f>
        <v>#REF!</v>
      </c>
      <c r="E306" s="178" t="e">
        <f>#REF!</f>
        <v>#REF!</v>
      </c>
      <c r="F306" s="179" t="e">
        <f>#REF!</f>
        <v>#REF!</v>
      </c>
      <c r="G306" s="177" t="e">
        <f>#REF!</f>
        <v>#REF!</v>
      </c>
      <c r="H306" s="130" t="s">
        <v>179</v>
      </c>
      <c r="I306" s="197"/>
      <c r="J306" s="124" t="str">
        <f>'YARIŞMA BİLGİLERİ'!$F$21</f>
        <v>Yıldız Erkekler</v>
      </c>
      <c r="K306" s="198" t="str">
        <f t="shared" si="5"/>
        <v>İZMİR-2017-2018 Öğretim Yılı Okullararası Puanlı  Atletizm Yıldızlar İl Birinciliği</v>
      </c>
      <c r="L306" s="128" t="e">
        <f>#REF!</f>
        <v>#REF!</v>
      </c>
      <c r="M306" s="128" t="s">
        <v>176</v>
      </c>
    </row>
    <row r="307" spans="1:13" ht="24.75" customHeight="1" x14ac:dyDescent="0.2">
      <c r="A307" s="122">
        <v>775</v>
      </c>
      <c r="B307" s="174" t="s">
        <v>186</v>
      </c>
      <c r="C307" s="176" t="e">
        <f>#REF!</f>
        <v>#REF!</v>
      </c>
      <c r="D307" s="178" t="e">
        <f>#REF!</f>
        <v>#REF!</v>
      </c>
      <c r="E307" s="178" t="e">
        <f>#REF!</f>
        <v>#REF!</v>
      </c>
      <c r="F307" s="179" t="e">
        <f>#REF!</f>
        <v>#REF!</v>
      </c>
      <c r="G307" s="177" t="e">
        <f>#REF!</f>
        <v>#REF!</v>
      </c>
      <c r="H307" s="130" t="s">
        <v>179</v>
      </c>
      <c r="I307" s="197"/>
      <c r="J307" s="124" t="str">
        <f>'YARIŞMA BİLGİLERİ'!$F$21</f>
        <v>Yıldız Erkekler</v>
      </c>
      <c r="K307" s="198" t="str">
        <f t="shared" si="5"/>
        <v>İZMİR-2017-2018 Öğretim Yılı Okullararası Puanlı  Atletizm Yıldızlar İl Birinciliği</v>
      </c>
      <c r="L307" s="128" t="e">
        <f>#REF!</f>
        <v>#REF!</v>
      </c>
      <c r="M307" s="128" t="s">
        <v>176</v>
      </c>
    </row>
    <row r="308" spans="1:13" ht="24.75" customHeight="1" x14ac:dyDescent="0.2">
      <c r="A308" s="122">
        <v>776</v>
      </c>
      <c r="B308" s="174" t="s">
        <v>186</v>
      </c>
      <c r="C308" s="176" t="e">
        <f>#REF!</f>
        <v>#REF!</v>
      </c>
      <c r="D308" s="178" t="e">
        <f>#REF!</f>
        <v>#REF!</v>
      </c>
      <c r="E308" s="178" t="e">
        <f>#REF!</f>
        <v>#REF!</v>
      </c>
      <c r="F308" s="179" t="e">
        <f>#REF!</f>
        <v>#REF!</v>
      </c>
      <c r="G308" s="177" t="e">
        <f>#REF!</f>
        <v>#REF!</v>
      </c>
      <c r="H308" s="130" t="s">
        <v>179</v>
      </c>
      <c r="I308" s="197"/>
      <c r="J308" s="124" t="str">
        <f>'YARIŞMA BİLGİLERİ'!$F$21</f>
        <v>Yıldız Erkekler</v>
      </c>
      <c r="K308" s="198" t="str">
        <f t="shared" si="5"/>
        <v>İZMİR-2017-2018 Öğretim Yılı Okullararası Puanlı  Atletizm Yıldızlar İl Birinciliği</v>
      </c>
      <c r="L308" s="128" t="e">
        <f>#REF!</f>
        <v>#REF!</v>
      </c>
      <c r="M308" s="128" t="s">
        <v>176</v>
      </c>
    </row>
    <row r="309" spans="1:13" ht="24.75" customHeight="1" x14ac:dyDescent="0.2">
      <c r="A309" s="122">
        <v>777</v>
      </c>
      <c r="B309" s="174" t="s">
        <v>186</v>
      </c>
      <c r="C309" s="176" t="e">
        <f>#REF!</f>
        <v>#REF!</v>
      </c>
      <c r="D309" s="178" t="e">
        <f>#REF!</f>
        <v>#REF!</v>
      </c>
      <c r="E309" s="178" t="e">
        <f>#REF!</f>
        <v>#REF!</v>
      </c>
      <c r="F309" s="179" t="e">
        <f>#REF!</f>
        <v>#REF!</v>
      </c>
      <c r="G309" s="177" t="e">
        <f>#REF!</f>
        <v>#REF!</v>
      </c>
      <c r="H309" s="130" t="s">
        <v>179</v>
      </c>
      <c r="I309" s="197"/>
      <c r="J309" s="124" t="str">
        <f>'YARIŞMA BİLGİLERİ'!$F$21</f>
        <v>Yıldız Erkekler</v>
      </c>
      <c r="K309" s="198" t="str">
        <f t="shared" si="5"/>
        <v>İZMİR-2017-2018 Öğretim Yılı Okullararası Puanlı  Atletizm Yıldızlar İl Birinciliği</v>
      </c>
      <c r="L309" s="128" t="e">
        <f>#REF!</f>
        <v>#REF!</v>
      </c>
      <c r="M309" s="128" t="s">
        <v>176</v>
      </c>
    </row>
    <row r="310" spans="1:13" ht="24.75" customHeight="1" x14ac:dyDescent="0.2">
      <c r="A310" s="122">
        <v>778</v>
      </c>
      <c r="B310" s="174" t="s">
        <v>186</v>
      </c>
      <c r="C310" s="176" t="e">
        <f>#REF!</f>
        <v>#REF!</v>
      </c>
      <c r="D310" s="178" t="e">
        <f>#REF!</f>
        <v>#REF!</v>
      </c>
      <c r="E310" s="178" t="e">
        <f>#REF!</f>
        <v>#REF!</v>
      </c>
      <c r="F310" s="179" t="e">
        <f>#REF!</f>
        <v>#REF!</v>
      </c>
      <c r="G310" s="177" t="e">
        <f>#REF!</f>
        <v>#REF!</v>
      </c>
      <c r="H310" s="130" t="s">
        <v>179</v>
      </c>
      <c r="I310" s="197"/>
      <c r="J310" s="124" t="str">
        <f>'YARIŞMA BİLGİLERİ'!$F$21</f>
        <v>Yıldız Erkekler</v>
      </c>
      <c r="K310" s="198" t="str">
        <f t="shared" si="5"/>
        <v>İZMİR-2017-2018 Öğretim Yılı Okullararası Puanlı  Atletizm Yıldızlar İl Birinciliği</v>
      </c>
      <c r="L310" s="128" t="e">
        <f>#REF!</f>
        <v>#REF!</v>
      </c>
      <c r="M310" s="128" t="s">
        <v>176</v>
      </c>
    </row>
    <row r="311" spans="1:13" ht="24.75" customHeight="1" x14ac:dyDescent="0.2">
      <c r="A311" s="122">
        <v>779</v>
      </c>
      <c r="B311" s="174" t="s">
        <v>186</v>
      </c>
      <c r="C311" s="176" t="e">
        <f>#REF!</f>
        <v>#REF!</v>
      </c>
      <c r="D311" s="178" t="e">
        <f>#REF!</f>
        <v>#REF!</v>
      </c>
      <c r="E311" s="178" t="e">
        <f>#REF!</f>
        <v>#REF!</v>
      </c>
      <c r="F311" s="179" t="e">
        <f>#REF!</f>
        <v>#REF!</v>
      </c>
      <c r="G311" s="177" t="e">
        <f>#REF!</f>
        <v>#REF!</v>
      </c>
      <c r="H311" s="130" t="s">
        <v>179</v>
      </c>
      <c r="I311" s="197"/>
      <c r="J311" s="124" t="str">
        <f>'YARIŞMA BİLGİLERİ'!$F$21</f>
        <v>Yıldız Erkekler</v>
      </c>
      <c r="K311" s="198" t="str">
        <f t="shared" si="5"/>
        <v>İZMİR-2017-2018 Öğretim Yılı Okullararası Puanlı  Atletizm Yıldızlar İl Birinciliği</v>
      </c>
      <c r="L311" s="128" t="e">
        <f>#REF!</f>
        <v>#REF!</v>
      </c>
      <c r="M311" s="128" t="s">
        <v>176</v>
      </c>
    </row>
    <row r="312" spans="1:13" ht="24.75" customHeight="1" x14ac:dyDescent="0.2">
      <c r="A312" s="122">
        <v>780</v>
      </c>
      <c r="B312" s="174" t="s">
        <v>186</v>
      </c>
      <c r="C312" s="176" t="e">
        <f>#REF!</f>
        <v>#REF!</v>
      </c>
      <c r="D312" s="178" t="e">
        <f>#REF!</f>
        <v>#REF!</v>
      </c>
      <c r="E312" s="178" t="e">
        <f>#REF!</f>
        <v>#REF!</v>
      </c>
      <c r="F312" s="179" t="e">
        <f>#REF!</f>
        <v>#REF!</v>
      </c>
      <c r="G312" s="177" t="e">
        <f>#REF!</f>
        <v>#REF!</v>
      </c>
      <c r="H312" s="130" t="s">
        <v>179</v>
      </c>
      <c r="I312" s="197"/>
      <c r="J312" s="124" t="str">
        <f>'YARIŞMA BİLGİLERİ'!$F$21</f>
        <v>Yıldız Erkekler</v>
      </c>
      <c r="K312" s="198" t="str">
        <f t="shared" si="5"/>
        <v>İZMİR-2017-2018 Öğretim Yılı Okullararası Puanlı  Atletizm Yıldızlar İl Birinciliği</v>
      </c>
      <c r="L312" s="128" t="e">
        <f>#REF!</f>
        <v>#REF!</v>
      </c>
      <c r="M312" s="128" t="s">
        <v>176</v>
      </c>
    </row>
    <row r="313" spans="1:13" ht="24.75" customHeight="1" x14ac:dyDescent="0.2">
      <c r="A313" s="122">
        <v>781</v>
      </c>
      <c r="B313" s="174" t="s">
        <v>186</v>
      </c>
      <c r="C313" s="176" t="e">
        <f>#REF!</f>
        <v>#REF!</v>
      </c>
      <c r="D313" s="178" t="e">
        <f>#REF!</f>
        <v>#REF!</v>
      </c>
      <c r="E313" s="178" t="e">
        <f>#REF!</f>
        <v>#REF!</v>
      </c>
      <c r="F313" s="179" t="e">
        <f>#REF!</f>
        <v>#REF!</v>
      </c>
      <c r="G313" s="177" t="e">
        <f>#REF!</f>
        <v>#REF!</v>
      </c>
      <c r="H313" s="130" t="s">
        <v>179</v>
      </c>
      <c r="I313" s="197"/>
      <c r="J313" s="124" t="str">
        <f>'YARIŞMA BİLGİLERİ'!$F$21</f>
        <v>Yıldız Erkekler</v>
      </c>
      <c r="K313" s="198" t="str">
        <f t="shared" si="5"/>
        <v>İZMİR-2017-2018 Öğretim Yılı Okullararası Puanlı  Atletizm Yıldızlar İl Birinciliği</v>
      </c>
      <c r="L313" s="128" t="e">
        <f>#REF!</f>
        <v>#REF!</v>
      </c>
      <c r="M313" s="128" t="s">
        <v>176</v>
      </c>
    </row>
    <row r="314" spans="1:13" ht="24.75" customHeight="1" x14ac:dyDescent="0.2">
      <c r="A314" s="122">
        <v>782</v>
      </c>
      <c r="B314" s="174" t="s">
        <v>186</v>
      </c>
      <c r="C314" s="176" t="e">
        <f>#REF!</f>
        <v>#REF!</v>
      </c>
      <c r="D314" s="178" t="e">
        <f>#REF!</f>
        <v>#REF!</v>
      </c>
      <c r="E314" s="178" t="e">
        <f>#REF!</f>
        <v>#REF!</v>
      </c>
      <c r="F314" s="179" t="e">
        <f>#REF!</f>
        <v>#REF!</v>
      </c>
      <c r="G314" s="177" t="e">
        <f>#REF!</f>
        <v>#REF!</v>
      </c>
      <c r="H314" s="130" t="s">
        <v>179</v>
      </c>
      <c r="I314" s="197"/>
      <c r="J314" s="124" t="str">
        <f>'YARIŞMA BİLGİLERİ'!$F$21</f>
        <v>Yıldız Erkekler</v>
      </c>
      <c r="K314" s="198" t="str">
        <f t="shared" si="5"/>
        <v>İZMİR-2017-2018 Öğretim Yılı Okullararası Puanlı  Atletizm Yıldızlar İl Birinciliği</v>
      </c>
      <c r="L314" s="128" t="e">
        <f>#REF!</f>
        <v>#REF!</v>
      </c>
      <c r="M314" s="128" t="s">
        <v>176</v>
      </c>
    </row>
    <row r="315" spans="1:13" ht="24.75" customHeight="1" x14ac:dyDescent="0.2">
      <c r="A315" s="122">
        <v>783</v>
      </c>
      <c r="B315" s="174" t="s">
        <v>186</v>
      </c>
      <c r="C315" s="176" t="e">
        <f>#REF!</f>
        <v>#REF!</v>
      </c>
      <c r="D315" s="178" t="e">
        <f>#REF!</f>
        <v>#REF!</v>
      </c>
      <c r="E315" s="178" t="e">
        <f>#REF!</f>
        <v>#REF!</v>
      </c>
      <c r="F315" s="179" t="e">
        <f>#REF!</f>
        <v>#REF!</v>
      </c>
      <c r="G315" s="177" t="e">
        <f>#REF!</f>
        <v>#REF!</v>
      </c>
      <c r="H315" s="130" t="s">
        <v>179</v>
      </c>
      <c r="I315" s="197"/>
      <c r="J315" s="124" t="str">
        <f>'YARIŞMA BİLGİLERİ'!$F$21</f>
        <v>Yıldız Erkekler</v>
      </c>
      <c r="K315" s="198" t="str">
        <f t="shared" si="5"/>
        <v>İZMİR-2017-2018 Öğretim Yılı Okullararası Puanlı  Atletizm Yıldızlar İl Birinciliği</v>
      </c>
      <c r="L315" s="128" t="e">
        <f>#REF!</f>
        <v>#REF!</v>
      </c>
      <c r="M315" s="128" t="s">
        <v>176</v>
      </c>
    </row>
    <row r="316" spans="1:13" ht="24.75" customHeight="1" x14ac:dyDescent="0.2">
      <c r="A316" s="122">
        <v>784</v>
      </c>
      <c r="B316" s="174" t="s">
        <v>186</v>
      </c>
      <c r="C316" s="176" t="e">
        <f>#REF!</f>
        <v>#REF!</v>
      </c>
      <c r="D316" s="178" t="e">
        <f>#REF!</f>
        <v>#REF!</v>
      </c>
      <c r="E316" s="178" t="e">
        <f>#REF!</f>
        <v>#REF!</v>
      </c>
      <c r="F316" s="179" t="e">
        <f>#REF!</f>
        <v>#REF!</v>
      </c>
      <c r="G316" s="177" t="e">
        <f>#REF!</f>
        <v>#REF!</v>
      </c>
      <c r="H316" s="130" t="s">
        <v>179</v>
      </c>
      <c r="I316" s="197"/>
      <c r="J316" s="124" t="str">
        <f>'YARIŞMA BİLGİLERİ'!$F$21</f>
        <v>Yıldız Erkekler</v>
      </c>
      <c r="K316" s="198" t="str">
        <f t="shared" si="5"/>
        <v>İZMİR-2017-2018 Öğretim Yılı Okullararası Puanlı  Atletizm Yıldızlar İl Birinciliği</v>
      </c>
      <c r="L316" s="128" t="e">
        <f>#REF!</f>
        <v>#REF!</v>
      </c>
      <c r="M316" s="128" t="s">
        <v>176</v>
      </c>
    </row>
    <row r="317" spans="1:13" ht="24.75" customHeight="1" x14ac:dyDescent="0.2">
      <c r="A317" s="122">
        <v>785</v>
      </c>
      <c r="B317" s="174" t="s">
        <v>186</v>
      </c>
      <c r="C317" s="176" t="e">
        <f>#REF!</f>
        <v>#REF!</v>
      </c>
      <c r="D317" s="178" t="e">
        <f>#REF!</f>
        <v>#REF!</v>
      </c>
      <c r="E317" s="178" t="e">
        <f>#REF!</f>
        <v>#REF!</v>
      </c>
      <c r="F317" s="179" t="e">
        <f>#REF!</f>
        <v>#REF!</v>
      </c>
      <c r="G317" s="177" t="e">
        <f>#REF!</f>
        <v>#REF!</v>
      </c>
      <c r="H317" s="130" t="s">
        <v>179</v>
      </c>
      <c r="I317" s="197"/>
      <c r="J317" s="124" t="str">
        <f>'YARIŞMA BİLGİLERİ'!$F$21</f>
        <v>Yıldız Erkekler</v>
      </c>
      <c r="K317" s="198" t="str">
        <f t="shared" si="5"/>
        <v>İZMİR-2017-2018 Öğretim Yılı Okullararası Puanlı  Atletizm Yıldızlar İl Birinciliği</v>
      </c>
      <c r="L317" s="128" t="e">
        <f>#REF!</f>
        <v>#REF!</v>
      </c>
      <c r="M317" s="128" t="s">
        <v>176</v>
      </c>
    </row>
    <row r="318" spans="1:13" ht="57.75" customHeight="1" x14ac:dyDescent="0.2">
      <c r="A318" s="122">
        <v>786</v>
      </c>
      <c r="B318" s="132" t="s">
        <v>185</v>
      </c>
      <c r="C318" s="123" t="e">
        <f>#REF!</f>
        <v>#REF!</v>
      </c>
      <c r="D318" s="127" t="e">
        <f>#REF!</f>
        <v>#REF!</v>
      </c>
      <c r="E318" s="127" t="e">
        <f>#REF!</f>
        <v>#REF!</v>
      </c>
      <c r="F318" s="151" t="e">
        <f>#REF!</f>
        <v>#REF!</v>
      </c>
      <c r="G318" s="130" t="e">
        <f>#REF!</f>
        <v>#REF!</v>
      </c>
      <c r="H318" s="130" t="s">
        <v>185</v>
      </c>
      <c r="I318" s="130"/>
      <c r="J318" s="124" t="str">
        <f>'YARIŞMA BİLGİLERİ'!$F$21</f>
        <v>Yıldız Erkekler</v>
      </c>
      <c r="K318" s="127" t="str">
        <f t="shared" si="5"/>
        <v>İZMİR-2017-2018 Öğretim Yılı Okullararası Puanlı  Atletizm Yıldızlar İl Birinciliği</v>
      </c>
      <c r="L318" s="128" t="e">
        <f>#REF!</f>
        <v>#REF!</v>
      </c>
      <c r="M318" s="128" t="s">
        <v>176</v>
      </c>
    </row>
    <row r="319" spans="1:13" ht="57.75" customHeight="1" x14ac:dyDescent="0.2">
      <c r="A319" s="122">
        <v>787</v>
      </c>
      <c r="B319" s="132" t="s">
        <v>185</v>
      </c>
      <c r="C319" s="123" t="e">
        <f>#REF!</f>
        <v>#REF!</v>
      </c>
      <c r="D319" s="127" t="e">
        <f>#REF!</f>
        <v>#REF!</v>
      </c>
      <c r="E319" s="127" t="e">
        <f>#REF!</f>
        <v>#REF!</v>
      </c>
      <c r="F319" s="151" t="e">
        <f>#REF!</f>
        <v>#REF!</v>
      </c>
      <c r="G319" s="130" t="e">
        <f>#REF!</f>
        <v>#REF!</v>
      </c>
      <c r="H319" s="130" t="s">
        <v>185</v>
      </c>
      <c r="I319" s="130"/>
      <c r="J319" s="124" t="str">
        <f>'YARIŞMA BİLGİLERİ'!$F$21</f>
        <v>Yıldız Erkekler</v>
      </c>
      <c r="K319" s="127" t="str">
        <f t="shared" si="5"/>
        <v>İZMİR-2017-2018 Öğretim Yılı Okullararası Puanlı  Atletizm Yıldızlar İl Birinciliği</v>
      </c>
      <c r="L319" s="128" t="e">
        <f>#REF!</f>
        <v>#REF!</v>
      </c>
      <c r="M319" s="128" t="s">
        <v>176</v>
      </c>
    </row>
    <row r="320" spans="1:13" ht="57.75" customHeight="1" x14ac:dyDescent="0.2">
      <c r="A320" s="122">
        <v>788</v>
      </c>
      <c r="B320" s="132" t="s">
        <v>185</v>
      </c>
      <c r="C320" s="123" t="e">
        <f>#REF!</f>
        <v>#REF!</v>
      </c>
      <c r="D320" s="127" t="e">
        <f>#REF!</f>
        <v>#REF!</v>
      </c>
      <c r="E320" s="127" t="e">
        <f>#REF!</f>
        <v>#REF!</v>
      </c>
      <c r="F320" s="151" t="e">
        <f>#REF!</f>
        <v>#REF!</v>
      </c>
      <c r="G320" s="130" t="e">
        <f>#REF!</f>
        <v>#REF!</v>
      </c>
      <c r="H320" s="130" t="s">
        <v>185</v>
      </c>
      <c r="I320" s="130"/>
      <c r="J320" s="124" t="str">
        <f>'YARIŞMA BİLGİLERİ'!$F$21</f>
        <v>Yıldız Erkekler</v>
      </c>
      <c r="K320" s="127" t="str">
        <f t="shared" si="5"/>
        <v>İZMİR-2017-2018 Öğretim Yılı Okullararası Puanlı  Atletizm Yıldızlar İl Birinciliği</v>
      </c>
      <c r="L320" s="128" t="e">
        <f>#REF!</f>
        <v>#REF!</v>
      </c>
      <c r="M320" s="128" t="s">
        <v>176</v>
      </c>
    </row>
    <row r="321" spans="1:13" ht="57.75" customHeight="1" x14ac:dyDescent="0.2">
      <c r="A321" s="122">
        <v>789</v>
      </c>
      <c r="B321" s="132" t="s">
        <v>185</v>
      </c>
      <c r="C321" s="123" t="e">
        <f>#REF!</f>
        <v>#REF!</v>
      </c>
      <c r="D321" s="127" t="e">
        <f>#REF!</f>
        <v>#REF!</v>
      </c>
      <c r="E321" s="127" t="e">
        <f>#REF!</f>
        <v>#REF!</v>
      </c>
      <c r="F321" s="151" t="e">
        <f>#REF!</f>
        <v>#REF!</v>
      </c>
      <c r="G321" s="130" t="e">
        <f>#REF!</f>
        <v>#REF!</v>
      </c>
      <c r="H321" s="130" t="s">
        <v>185</v>
      </c>
      <c r="I321" s="130"/>
      <c r="J321" s="124" t="str">
        <f>'YARIŞMA BİLGİLERİ'!$F$21</f>
        <v>Yıldız Erkekler</v>
      </c>
      <c r="K321" s="127" t="str">
        <f t="shared" si="5"/>
        <v>İZMİR-2017-2018 Öğretim Yılı Okullararası Puanlı  Atletizm Yıldızlar İl Birinciliği</v>
      </c>
      <c r="L321" s="128" t="e">
        <f>#REF!</f>
        <v>#REF!</v>
      </c>
      <c r="M321" s="128" t="s">
        <v>176</v>
      </c>
    </row>
    <row r="322" spans="1:13" ht="57.75" customHeight="1" x14ac:dyDescent="0.2">
      <c r="A322" s="122">
        <v>790</v>
      </c>
      <c r="B322" s="132" t="s">
        <v>185</v>
      </c>
      <c r="C322" s="123" t="e">
        <f>#REF!</f>
        <v>#REF!</v>
      </c>
      <c r="D322" s="127" t="e">
        <f>#REF!</f>
        <v>#REF!</v>
      </c>
      <c r="E322" s="127" t="e">
        <f>#REF!</f>
        <v>#REF!</v>
      </c>
      <c r="F322" s="151" t="e">
        <f>#REF!</f>
        <v>#REF!</v>
      </c>
      <c r="G322" s="130" t="e">
        <f>#REF!</f>
        <v>#REF!</v>
      </c>
      <c r="H322" s="130" t="s">
        <v>185</v>
      </c>
      <c r="I322" s="130"/>
      <c r="J322" s="124" t="str">
        <f>'YARIŞMA BİLGİLERİ'!$F$21</f>
        <v>Yıldız Erkekler</v>
      </c>
      <c r="K322" s="127" t="str">
        <f t="shared" si="5"/>
        <v>İZMİR-2017-2018 Öğretim Yılı Okullararası Puanlı  Atletizm Yıldızlar İl Birinciliği</v>
      </c>
      <c r="L322" s="128" t="e">
        <f>#REF!</f>
        <v>#REF!</v>
      </c>
      <c r="M322" s="128" t="s">
        <v>176</v>
      </c>
    </row>
    <row r="323" spans="1:13" ht="57.75" customHeight="1" x14ac:dyDescent="0.2">
      <c r="A323" s="122">
        <v>791</v>
      </c>
      <c r="B323" s="132" t="s">
        <v>185</v>
      </c>
      <c r="C323" s="123" t="e">
        <f>#REF!</f>
        <v>#REF!</v>
      </c>
      <c r="D323" s="127" t="e">
        <f>#REF!</f>
        <v>#REF!</v>
      </c>
      <c r="E323" s="127" t="e">
        <f>#REF!</f>
        <v>#REF!</v>
      </c>
      <c r="F323" s="151" t="e">
        <f>#REF!</f>
        <v>#REF!</v>
      </c>
      <c r="G323" s="130" t="e">
        <f>#REF!</f>
        <v>#REF!</v>
      </c>
      <c r="H323" s="130" t="s">
        <v>185</v>
      </c>
      <c r="I323" s="130"/>
      <c r="J323" s="124" t="str">
        <f>'YARIŞMA BİLGİLERİ'!$F$21</f>
        <v>Yıldız Erkekler</v>
      </c>
      <c r="K323" s="127" t="str">
        <f t="shared" si="5"/>
        <v>İZMİR-2017-2018 Öğretim Yılı Okullararası Puanlı  Atletizm Yıldızlar İl Birinciliği</v>
      </c>
      <c r="L323" s="128" t="e">
        <f>#REF!</f>
        <v>#REF!</v>
      </c>
      <c r="M323" s="128" t="s">
        <v>176</v>
      </c>
    </row>
    <row r="324" spans="1:13" ht="57.75" customHeight="1" x14ac:dyDescent="0.2">
      <c r="A324" s="122">
        <v>792</v>
      </c>
      <c r="B324" s="132" t="s">
        <v>185</v>
      </c>
      <c r="C324" s="123" t="e">
        <f>#REF!</f>
        <v>#REF!</v>
      </c>
      <c r="D324" s="127" t="e">
        <f>#REF!</f>
        <v>#REF!</v>
      </c>
      <c r="E324" s="127" t="e">
        <f>#REF!</f>
        <v>#REF!</v>
      </c>
      <c r="F324" s="151" t="e">
        <f>#REF!</f>
        <v>#REF!</v>
      </c>
      <c r="G324" s="130" t="e">
        <f>#REF!</f>
        <v>#REF!</v>
      </c>
      <c r="H324" s="130" t="s">
        <v>185</v>
      </c>
      <c r="I324" s="130"/>
      <c r="J324" s="124" t="str">
        <f>'YARIŞMA BİLGİLERİ'!$F$21</f>
        <v>Yıldız Erkekler</v>
      </c>
      <c r="K324" s="127" t="str">
        <f t="shared" si="5"/>
        <v>İZMİR-2017-2018 Öğretim Yılı Okullararası Puanlı  Atletizm Yıldızlar İl Birinciliği</v>
      </c>
      <c r="L324" s="128" t="e">
        <f>#REF!</f>
        <v>#REF!</v>
      </c>
      <c r="M324" s="128" t="s">
        <v>176</v>
      </c>
    </row>
    <row r="325" spans="1:13" ht="57.75" customHeight="1" x14ac:dyDescent="0.2">
      <c r="A325" s="122">
        <v>793</v>
      </c>
      <c r="B325" s="132" t="s">
        <v>185</v>
      </c>
      <c r="C325" s="123" t="e">
        <f>#REF!</f>
        <v>#REF!</v>
      </c>
      <c r="D325" s="127" t="e">
        <f>#REF!</f>
        <v>#REF!</v>
      </c>
      <c r="E325" s="127" t="e">
        <f>#REF!</f>
        <v>#REF!</v>
      </c>
      <c r="F325" s="151" t="e">
        <f>#REF!</f>
        <v>#REF!</v>
      </c>
      <c r="G325" s="130" t="e">
        <f>#REF!</f>
        <v>#REF!</v>
      </c>
      <c r="H325" s="130" t="s">
        <v>185</v>
      </c>
      <c r="I325" s="130"/>
      <c r="J325" s="124" t="str">
        <f>'YARIŞMA BİLGİLERİ'!$F$21</f>
        <v>Yıldız Erkekler</v>
      </c>
      <c r="K325" s="127" t="str">
        <f t="shared" si="5"/>
        <v>İZMİR-2017-2018 Öğretim Yılı Okullararası Puanlı  Atletizm Yıldızlar İl Birinciliği</v>
      </c>
      <c r="L325" s="128" t="e">
        <f>#REF!</f>
        <v>#REF!</v>
      </c>
      <c r="M325" s="128" t="s">
        <v>176</v>
      </c>
    </row>
    <row r="326" spans="1:13" ht="57.75" customHeight="1" x14ac:dyDescent="0.2">
      <c r="A326" s="122">
        <v>794</v>
      </c>
      <c r="B326" s="132" t="s">
        <v>185</v>
      </c>
      <c r="C326" s="123" t="e">
        <f>#REF!</f>
        <v>#REF!</v>
      </c>
      <c r="D326" s="127" t="e">
        <f>#REF!</f>
        <v>#REF!</v>
      </c>
      <c r="E326" s="127" t="e">
        <f>#REF!</f>
        <v>#REF!</v>
      </c>
      <c r="F326" s="151" t="e">
        <f>#REF!</f>
        <v>#REF!</v>
      </c>
      <c r="G326" s="130" t="e">
        <f>#REF!</f>
        <v>#REF!</v>
      </c>
      <c r="H326" s="130" t="s">
        <v>185</v>
      </c>
      <c r="I326" s="130"/>
      <c r="J326" s="124" t="str">
        <f>'YARIŞMA BİLGİLERİ'!$F$21</f>
        <v>Yıldız Erkekler</v>
      </c>
      <c r="K326" s="127" t="str">
        <f t="shared" si="5"/>
        <v>İZMİR-2017-2018 Öğretim Yılı Okullararası Puanlı  Atletizm Yıldızlar İl Birinciliği</v>
      </c>
      <c r="L326" s="128" t="e">
        <f>#REF!</f>
        <v>#REF!</v>
      </c>
      <c r="M326" s="128" t="s">
        <v>176</v>
      </c>
    </row>
    <row r="327" spans="1:13" ht="57.75" customHeight="1" x14ac:dyDescent="0.2">
      <c r="A327" s="122">
        <v>795</v>
      </c>
      <c r="B327" s="132" t="s">
        <v>185</v>
      </c>
      <c r="C327" s="123" t="e">
        <f>#REF!</f>
        <v>#REF!</v>
      </c>
      <c r="D327" s="127" t="e">
        <f>#REF!</f>
        <v>#REF!</v>
      </c>
      <c r="E327" s="127" t="e">
        <f>#REF!</f>
        <v>#REF!</v>
      </c>
      <c r="F327" s="151" t="e">
        <f>#REF!</f>
        <v>#REF!</v>
      </c>
      <c r="G327" s="130" t="e">
        <f>#REF!</f>
        <v>#REF!</v>
      </c>
      <c r="H327" s="130" t="s">
        <v>185</v>
      </c>
      <c r="I327" s="130"/>
      <c r="J327" s="124" t="str">
        <f>'YARIŞMA BİLGİLERİ'!$F$21</f>
        <v>Yıldız Erkekler</v>
      </c>
      <c r="K327" s="127" t="str">
        <f t="shared" si="5"/>
        <v>İZMİR-2017-2018 Öğretim Yılı Okullararası Puanlı  Atletizm Yıldızlar İl Birinciliği</v>
      </c>
      <c r="L327" s="128" t="e">
        <f>#REF!</f>
        <v>#REF!</v>
      </c>
      <c r="M327" s="128" t="s">
        <v>176</v>
      </c>
    </row>
    <row r="328" spans="1:13" ht="57.75" customHeight="1" x14ac:dyDescent="0.2">
      <c r="A328" s="122">
        <v>796</v>
      </c>
      <c r="B328" s="132" t="s">
        <v>185</v>
      </c>
      <c r="C328" s="123" t="e">
        <f>#REF!</f>
        <v>#REF!</v>
      </c>
      <c r="D328" s="127" t="e">
        <f>#REF!</f>
        <v>#REF!</v>
      </c>
      <c r="E328" s="127" t="e">
        <f>#REF!</f>
        <v>#REF!</v>
      </c>
      <c r="F328" s="151" t="e">
        <f>#REF!</f>
        <v>#REF!</v>
      </c>
      <c r="G328" s="130" t="e">
        <f>#REF!</f>
        <v>#REF!</v>
      </c>
      <c r="H328" s="130" t="s">
        <v>185</v>
      </c>
      <c r="I328" s="130"/>
      <c r="J328" s="124" t="str">
        <f>'YARIŞMA BİLGİLERİ'!$F$21</f>
        <v>Yıldız Erkekler</v>
      </c>
      <c r="K328" s="127" t="str">
        <f t="shared" si="5"/>
        <v>İZMİR-2017-2018 Öğretim Yılı Okullararası Puanlı  Atletizm Yıldızlar İl Birinciliği</v>
      </c>
      <c r="L328" s="128" t="e">
        <f>#REF!</f>
        <v>#REF!</v>
      </c>
      <c r="M328" s="128" t="s">
        <v>176</v>
      </c>
    </row>
    <row r="329" spans="1:13" ht="57.75" customHeight="1" x14ac:dyDescent="0.2">
      <c r="A329" s="122">
        <v>797</v>
      </c>
      <c r="B329" s="132" t="s">
        <v>185</v>
      </c>
      <c r="C329" s="123" t="e">
        <f>#REF!</f>
        <v>#REF!</v>
      </c>
      <c r="D329" s="127" t="e">
        <f>#REF!</f>
        <v>#REF!</v>
      </c>
      <c r="E329" s="127" t="e">
        <f>#REF!</f>
        <v>#REF!</v>
      </c>
      <c r="F329" s="151" t="e">
        <f>#REF!</f>
        <v>#REF!</v>
      </c>
      <c r="G329" s="130" t="e">
        <f>#REF!</f>
        <v>#REF!</v>
      </c>
      <c r="H329" s="130" t="s">
        <v>185</v>
      </c>
      <c r="I329" s="130"/>
      <c r="J329" s="124" t="str">
        <f>'YARIŞMA BİLGİLERİ'!$F$21</f>
        <v>Yıldız Erkekler</v>
      </c>
      <c r="K329" s="127" t="str">
        <f t="shared" si="5"/>
        <v>İZMİR-2017-2018 Öğretim Yılı Okullararası Puanlı  Atletizm Yıldızlar İl Birinciliği</v>
      </c>
      <c r="L329" s="128" t="e">
        <f>#REF!</f>
        <v>#REF!</v>
      </c>
      <c r="M329" s="128" t="s">
        <v>176</v>
      </c>
    </row>
    <row r="330" spans="1:13" ht="57.75" customHeight="1" x14ac:dyDescent="0.2">
      <c r="A330" s="122">
        <v>798</v>
      </c>
      <c r="B330" s="132" t="s">
        <v>185</v>
      </c>
      <c r="C330" s="123" t="e">
        <f>#REF!</f>
        <v>#REF!</v>
      </c>
      <c r="D330" s="127" t="e">
        <f>#REF!</f>
        <v>#REF!</v>
      </c>
      <c r="E330" s="127" t="e">
        <f>#REF!</f>
        <v>#REF!</v>
      </c>
      <c r="F330" s="151" t="e">
        <f>#REF!</f>
        <v>#REF!</v>
      </c>
      <c r="G330" s="130" t="e">
        <f>#REF!</f>
        <v>#REF!</v>
      </c>
      <c r="H330" s="130" t="s">
        <v>185</v>
      </c>
      <c r="I330" s="130"/>
      <c r="J330" s="124" t="str">
        <f>'YARIŞMA BİLGİLERİ'!$F$21</f>
        <v>Yıldız Erkekler</v>
      </c>
      <c r="K330" s="127" t="str">
        <f t="shared" si="5"/>
        <v>İZMİR-2017-2018 Öğretim Yılı Okullararası Puanlı  Atletizm Yıldızlar İl Birinciliği</v>
      </c>
      <c r="L330" s="128" t="e">
        <f>#REF!</f>
        <v>#REF!</v>
      </c>
      <c r="M330" s="128" t="s">
        <v>176</v>
      </c>
    </row>
    <row r="331" spans="1:13" ht="57.75" customHeight="1" x14ac:dyDescent="0.2">
      <c r="A331" s="122">
        <v>799</v>
      </c>
      <c r="B331" s="132" t="s">
        <v>185</v>
      </c>
      <c r="C331" s="123" t="e">
        <f>#REF!</f>
        <v>#REF!</v>
      </c>
      <c r="D331" s="127" t="e">
        <f>#REF!</f>
        <v>#REF!</v>
      </c>
      <c r="E331" s="127" t="e">
        <f>#REF!</f>
        <v>#REF!</v>
      </c>
      <c r="F331" s="151" t="e">
        <f>#REF!</f>
        <v>#REF!</v>
      </c>
      <c r="G331" s="130" t="e">
        <f>#REF!</f>
        <v>#REF!</v>
      </c>
      <c r="H331" s="130" t="s">
        <v>185</v>
      </c>
      <c r="I331" s="130"/>
      <c r="J331" s="124" t="str">
        <f>'YARIŞMA BİLGİLERİ'!$F$21</f>
        <v>Yıldız Erkekler</v>
      </c>
      <c r="K331" s="127" t="str">
        <f t="shared" si="5"/>
        <v>İZMİR-2017-2018 Öğretim Yılı Okullararası Puanlı  Atletizm Yıldızlar İl Birinciliği</v>
      </c>
      <c r="L331" s="128" t="e">
        <f>#REF!</f>
        <v>#REF!</v>
      </c>
      <c r="M331" s="128" t="s">
        <v>176</v>
      </c>
    </row>
    <row r="332" spans="1:13" ht="57.75" customHeight="1" x14ac:dyDescent="0.2">
      <c r="A332" s="122">
        <v>800</v>
      </c>
      <c r="B332" s="132" t="s">
        <v>185</v>
      </c>
      <c r="C332" s="123" t="e">
        <f>#REF!</f>
        <v>#REF!</v>
      </c>
      <c r="D332" s="127" t="e">
        <f>#REF!</f>
        <v>#REF!</v>
      </c>
      <c r="E332" s="127" t="e">
        <f>#REF!</f>
        <v>#REF!</v>
      </c>
      <c r="F332" s="151" t="e">
        <f>#REF!</f>
        <v>#REF!</v>
      </c>
      <c r="G332" s="130" t="e">
        <f>#REF!</f>
        <v>#REF!</v>
      </c>
      <c r="H332" s="130" t="s">
        <v>185</v>
      </c>
      <c r="I332" s="130"/>
      <c r="J332" s="124" t="str">
        <f>'YARIŞMA BİLGİLERİ'!$F$21</f>
        <v>Yıldız Erkekler</v>
      </c>
      <c r="K332" s="127" t="str">
        <f t="shared" si="5"/>
        <v>İZMİR-2017-2018 Öğretim Yılı Okullararası Puanlı  Atletizm Yıldızlar İl Birinciliği</v>
      </c>
      <c r="L332" s="128" t="e">
        <f>#REF!</f>
        <v>#REF!</v>
      </c>
      <c r="M332" s="128" t="s">
        <v>176</v>
      </c>
    </row>
    <row r="333" spans="1:13" ht="57.75" customHeight="1" x14ac:dyDescent="0.2">
      <c r="A333" s="122">
        <v>801</v>
      </c>
      <c r="B333" s="132" t="s">
        <v>185</v>
      </c>
      <c r="C333" s="123" t="e">
        <f>#REF!</f>
        <v>#REF!</v>
      </c>
      <c r="D333" s="127" t="e">
        <f>#REF!</f>
        <v>#REF!</v>
      </c>
      <c r="E333" s="127" t="e">
        <f>#REF!</f>
        <v>#REF!</v>
      </c>
      <c r="F333" s="151" t="e">
        <f>#REF!</f>
        <v>#REF!</v>
      </c>
      <c r="G333" s="130" t="e">
        <f>#REF!</f>
        <v>#REF!</v>
      </c>
      <c r="H333" s="130" t="s">
        <v>185</v>
      </c>
      <c r="I333" s="130"/>
      <c r="J333" s="124" t="str">
        <f>'YARIŞMA BİLGİLERİ'!$F$21</f>
        <v>Yıldız Erkekler</v>
      </c>
      <c r="K333" s="127" t="str">
        <f t="shared" si="5"/>
        <v>İZMİR-2017-2018 Öğretim Yılı Okullararası Puanlı  Atletizm Yıldızlar İl Birinciliği</v>
      </c>
      <c r="L333" s="128" t="e">
        <f>#REF!</f>
        <v>#REF!</v>
      </c>
      <c r="M333" s="128" t="s">
        <v>176</v>
      </c>
    </row>
    <row r="334" spans="1:13" ht="57.75" customHeight="1" x14ac:dyDescent="0.2">
      <c r="A334" s="122">
        <v>802</v>
      </c>
      <c r="B334" s="132" t="s">
        <v>185</v>
      </c>
      <c r="C334" s="123" t="e">
        <f>#REF!</f>
        <v>#REF!</v>
      </c>
      <c r="D334" s="127" t="e">
        <f>#REF!</f>
        <v>#REF!</v>
      </c>
      <c r="E334" s="127" t="e">
        <f>#REF!</f>
        <v>#REF!</v>
      </c>
      <c r="F334" s="151" t="e">
        <f>#REF!</f>
        <v>#REF!</v>
      </c>
      <c r="G334" s="130" t="e">
        <f>#REF!</f>
        <v>#REF!</v>
      </c>
      <c r="H334" s="130" t="s">
        <v>185</v>
      </c>
      <c r="I334" s="130"/>
      <c r="J334" s="124" t="str">
        <f>'YARIŞMA BİLGİLERİ'!$F$21</f>
        <v>Yıldız Erkekler</v>
      </c>
      <c r="K334" s="127" t="str">
        <f t="shared" si="5"/>
        <v>İZMİR-2017-2018 Öğretim Yılı Okullararası Puanlı  Atletizm Yıldızlar İl Birinciliği</v>
      </c>
      <c r="L334" s="128" t="e">
        <f>#REF!</f>
        <v>#REF!</v>
      </c>
      <c r="M334" s="128" t="s">
        <v>176</v>
      </c>
    </row>
    <row r="335" spans="1:13" ht="57.75" customHeight="1" x14ac:dyDescent="0.2">
      <c r="A335" s="122">
        <v>803</v>
      </c>
      <c r="B335" s="132" t="s">
        <v>185</v>
      </c>
      <c r="C335" s="123" t="e">
        <f>#REF!</f>
        <v>#REF!</v>
      </c>
      <c r="D335" s="127" t="e">
        <f>#REF!</f>
        <v>#REF!</v>
      </c>
      <c r="E335" s="127" t="e">
        <f>#REF!</f>
        <v>#REF!</v>
      </c>
      <c r="F335" s="151" t="e">
        <f>#REF!</f>
        <v>#REF!</v>
      </c>
      <c r="G335" s="130" t="e">
        <f>#REF!</f>
        <v>#REF!</v>
      </c>
      <c r="H335" s="130" t="s">
        <v>185</v>
      </c>
      <c r="I335" s="130"/>
      <c r="J335" s="124" t="str">
        <f>'YARIŞMA BİLGİLERİ'!$F$21</f>
        <v>Yıldız Erkekler</v>
      </c>
      <c r="K335" s="127" t="str">
        <f t="shared" si="5"/>
        <v>İZMİR-2017-2018 Öğretim Yılı Okullararası Puanlı  Atletizm Yıldızlar İl Birinciliği</v>
      </c>
      <c r="L335" s="128" t="e">
        <f>#REF!</f>
        <v>#REF!</v>
      </c>
      <c r="M335" s="128" t="s">
        <v>176</v>
      </c>
    </row>
    <row r="336" spans="1:13" ht="36" x14ac:dyDescent="0.2">
      <c r="A336" s="122">
        <v>804</v>
      </c>
      <c r="B336" s="132" t="s">
        <v>106</v>
      </c>
      <c r="C336" s="123">
        <f>'800m'!L8</f>
        <v>38202</v>
      </c>
      <c r="D336" s="127" t="str">
        <f>'800m'!M8</f>
        <v>YUSUF DÖKME</v>
      </c>
      <c r="E336" s="127" t="str">
        <f>'800m'!N8</f>
        <v>İZMİR-BUCA KOZAĞAÇORTAOKULU</v>
      </c>
      <c r="F336" s="151">
        <f>'800m'!O8</f>
        <v>22290</v>
      </c>
      <c r="G336" s="125">
        <f>'800m'!J8</f>
        <v>1</v>
      </c>
      <c r="H336" s="124" t="s">
        <v>106</v>
      </c>
      <c r="I336" s="130"/>
      <c r="J336" s="124" t="str">
        <f>'YARIŞMA BİLGİLERİ'!$F$21</f>
        <v>Yıldız Erkekler</v>
      </c>
      <c r="K336" s="127" t="str">
        <f t="shared" si="5"/>
        <v>İZMİR-2017-2018 Öğretim Yılı Okullararası Puanlı  Atletizm Yıldızlar İl Birinciliği</v>
      </c>
      <c r="L336" s="128" t="str">
        <f>'800m'!N$4</f>
        <v>04 Nisan 2018 - 17:10</v>
      </c>
      <c r="M336" s="128" t="s">
        <v>176</v>
      </c>
    </row>
    <row r="337" spans="1:13" ht="36" x14ac:dyDescent="0.2">
      <c r="A337" s="122">
        <v>805</v>
      </c>
      <c r="B337" s="132" t="s">
        <v>106</v>
      </c>
      <c r="C337" s="123">
        <f>'800m'!L9</f>
        <v>38353</v>
      </c>
      <c r="D337" s="127" t="str">
        <f>'800m'!M9</f>
        <v>RAMAZAN AVCI(FERDİ)</v>
      </c>
      <c r="E337" s="127" t="str">
        <f>'800m'!N9</f>
        <v>İZMİR-MEHMET EMİN YURDAKUL ORTAOKULU-BUCA (FERDİ)</v>
      </c>
      <c r="F337" s="151">
        <f>'800m'!O9</f>
        <v>22611</v>
      </c>
      <c r="G337" s="125">
        <f>'800m'!J9</f>
        <v>2</v>
      </c>
      <c r="H337" s="124" t="s">
        <v>106</v>
      </c>
      <c r="I337" s="130"/>
      <c r="J337" s="124" t="str">
        <f>'YARIŞMA BİLGİLERİ'!$F$21</f>
        <v>Yıldız Erkekler</v>
      </c>
      <c r="K337" s="127" t="str">
        <f t="shared" si="5"/>
        <v>İZMİR-2017-2018 Öğretim Yılı Okullararası Puanlı  Atletizm Yıldızlar İl Birinciliği</v>
      </c>
      <c r="L337" s="128" t="str">
        <f>'800m'!N$4</f>
        <v>04 Nisan 2018 - 17:10</v>
      </c>
      <c r="M337" s="128" t="s">
        <v>176</v>
      </c>
    </row>
    <row r="338" spans="1:13" ht="36" x14ac:dyDescent="0.2">
      <c r="A338" s="122">
        <v>806</v>
      </c>
      <c r="B338" s="132" t="s">
        <v>106</v>
      </c>
      <c r="C338" s="123">
        <f>'800m'!L10</f>
        <v>38138</v>
      </c>
      <c r="D338" s="127" t="str">
        <f>'800m'!M10</f>
        <v>Baran YILDIZ</v>
      </c>
      <c r="E338" s="127" t="str">
        <f>'800m'!N10</f>
        <v>İZMİR- İYİBURNAZ ORTA OKULU</v>
      </c>
      <c r="F338" s="151">
        <f>'800m'!O10</f>
        <v>22885</v>
      </c>
      <c r="G338" s="125">
        <f>'800m'!J10</f>
        <v>3</v>
      </c>
      <c r="H338" s="124" t="s">
        <v>106</v>
      </c>
      <c r="I338" s="130"/>
      <c r="J338" s="124" t="str">
        <f>'YARIŞMA BİLGİLERİ'!$F$21</f>
        <v>Yıldız Erkekler</v>
      </c>
      <c r="K338" s="127" t="str">
        <f t="shared" si="5"/>
        <v>İZMİR-2017-2018 Öğretim Yılı Okullararası Puanlı  Atletizm Yıldızlar İl Birinciliği</v>
      </c>
      <c r="L338" s="128" t="str">
        <f>'800m'!N$4</f>
        <v>04 Nisan 2018 - 17:10</v>
      </c>
      <c r="M338" s="128" t="s">
        <v>176</v>
      </c>
    </row>
    <row r="339" spans="1:13" ht="36" x14ac:dyDescent="0.2">
      <c r="A339" s="122">
        <v>807</v>
      </c>
      <c r="B339" s="132" t="s">
        <v>106</v>
      </c>
      <c r="C339" s="123">
        <f>'800m'!L11</f>
        <v>2004</v>
      </c>
      <c r="D339" s="127" t="str">
        <f>'800m'!M11</f>
        <v>YİĞİT KARCI</v>
      </c>
      <c r="E339" s="127" t="str">
        <f>'800m'!N11</f>
        <v>İZMİR-EVİN LEBLEBİCİOĞLU ORTAOKULU</v>
      </c>
      <c r="F339" s="151">
        <f>'800m'!O11</f>
        <v>23169</v>
      </c>
      <c r="G339" s="125">
        <f>'800m'!J11</f>
        <v>4</v>
      </c>
      <c r="H339" s="124" t="s">
        <v>106</v>
      </c>
      <c r="I339" s="130"/>
      <c r="J339" s="124" t="str">
        <f>'YARIŞMA BİLGİLERİ'!$F$21</f>
        <v>Yıldız Erkekler</v>
      </c>
      <c r="K339" s="127" t="str">
        <f t="shared" si="5"/>
        <v>İZMİR-2017-2018 Öğretim Yılı Okullararası Puanlı  Atletizm Yıldızlar İl Birinciliği</v>
      </c>
      <c r="L339" s="128" t="str">
        <f>'800m'!N$4</f>
        <v>04 Nisan 2018 - 17:10</v>
      </c>
      <c r="M339" s="128" t="s">
        <v>176</v>
      </c>
    </row>
    <row r="340" spans="1:13" ht="36" x14ac:dyDescent="0.2">
      <c r="A340" s="122">
        <v>808</v>
      </c>
      <c r="B340" s="132" t="s">
        <v>106</v>
      </c>
      <c r="C340" s="123">
        <f>'800m'!L12</f>
        <v>38180</v>
      </c>
      <c r="D340" s="127" t="str">
        <f>'800m'!M12</f>
        <v>BURAK ÖZVARDAR</v>
      </c>
      <c r="E340" s="127" t="str">
        <f>'800m'!N12</f>
        <v>İZMİR-ŞEHİTLER ORTAOKULU</v>
      </c>
      <c r="F340" s="151">
        <f>'800m'!O12</f>
        <v>23438</v>
      </c>
      <c r="G340" s="125">
        <f>'800m'!J12</f>
        <v>5</v>
      </c>
      <c r="H340" s="124" t="s">
        <v>106</v>
      </c>
      <c r="I340" s="130"/>
      <c r="J340" s="124" t="str">
        <f>'YARIŞMA BİLGİLERİ'!$F$21</f>
        <v>Yıldız Erkekler</v>
      </c>
      <c r="K340" s="127" t="str">
        <f t="shared" si="5"/>
        <v>İZMİR-2017-2018 Öğretim Yılı Okullararası Puanlı  Atletizm Yıldızlar İl Birinciliği</v>
      </c>
      <c r="L340" s="128" t="str">
        <f>'800m'!N$4</f>
        <v>04 Nisan 2018 - 17:10</v>
      </c>
      <c r="M340" s="128" t="s">
        <v>176</v>
      </c>
    </row>
    <row r="341" spans="1:13" ht="36" x14ac:dyDescent="0.2">
      <c r="A341" s="122">
        <v>809</v>
      </c>
      <c r="B341" s="132" t="s">
        <v>106</v>
      </c>
      <c r="C341" s="123">
        <f>'800m'!L13</f>
        <v>38438</v>
      </c>
      <c r="D341" s="127" t="str">
        <f>'800m'!M13</f>
        <v>BERKAY ÇAKATAY</v>
      </c>
      <c r="E341" s="127" t="str">
        <f>'800m'!N13</f>
        <v>İZMİR-ÖZEL ÇAKABEY OKULLARI</v>
      </c>
      <c r="F341" s="151">
        <f>'800m'!O13</f>
        <v>23673</v>
      </c>
      <c r="G341" s="125">
        <f>'800m'!J13</f>
        <v>6</v>
      </c>
      <c r="H341" s="124" t="s">
        <v>106</v>
      </c>
      <c r="I341" s="130"/>
      <c r="J341" s="124" t="str">
        <f>'YARIŞMA BİLGİLERİ'!$F$21</f>
        <v>Yıldız Erkekler</v>
      </c>
      <c r="K341" s="127" t="str">
        <f t="shared" si="5"/>
        <v>İZMİR-2017-2018 Öğretim Yılı Okullararası Puanlı  Atletizm Yıldızlar İl Birinciliği</v>
      </c>
      <c r="L341" s="128" t="str">
        <f>'800m'!N$4</f>
        <v>04 Nisan 2018 - 17:10</v>
      </c>
      <c r="M341" s="128" t="s">
        <v>176</v>
      </c>
    </row>
    <row r="342" spans="1:13" ht="36" x14ac:dyDescent="0.2">
      <c r="A342" s="122">
        <v>810</v>
      </c>
      <c r="B342" s="132" t="s">
        <v>106</v>
      </c>
      <c r="C342" s="123">
        <f>'800m'!L14</f>
        <v>38406</v>
      </c>
      <c r="D342" s="127" t="str">
        <f>'800m'!M14</f>
        <v>ARDA AĞA</v>
      </c>
      <c r="E342" s="127" t="str">
        <f>'800m'!N14</f>
        <v>İZMİR-EGE ÜNİVERSİTESİ GÜÇLENDİRME VAKFI BORNOVA ORTAOKULU</v>
      </c>
      <c r="F342" s="151">
        <f>'800m'!O14</f>
        <v>23922</v>
      </c>
      <c r="G342" s="125">
        <f>'800m'!J14</f>
        <v>7</v>
      </c>
      <c r="H342" s="124" t="s">
        <v>106</v>
      </c>
      <c r="I342" s="130"/>
      <c r="J342" s="124" t="str">
        <f>'YARIŞMA BİLGİLERİ'!$F$21</f>
        <v>Yıldız Erkekler</v>
      </c>
      <c r="K342" s="127" t="str">
        <f t="shared" si="5"/>
        <v>İZMİR-2017-2018 Öğretim Yılı Okullararası Puanlı  Atletizm Yıldızlar İl Birinciliği</v>
      </c>
      <c r="L342" s="128" t="str">
        <f>'800m'!N$4</f>
        <v>04 Nisan 2018 - 17:10</v>
      </c>
      <c r="M342" s="128" t="s">
        <v>176</v>
      </c>
    </row>
    <row r="343" spans="1:13" ht="36" x14ac:dyDescent="0.2">
      <c r="A343" s="122">
        <v>811</v>
      </c>
      <c r="B343" s="132" t="s">
        <v>106</v>
      </c>
      <c r="C343" s="123" t="e">
        <f>'800m'!#REF!</f>
        <v>#REF!</v>
      </c>
      <c r="D343" s="127" t="e">
        <f>'800m'!#REF!</f>
        <v>#REF!</v>
      </c>
      <c r="E343" s="127" t="e">
        <f>'800m'!#REF!</f>
        <v>#REF!</v>
      </c>
      <c r="F343" s="151" t="e">
        <f>'800m'!#REF!</f>
        <v>#REF!</v>
      </c>
      <c r="G343" s="125" t="e">
        <f>'800m'!#REF!</f>
        <v>#REF!</v>
      </c>
      <c r="H343" s="124" t="s">
        <v>106</v>
      </c>
      <c r="I343" s="130"/>
      <c r="J343" s="124" t="str">
        <f>'YARIŞMA BİLGİLERİ'!$F$21</f>
        <v>Yıldız Erkekler</v>
      </c>
      <c r="K343" s="127" t="str">
        <f t="shared" si="5"/>
        <v>İZMİR-2017-2018 Öğretim Yılı Okullararası Puanlı  Atletizm Yıldızlar İl Birinciliği</v>
      </c>
      <c r="L343" s="128" t="str">
        <f>'800m'!N$4</f>
        <v>04 Nisan 2018 - 17:10</v>
      </c>
      <c r="M343" s="128" t="s">
        <v>176</v>
      </c>
    </row>
    <row r="344" spans="1:13" ht="36" x14ac:dyDescent="0.2">
      <c r="A344" s="122">
        <v>812</v>
      </c>
      <c r="B344" s="132" t="s">
        <v>106</v>
      </c>
      <c r="C344" s="123" t="e">
        <f>'800m'!#REF!</f>
        <v>#REF!</v>
      </c>
      <c r="D344" s="127" t="e">
        <f>'800m'!#REF!</f>
        <v>#REF!</v>
      </c>
      <c r="E344" s="127" t="e">
        <f>'800m'!#REF!</f>
        <v>#REF!</v>
      </c>
      <c r="F344" s="151" t="e">
        <f>'800m'!#REF!</f>
        <v>#REF!</v>
      </c>
      <c r="G344" s="125" t="e">
        <f>'800m'!#REF!</f>
        <v>#REF!</v>
      </c>
      <c r="H344" s="124" t="s">
        <v>106</v>
      </c>
      <c r="I344" s="130"/>
      <c r="J344" s="124" t="str">
        <f>'YARIŞMA BİLGİLERİ'!$F$21</f>
        <v>Yıldız Erkekler</v>
      </c>
      <c r="K344" s="127" t="str">
        <f t="shared" si="5"/>
        <v>İZMİR-2017-2018 Öğretim Yılı Okullararası Puanlı  Atletizm Yıldızlar İl Birinciliği</v>
      </c>
      <c r="L344" s="128" t="str">
        <f>'800m'!N$4</f>
        <v>04 Nisan 2018 - 17:10</v>
      </c>
      <c r="M344" s="128" t="s">
        <v>176</v>
      </c>
    </row>
    <row r="345" spans="1:13" ht="36" x14ac:dyDescent="0.2">
      <c r="A345" s="122">
        <v>813</v>
      </c>
      <c r="B345" s="132" t="s">
        <v>106</v>
      </c>
      <c r="C345" s="123" t="e">
        <f>'800m'!#REF!</f>
        <v>#REF!</v>
      </c>
      <c r="D345" s="127" t="e">
        <f>'800m'!#REF!</f>
        <v>#REF!</v>
      </c>
      <c r="E345" s="127" t="e">
        <f>'800m'!#REF!</f>
        <v>#REF!</v>
      </c>
      <c r="F345" s="151" t="e">
        <f>'800m'!#REF!</f>
        <v>#REF!</v>
      </c>
      <c r="G345" s="125" t="e">
        <f>'800m'!#REF!</f>
        <v>#REF!</v>
      </c>
      <c r="H345" s="124" t="s">
        <v>106</v>
      </c>
      <c r="I345" s="130"/>
      <c r="J345" s="124" t="str">
        <f>'YARIŞMA BİLGİLERİ'!$F$21</f>
        <v>Yıldız Erkekler</v>
      </c>
      <c r="K345" s="127" t="str">
        <f t="shared" si="5"/>
        <v>İZMİR-2017-2018 Öğretim Yılı Okullararası Puanlı  Atletizm Yıldızlar İl Birinciliği</v>
      </c>
      <c r="L345" s="128" t="str">
        <f>'800m'!N$4</f>
        <v>04 Nisan 2018 - 17:10</v>
      </c>
      <c r="M345" s="128" t="s">
        <v>176</v>
      </c>
    </row>
    <row r="346" spans="1:13" ht="36" x14ac:dyDescent="0.2">
      <c r="A346" s="122">
        <v>814</v>
      </c>
      <c r="B346" s="132" t="s">
        <v>106</v>
      </c>
      <c r="C346" s="123">
        <f>'800m'!L16</f>
        <v>38536</v>
      </c>
      <c r="D346" s="127" t="str">
        <f>'800m'!M16</f>
        <v>MERTCAN BATMAZ</v>
      </c>
      <c r="E346" s="127" t="str">
        <f>'800m'!N16</f>
        <v>İZMİR-EREN ŞAHİN ERONAT O.O</v>
      </c>
      <c r="F346" s="151">
        <f>'800m'!O16</f>
        <v>24419</v>
      </c>
      <c r="G346" s="125">
        <f>'800m'!J16</f>
        <v>9</v>
      </c>
      <c r="H346" s="124" t="s">
        <v>106</v>
      </c>
      <c r="I346" s="130"/>
      <c r="J346" s="124" t="str">
        <f>'YARIŞMA BİLGİLERİ'!$F$21</f>
        <v>Yıldız Erkekler</v>
      </c>
      <c r="K346" s="127" t="str">
        <f t="shared" si="5"/>
        <v>İZMİR-2017-2018 Öğretim Yılı Okullararası Puanlı  Atletizm Yıldızlar İl Birinciliği</v>
      </c>
      <c r="L346" s="128" t="str">
        <f>'800m'!N$4</f>
        <v>04 Nisan 2018 - 17:10</v>
      </c>
      <c r="M346" s="128" t="s">
        <v>176</v>
      </c>
    </row>
    <row r="347" spans="1:13" ht="36" x14ac:dyDescent="0.2">
      <c r="A347" s="122">
        <v>815</v>
      </c>
      <c r="B347" s="132" t="s">
        <v>106</v>
      </c>
      <c r="C347" s="123">
        <f>'800m'!L17</f>
        <v>38414</v>
      </c>
      <c r="D347" s="127" t="str">
        <f>'800m'!M17</f>
        <v>EGEMEN ÖZDEMİR</v>
      </c>
      <c r="E347" s="127" t="str">
        <f>'800m'!N17</f>
        <v>İZMİR-DEÜ ÖZEL 75.YIL ORTAOKULU</v>
      </c>
      <c r="F347" s="151">
        <f>'800m'!O17</f>
        <v>24788</v>
      </c>
      <c r="G347" s="125">
        <f>'800m'!J17</f>
        <v>10</v>
      </c>
      <c r="H347" s="124" t="s">
        <v>106</v>
      </c>
      <c r="I347" s="130"/>
      <c r="J347" s="124" t="str">
        <f>'YARIŞMA BİLGİLERİ'!$F$21</f>
        <v>Yıldız Erkekler</v>
      </c>
      <c r="K347" s="127" t="str">
        <f t="shared" ref="K347:K371" si="6">CONCATENATE(K$1,"-",A$1)</f>
        <v>İZMİR-2017-2018 Öğretim Yılı Okullararası Puanlı  Atletizm Yıldızlar İl Birinciliği</v>
      </c>
      <c r="L347" s="128" t="str">
        <f>'800m'!N$4</f>
        <v>04 Nisan 2018 - 17:10</v>
      </c>
      <c r="M347" s="128" t="s">
        <v>176</v>
      </c>
    </row>
    <row r="348" spans="1:13" ht="36" x14ac:dyDescent="0.2">
      <c r="A348" s="122">
        <v>816</v>
      </c>
      <c r="B348" s="132" t="s">
        <v>106</v>
      </c>
      <c r="C348" s="123" t="str">
        <f>'800m'!L18</f>
        <v>09,08,2004</v>
      </c>
      <c r="D348" s="127" t="str">
        <f>'800m'!M18</f>
        <v>OĞUZHAN UÇAK</v>
      </c>
      <c r="E348" s="127" t="str">
        <f>'800m'!N18</f>
        <v>İZMİR-İSMET SEZGİN ORTA OKULU</v>
      </c>
      <c r="F348" s="151">
        <f>'800m'!O18</f>
        <v>25746</v>
      </c>
      <c r="G348" s="125">
        <f>'800m'!J18</f>
        <v>11</v>
      </c>
      <c r="H348" s="124" t="s">
        <v>106</v>
      </c>
      <c r="I348" s="130"/>
      <c r="J348" s="124" t="str">
        <f>'YARIŞMA BİLGİLERİ'!$F$21</f>
        <v>Yıldız Erkekler</v>
      </c>
      <c r="K348" s="127" t="str">
        <f t="shared" si="6"/>
        <v>İZMİR-2017-2018 Öğretim Yılı Okullararası Puanlı  Atletizm Yıldızlar İl Birinciliği</v>
      </c>
      <c r="L348" s="128" t="str">
        <f>'800m'!N$4</f>
        <v>04 Nisan 2018 - 17:10</v>
      </c>
      <c r="M348" s="128" t="s">
        <v>176</v>
      </c>
    </row>
    <row r="349" spans="1:13" ht="36" x14ac:dyDescent="0.2">
      <c r="A349" s="122">
        <v>817</v>
      </c>
      <c r="B349" s="132" t="s">
        <v>106</v>
      </c>
      <c r="C349" s="123">
        <f>'800m'!L19</f>
        <v>38292</v>
      </c>
      <c r="D349" s="127" t="str">
        <f>'800m'!M19</f>
        <v>İSMETCAN TAŞPINAR</v>
      </c>
      <c r="E349" s="127" t="str">
        <f>'800m'!N19</f>
        <v>İZMİR-ŞEHİT ASTSUBAY HALİL GÜÇTEKİN</v>
      </c>
      <c r="F349" s="151" t="str">
        <f>'800m'!O19</f>
        <v>DNF</v>
      </c>
      <c r="G349" s="125" t="str">
        <f>'800m'!J19</f>
        <v>-</v>
      </c>
      <c r="H349" s="124" t="s">
        <v>106</v>
      </c>
      <c r="I349" s="130"/>
      <c r="J349" s="124" t="str">
        <f>'YARIŞMA BİLGİLERİ'!$F$21</f>
        <v>Yıldız Erkekler</v>
      </c>
      <c r="K349" s="127" t="str">
        <f t="shared" si="6"/>
        <v>İZMİR-2017-2018 Öğretim Yılı Okullararası Puanlı  Atletizm Yıldızlar İl Birinciliği</v>
      </c>
      <c r="L349" s="128" t="str">
        <f>'800m'!N$4</f>
        <v>04 Nisan 2018 - 17:10</v>
      </c>
      <c r="M349" s="128" t="s">
        <v>176</v>
      </c>
    </row>
    <row r="350" spans="1:13" ht="36" x14ac:dyDescent="0.2">
      <c r="A350" s="122">
        <v>818</v>
      </c>
      <c r="B350" s="132" t="s">
        <v>106</v>
      </c>
      <c r="C350" s="123">
        <f>'800m'!L20</f>
        <v>38465</v>
      </c>
      <c r="D350" s="127" t="str">
        <f>'800m'!M20</f>
        <v>TAHA MERT TURGUT</v>
      </c>
      <c r="E350" s="127" t="str">
        <f>'800m'!N20</f>
        <v>İZMİR-ZİHNİ ÜSTÜN ORTAOKULU</v>
      </c>
      <c r="F350" s="151" t="str">
        <f>'800m'!O20</f>
        <v>DNF</v>
      </c>
      <c r="G350" s="125" t="str">
        <f>'800m'!J20</f>
        <v>-</v>
      </c>
      <c r="H350" s="124" t="s">
        <v>106</v>
      </c>
      <c r="I350" s="130"/>
      <c r="J350" s="124" t="str">
        <f>'YARIŞMA BİLGİLERİ'!$F$21</f>
        <v>Yıldız Erkekler</v>
      </c>
      <c r="K350" s="127" t="str">
        <f t="shared" si="6"/>
        <v>İZMİR-2017-2018 Öğretim Yılı Okullararası Puanlı  Atletizm Yıldızlar İl Birinciliği</v>
      </c>
      <c r="L350" s="128" t="str">
        <f>'800m'!N$4</f>
        <v>04 Nisan 2018 - 17:10</v>
      </c>
      <c r="M350" s="128" t="s">
        <v>176</v>
      </c>
    </row>
    <row r="351" spans="1:13" ht="36" x14ac:dyDescent="0.2">
      <c r="A351" s="122">
        <v>819</v>
      </c>
      <c r="B351" s="132" t="s">
        <v>106</v>
      </c>
      <c r="C351" s="123">
        <f>'800m'!L21</f>
        <v>0</v>
      </c>
      <c r="D351" s="127">
        <f>'800m'!M21</f>
        <v>0</v>
      </c>
      <c r="E351" s="127" t="str">
        <f>'800m'!N21</f>
        <v>İZMİR-ÖZEL İZMİR BORNOVA TÜRK ORTAOKULU</v>
      </c>
      <c r="F351" s="151" t="str">
        <f>'800m'!O21</f>
        <v>DNS</v>
      </c>
      <c r="G351" s="125" t="str">
        <f>'800m'!J21</f>
        <v>-</v>
      </c>
      <c r="H351" s="124" t="s">
        <v>106</v>
      </c>
      <c r="I351" s="130"/>
      <c r="J351" s="124" t="str">
        <f>'YARIŞMA BİLGİLERİ'!$F$21</f>
        <v>Yıldız Erkekler</v>
      </c>
      <c r="K351" s="127" t="str">
        <f t="shared" si="6"/>
        <v>İZMİR-2017-2018 Öğretim Yılı Okullararası Puanlı  Atletizm Yıldızlar İl Birinciliği</v>
      </c>
      <c r="L351" s="128" t="str">
        <f>'800m'!N$4</f>
        <v>04 Nisan 2018 - 17:10</v>
      </c>
      <c r="M351" s="128" t="s">
        <v>176</v>
      </c>
    </row>
    <row r="352" spans="1:13" ht="36" x14ac:dyDescent="0.2">
      <c r="A352" s="122">
        <v>832</v>
      </c>
      <c r="B352" s="174" t="s">
        <v>144</v>
      </c>
      <c r="C352" s="176" t="e">
        <f>#REF!</f>
        <v>#REF!</v>
      </c>
      <c r="D352" s="178" t="e">
        <f>#REF!</f>
        <v>#REF!</v>
      </c>
      <c r="E352" s="178" t="e">
        <f>#REF!</f>
        <v>#REF!</v>
      </c>
      <c r="F352" s="179" t="e">
        <f>#REF!</f>
        <v>#REF!</v>
      </c>
      <c r="G352" s="177" t="e">
        <f>#REF!</f>
        <v>#REF!</v>
      </c>
      <c r="H352" s="130" t="s">
        <v>144</v>
      </c>
      <c r="I352" s="130" t="e">
        <f>#REF!</f>
        <v>#REF!</v>
      </c>
      <c r="J352" s="124" t="str">
        <f>'YARIŞMA BİLGİLERİ'!$F$21</f>
        <v>Yıldız Erkekler</v>
      </c>
      <c r="K352" s="198" t="str">
        <f t="shared" si="6"/>
        <v>İZMİR-2017-2018 Öğretim Yılı Okullararası Puanlı  Atletizm Yıldızlar İl Birinciliği</v>
      </c>
      <c r="L352" s="128" t="e">
        <f>#REF!</f>
        <v>#REF!</v>
      </c>
      <c r="M352" s="128" t="s">
        <v>176</v>
      </c>
    </row>
    <row r="353" spans="1:13" ht="36" x14ac:dyDescent="0.2">
      <c r="A353" s="122">
        <v>833</v>
      </c>
      <c r="B353" s="174" t="s">
        <v>144</v>
      </c>
      <c r="C353" s="176" t="e">
        <f>#REF!</f>
        <v>#REF!</v>
      </c>
      <c r="D353" s="178" t="e">
        <f>#REF!</f>
        <v>#REF!</v>
      </c>
      <c r="E353" s="178" t="e">
        <f>#REF!</f>
        <v>#REF!</v>
      </c>
      <c r="F353" s="179" t="e">
        <f>#REF!</f>
        <v>#REF!</v>
      </c>
      <c r="G353" s="177" t="e">
        <f>#REF!</f>
        <v>#REF!</v>
      </c>
      <c r="H353" s="130" t="s">
        <v>144</v>
      </c>
      <c r="I353" s="130" t="e">
        <f>#REF!</f>
        <v>#REF!</v>
      </c>
      <c r="J353" s="124" t="str">
        <f>'YARIŞMA BİLGİLERİ'!$F$21</f>
        <v>Yıldız Erkekler</v>
      </c>
      <c r="K353" s="198" t="str">
        <f t="shared" si="6"/>
        <v>İZMİR-2017-2018 Öğretim Yılı Okullararası Puanlı  Atletizm Yıldızlar İl Birinciliği</v>
      </c>
      <c r="L353" s="128" t="e">
        <f>#REF!</f>
        <v>#REF!</v>
      </c>
      <c r="M353" s="128" t="s">
        <v>176</v>
      </c>
    </row>
    <row r="354" spans="1:13" ht="36" x14ac:dyDescent="0.2">
      <c r="A354" s="122">
        <v>834</v>
      </c>
      <c r="B354" s="174" t="s">
        <v>144</v>
      </c>
      <c r="C354" s="176" t="e">
        <f>#REF!</f>
        <v>#REF!</v>
      </c>
      <c r="D354" s="178" t="e">
        <f>#REF!</f>
        <v>#REF!</v>
      </c>
      <c r="E354" s="178" t="e">
        <f>#REF!</f>
        <v>#REF!</v>
      </c>
      <c r="F354" s="179" t="e">
        <f>#REF!</f>
        <v>#REF!</v>
      </c>
      <c r="G354" s="177" t="e">
        <f>#REF!</f>
        <v>#REF!</v>
      </c>
      <c r="H354" s="130" t="s">
        <v>144</v>
      </c>
      <c r="I354" s="130" t="e">
        <f>#REF!</f>
        <v>#REF!</v>
      </c>
      <c r="J354" s="124" t="str">
        <f>'YARIŞMA BİLGİLERİ'!$F$21</f>
        <v>Yıldız Erkekler</v>
      </c>
      <c r="K354" s="198" t="str">
        <f t="shared" si="6"/>
        <v>İZMİR-2017-2018 Öğretim Yılı Okullararası Puanlı  Atletizm Yıldızlar İl Birinciliği</v>
      </c>
      <c r="L354" s="128" t="e">
        <f>#REF!</f>
        <v>#REF!</v>
      </c>
      <c r="M354" s="128" t="s">
        <v>176</v>
      </c>
    </row>
    <row r="355" spans="1:13" ht="36" x14ac:dyDescent="0.2">
      <c r="A355" s="122">
        <v>835</v>
      </c>
      <c r="B355" s="174" t="s">
        <v>144</v>
      </c>
      <c r="C355" s="176" t="e">
        <f>#REF!</f>
        <v>#REF!</v>
      </c>
      <c r="D355" s="178" t="e">
        <f>#REF!</f>
        <v>#REF!</v>
      </c>
      <c r="E355" s="178" t="e">
        <f>#REF!</f>
        <v>#REF!</v>
      </c>
      <c r="F355" s="179" t="e">
        <f>#REF!</f>
        <v>#REF!</v>
      </c>
      <c r="G355" s="177" t="e">
        <f>#REF!</f>
        <v>#REF!</v>
      </c>
      <c r="H355" s="130" t="s">
        <v>144</v>
      </c>
      <c r="I355" s="130" t="e">
        <f>#REF!</f>
        <v>#REF!</v>
      </c>
      <c r="J355" s="124" t="str">
        <f>'YARIŞMA BİLGİLERİ'!$F$21</f>
        <v>Yıldız Erkekler</v>
      </c>
      <c r="K355" s="198" t="str">
        <f t="shared" si="6"/>
        <v>İZMİR-2017-2018 Öğretim Yılı Okullararası Puanlı  Atletizm Yıldızlar İl Birinciliği</v>
      </c>
      <c r="L355" s="128" t="e">
        <f>#REF!</f>
        <v>#REF!</v>
      </c>
      <c r="M355" s="128" t="s">
        <v>176</v>
      </c>
    </row>
    <row r="356" spans="1:13" ht="36" x14ac:dyDescent="0.2">
      <c r="A356" s="122">
        <v>836</v>
      </c>
      <c r="B356" s="174" t="s">
        <v>144</v>
      </c>
      <c r="C356" s="176" t="e">
        <f>#REF!</f>
        <v>#REF!</v>
      </c>
      <c r="D356" s="178" t="e">
        <f>#REF!</f>
        <v>#REF!</v>
      </c>
      <c r="E356" s="178" t="e">
        <f>#REF!</f>
        <v>#REF!</v>
      </c>
      <c r="F356" s="179" t="e">
        <f>#REF!</f>
        <v>#REF!</v>
      </c>
      <c r="G356" s="177" t="e">
        <f>#REF!</f>
        <v>#REF!</v>
      </c>
      <c r="H356" s="130" t="s">
        <v>144</v>
      </c>
      <c r="I356" s="130" t="e">
        <f>#REF!</f>
        <v>#REF!</v>
      </c>
      <c r="J356" s="124" t="str">
        <f>'YARIŞMA BİLGİLERİ'!$F$21</f>
        <v>Yıldız Erkekler</v>
      </c>
      <c r="K356" s="198" t="str">
        <f t="shared" si="6"/>
        <v>İZMİR-2017-2018 Öğretim Yılı Okullararası Puanlı  Atletizm Yıldızlar İl Birinciliği</v>
      </c>
      <c r="L356" s="128" t="e">
        <f>#REF!</f>
        <v>#REF!</v>
      </c>
      <c r="M356" s="128" t="s">
        <v>176</v>
      </c>
    </row>
    <row r="357" spans="1:13" ht="36" x14ac:dyDescent="0.2">
      <c r="A357" s="122">
        <v>837</v>
      </c>
      <c r="B357" s="174" t="s">
        <v>144</v>
      </c>
      <c r="C357" s="176" t="e">
        <f>#REF!</f>
        <v>#REF!</v>
      </c>
      <c r="D357" s="178" t="e">
        <f>#REF!</f>
        <v>#REF!</v>
      </c>
      <c r="E357" s="178" t="e">
        <f>#REF!</f>
        <v>#REF!</v>
      </c>
      <c r="F357" s="179" t="e">
        <f>#REF!</f>
        <v>#REF!</v>
      </c>
      <c r="G357" s="177" t="e">
        <f>#REF!</f>
        <v>#REF!</v>
      </c>
      <c r="H357" s="130" t="s">
        <v>144</v>
      </c>
      <c r="I357" s="130" t="e">
        <f>#REF!</f>
        <v>#REF!</v>
      </c>
      <c r="J357" s="124" t="str">
        <f>'YARIŞMA BİLGİLERİ'!$F$21</f>
        <v>Yıldız Erkekler</v>
      </c>
      <c r="K357" s="198" t="str">
        <f t="shared" si="6"/>
        <v>İZMİR-2017-2018 Öğretim Yılı Okullararası Puanlı  Atletizm Yıldızlar İl Birinciliği</v>
      </c>
      <c r="L357" s="128" t="e">
        <f>#REF!</f>
        <v>#REF!</v>
      </c>
      <c r="M357" s="128" t="s">
        <v>176</v>
      </c>
    </row>
    <row r="358" spans="1:13" ht="36" x14ac:dyDescent="0.2">
      <c r="A358" s="122">
        <v>838</v>
      </c>
      <c r="B358" s="174" t="s">
        <v>144</v>
      </c>
      <c r="C358" s="176" t="e">
        <f>#REF!</f>
        <v>#REF!</v>
      </c>
      <c r="D358" s="178" t="e">
        <f>#REF!</f>
        <v>#REF!</v>
      </c>
      <c r="E358" s="178" t="e">
        <f>#REF!</f>
        <v>#REF!</v>
      </c>
      <c r="F358" s="179" t="e">
        <f>#REF!</f>
        <v>#REF!</v>
      </c>
      <c r="G358" s="177" t="e">
        <f>#REF!</f>
        <v>#REF!</v>
      </c>
      <c r="H358" s="130" t="s">
        <v>144</v>
      </c>
      <c r="I358" s="130" t="e">
        <f>#REF!</f>
        <v>#REF!</v>
      </c>
      <c r="J358" s="124" t="str">
        <f>'YARIŞMA BİLGİLERİ'!$F$21</f>
        <v>Yıldız Erkekler</v>
      </c>
      <c r="K358" s="198" t="str">
        <f t="shared" si="6"/>
        <v>İZMİR-2017-2018 Öğretim Yılı Okullararası Puanlı  Atletizm Yıldızlar İl Birinciliği</v>
      </c>
      <c r="L358" s="128" t="e">
        <f>#REF!</f>
        <v>#REF!</v>
      </c>
      <c r="M358" s="128" t="s">
        <v>176</v>
      </c>
    </row>
    <row r="359" spans="1:13" ht="36" x14ac:dyDescent="0.2">
      <c r="A359" s="122">
        <v>839</v>
      </c>
      <c r="B359" s="174" t="s">
        <v>144</v>
      </c>
      <c r="C359" s="176" t="e">
        <f>#REF!</f>
        <v>#REF!</v>
      </c>
      <c r="D359" s="178" t="e">
        <f>#REF!</f>
        <v>#REF!</v>
      </c>
      <c r="E359" s="178" t="e">
        <f>#REF!</f>
        <v>#REF!</v>
      </c>
      <c r="F359" s="179" t="e">
        <f>#REF!</f>
        <v>#REF!</v>
      </c>
      <c r="G359" s="177" t="e">
        <f>#REF!</f>
        <v>#REF!</v>
      </c>
      <c r="H359" s="130" t="s">
        <v>144</v>
      </c>
      <c r="I359" s="130" t="e">
        <f>#REF!</f>
        <v>#REF!</v>
      </c>
      <c r="J359" s="124" t="str">
        <f>'YARIŞMA BİLGİLERİ'!$F$21</f>
        <v>Yıldız Erkekler</v>
      </c>
      <c r="K359" s="198" t="str">
        <f t="shared" si="6"/>
        <v>İZMİR-2017-2018 Öğretim Yılı Okullararası Puanlı  Atletizm Yıldızlar İl Birinciliği</v>
      </c>
      <c r="L359" s="128" t="e">
        <f>#REF!</f>
        <v>#REF!</v>
      </c>
      <c r="M359" s="128" t="s">
        <v>176</v>
      </c>
    </row>
    <row r="360" spans="1:13" ht="36" x14ac:dyDescent="0.2">
      <c r="A360" s="122">
        <v>840</v>
      </c>
      <c r="B360" s="174" t="s">
        <v>144</v>
      </c>
      <c r="C360" s="176" t="e">
        <f>#REF!</f>
        <v>#REF!</v>
      </c>
      <c r="D360" s="178" t="e">
        <f>#REF!</f>
        <v>#REF!</v>
      </c>
      <c r="E360" s="178" t="e">
        <f>#REF!</f>
        <v>#REF!</v>
      </c>
      <c r="F360" s="179" t="e">
        <f>#REF!</f>
        <v>#REF!</v>
      </c>
      <c r="G360" s="177" t="e">
        <f>#REF!</f>
        <v>#REF!</v>
      </c>
      <c r="H360" s="130" t="s">
        <v>144</v>
      </c>
      <c r="I360" s="130" t="e">
        <f>#REF!</f>
        <v>#REF!</v>
      </c>
      <c r="J360" s="124" t="str">
        <f>'YARIŞMA BİLGİLERİ'!$F$21</f>
        <v>Yıldız Erkekler</v>
      </c>
      <c r="K360" s="198" t="str">
        <f t="shared" si="6"/>
        <v>İZMİR-2017-2018 Öğretim Yılı Okullararası Puanlı  Atletizm Yıldızlar İl Birinciliği</v>
      </c>
      <c r="L360" s="128" t="e">
        <f>#REF!</f>
        <v>#REF!</v>
      </c>
      <c r="M360" s="128" t="s">
        <v>176</v>
      </c>
    </row>
    <row r="361" spans="1:13" ht="36" x14ac:dyDescent="0.2">
      <c r="A361" s="122">
        <v>841</v>
      </c>
      <c r="B361" s="174" t="s">
        <v>144</v>
      </c>
      <c r="C361" s="176" t="e">
        <f>#REF!</f>
        <v>#REF!</v>
      </c>
      <c r="D361" s="178" t="e">
        <f>#REF!</f>
        <v>#REF!</v>
      </c>
      <c r="E361" s="178" t="e">
        <f>#REF!</f>
        <v>#REF!</v>
      </c>
      <c r="F361" s="179" t="e">
        <f>#REF!</f>
        <v>#REF!</v>
      </c>
      <c r="G361" s="177" t="e">
        <f>#REF!</f>
        <v>#REF!</v>
      </c>
      <c r="H361" s="130" t="s">
        <v>144</v>
      </c>
      <c r="I361" s="130" t="e">
        <f>#REF!</f>
        <v>#REF!</v>
      </c>
      <c r="J361" s="124" t="str">
        <f>'YARIŞMA BİLGİLERİ'!$F$21</f>
        <v>Yıldız Erkekler</v>
      </c>
      <c r="K361" s="198" t="str">
        <f t="shared" si="6"/>
        <v>İZMİR-2017-2018 Öğretim Yılı Okullararası Puanlı  Atletizm Yıldızlar İl Birinciliği</v>
      </c>
      <c r="L361" s="128" t="e">
        <f>#REF!</f>
        <v>#REF!</v>
      </c>
      <c r="M361" s="128" t="s">
        <v>176</v>
      </c>
    </row>
    <row r="362" spans="1:13" ht="36" x14ac:dyDescent="0.2">
      <c r="A362" s="122">
        <v>857</v>
      </c>
      <c r="B362" s="174" t="s">
        <v>143</v>
      </c>
      <c r="C362" s="176" t="e">
        <f>#REF!</f>
        <v>#REF!</v>
      </c>
      <c r="D362" s="178" t="e">
        <f>#REF!</f>
        <v>#REF!</v>
      </c>
      <c r="E362" s="178" t="e">
        <f>#REF!</f>
        <v>#REF!</v>
      </c>
      <c r="F362" s="179" t="e">
        <f>#REF!</f>
        <v>#REF!</v>
      </c>
      <c r="G362" s="177" t="e">
        <f>#REF!</f>
        <v>#REF!</v>
      </c>
      <c r="H362" s="130" t="s">
        <v>143</v>
      </c>
      <c r="I362" s="130" t="e">
        <f>#REF!</f>
        <v>#REF!</v>
      </c>
      <c r="J362" s="124" t="str">
        <f>'YARIŞMA BİLGİLERİ'!$F$21</f>
        <v>Yıldız Erkekler</v>
      </c>
      <c r="K362" s="198" t="str">
        <f t="shared" si="6"/>
        <v>İZMİR-2017-2018 Öğretim Yılı Okullararası Puanlı  Atletizm Yıldızlar İl Birinciliği</v>
      </c>
      <c r="L362" s="128" t="e">
        <f>#REF!</f>
        <v>#REF!</v>
      </c>
      <c r="M362" s="128" t="s">
        <v>176</v>
      </c>
    </row>
    <row r="363" spans="1:13" ht="36" x14ac:dyDescent="0.2">
      <c r="A363" s="122">
        <v>858</v>
      </c>
      <c r="B363" s="174" t="s">
        <v>143</v>
      </c>
      <c r="C363" s="176" t="e">
        <f>#REF!</f>
        <v>#REF!</v>
      </c>
      <c r="D363" s="178" t="e">
        <f>#REF!</f>
        <v>#REF!</v>
      </c>
      <c r="E363" s="178" t="e">
        <f>#REF!</f>
        <v>#REF!</v>
      </c>
      <c r="F363" s="179" t="e">
        <f>#REF!</f>
        <v>#REF!</v>
      </c>
      <c r="G363" s="177" t="e">
        <f>#REF!</f>
        <v>#REF!</v>
      </c>
      <c r="H363" s="130" t="s">
        <v>143</v>
      </c>
      <c r="I363" s="130" t="e">
        <f>#REF!</f>
        <v>#REF!</v>
      </c>
      <c r="J363" s="124" t="str">
        <f>'YARIŞMA BİLGİLERİ'!$F$21</f>
        <v>Yıldız Erkekler</v>
      </c>
      <c r="K363" s="198" t="str">
        <f t="shared" si="6"/>
        <v>İZMİR-2017-2018 Öğretim Yılı Okullararası Puanlı  Atletizm Yıldızlar İl Birinciliği</v>
      </c>
      <c r="L363" s="128" t="e">
        <f>#REF!</f>
        <v>#REF!</v>
      </c>
      <c r="M363" s="128" t="s">
        <v>176</v>
      </c>
    </row>
    <row r="364" spans="1:13" ht="36" x14ac:dyDescent="0.2">
      <c r="A364" s="122">
        <v>859</v>
      </c>
      <c r="B364" s="174" t="s">
        <v>143</v>
      </c>
      <c r="C364" s="176" t="e">
        <f>#REF!</f>
        <v>#REF!</v>
      </c>
      <c r="D364" s="178" t="e">
        <f>#REF!</f>
        <v>#REF!</v>
      </c>
      <c r="E364" s="178" t="e">
        <f>#REF!</f>
        <v>#REF!</v>
      </c>
      <c r="F364" s="179" t="e">
        <f>#REF!</f>
        <v>#REF!</v>
      </c>
      <c r="G364" s="177" t="e">
        <f>#REF!</f>
        <v>#REF!</v>
      </c>
      <c r="H364" s="130" t="s">
        <v>143</v>
      </c>
      <c r="I364" s="130" t="e">
        <f>#REF!</f>
        <v>#REF!</v>
      </c>
      <c r="J364" s="124" t="str">
        <f>'YARIŞMA BİLGİLERİ'!$F$21</f>
        <v>Yıldız Erkekler</v>
      </c>
      <c r="K364" s="198" t="str">
        <f t="shared" si="6"/>
        <v>İZMİR-2017-2018 Öğretim Yılı Okullararası Puanlı  Atletizm Yıldızlar İl Birinciliği</v>
      </c>
      <c r="L364" s="128" t="e">
        <f>#REF!</f>
        <v>#REF!</v>
      </c>
      <c r="M364" s="128" t="s">
        <v>176</v>
      </c>
    </row>
    <row r="365" spans="1:13" ht="36" x14ac:dyDescent="0.2">
      <c r="A365" s="122">
        <v>860</v>
      </c>
      <c r="B365" s="174" t="s">
        <v>143</v>
      </c>
      <c r="C365" s="176" t="e">
        <f>#REF!</f>
        <v>#REF!</v>
      </c>
      <c r="D365" s="178" t="e">
        <f>#REF!</f>
        <v>#REF!</v>
      </c>
      <c r="E365" s="178" t="e">
        <f>#REF!</f>
        <v>#REF!</v>
      </c>
      <c r="F365" s="179" t="e">
        <f>#REF!</f>
        <v>#REF!</v>
      </c>
      <c r="G365" s="177" t="e">
        <f>#REF!</f>
        <v>#REF!</v>
      </c>
      <c r="H365" s="130" t="s">
        <v>143</v>
      </c>
      <c r="I365" s="130" t="e">
        <f>#REF!</f>
        <v>#REF!</v>
      </c>
      <c r="J365" s="124" t="str">
        <f>'YARIŞMA BİLGİLERİ'!$F$21</f>
        <v>Yıldız Erkekler</v>
      </c>
      <c r="K365" s="198" t="str">
        <f t="shared" si="6"/>
        <v>İZMİR-2017-2018 Öğretim Yılı Okullararası Puanlı  Atletizm Yıldızlar İl Birinciliği</v>
      </c>
      <c r="L365" s="128" t="e">
        <f>#REF!</f>
        <v>#REF!</v>
      </c>
      <c r="M365" s="128" t="s">
        <v>176</v>
      </c>
    </row>
    <row r="366" spans="1:13" ht="36" x14ac:dyDescent="0.2">
      <c r="A366" s="122">
        <v>861</v>
      </c>
      <c r="B366" s="174" t="s">
        <v>143</v>
      </c>
      <c r="C366" s="176" t="e">
        <f>#REF!</f>
        <v>#REF!</v>
      </c>
      <c r="D366" s="178" t="e">
        <f>#REF!</f>
        <v>#REF!</v>
      </c>
      <c r="E366" s="178" t="e">
        <f>#REF!</f>
        <v>#REF!</v>
      </c>
      <c r="F366" s="179" t="e">
        <f>#REF!</f>
        <v>#REF!</v>
      </c>
      <c r="G366" s="177" t="e">
        <f>#REF!</f>
        <v>#REF!</v>
      </c>
      <c r="H366" s="130" t="s">
        <v>143</v>
      </c>
      <c r="I366" s="130" t="e">
        <f>#REF!</f>
        <v>#REF!</v>
      </c>
      <c r="J366" s="124" t="str">
        <f>'YARIŞMA BİLGİLERİ'!$F$21</f>
        <v>Yıldız Erkekler</v>
      </c>
      <c r="K366" s="198" t="str">
        <f t="shared" si="6"/>
        <v>İZMİR-2017-2018 Öğretim Yılı Okullararası Puanlı  Atletizm Yıldızlar İl Birinciliği</v>
      </c>
      <c r="L366" s="128" t="e">
        <f>#REF!</f>
        <v>#REF!</v>
      </c>
      <c r="M366" s="128" t="s">
        <v>176</v>
      </c>
    </row>
    <row r="367" spans="1:13" ht="36" x14ac:dyDescent="0.2">
      <c r="A367" s="122">
        <v>862</v>
      </c>
      <c r="B367" s="174" t="s">
        <v>143</v>
      </c>
      <c r="C367" s="176" t="e">
        <f>#REF!</f>
        <v>#REF!</v>
      </c>
      <c r="D367" s="178" t="e">
        <f>#REF!</f>
        <v>#REF!</v>
      </c>
      <c r="E367" s="178" t="e">
        <f>#REF!</f>
        <v>#REF!</v>
      </c>
      <c r="F367" s="179" t="e">
        <f>#REF!</f>
        <v>#REF!</v>
      </c>
      <c r="G367" s="177" t="e">
        <f>#REF!</f>
        <v>#REF!</v>
      </c>
      <c r="H367" s="130" t="s">
        <v>143</v>
      </c>
      <c r="I367" s="130" t="e">
        <f>#REF!</f>
        <v>#REF!</v>
      </c>
      <c r="J367" s="124" t="str">
        <f>'YARIŞMA BİLGİLERİ'!$F$21</f>
        <v>Yıldız Erkekler</v>
      </c>
      <c r="K367" s="198" t="str">
        <f t="shared" si="6"/>
        <v>İZMİR-2017-2018 Öğretim Yılı Okullararası Puanlı  Atletizm Yıldızlar İl Birinciliği</v>
      </c>
      <c r="L367" s="128" t="e">
        <f>#REF!</f>
        <v>#REF!</v>
      </c>
      <c r="M367" s="128" t="s">
        <v>176</v>
      </c>
    </row>
    <row r="368" spans="1:13" ht="36" x14ac:dyDescent="0.2">
      <c r="A368" s="122">
        <v>863</v>
      </c>
      <c r="B368" s="174" t="s">
        <v>143</v>
      </c>
      <c r="C368" s="176" t="e">
        <f>#REF!</f>
        <v>#REF!</v>
      </c>
      <c r="D368" s="178" t="e">
        <f>#REF!</f>
        <v>#REF!</v>
      </c>
      <c r="E368" s="178" t="e">
        <f>#REF!</f>
        <v>#REF!</v>
      </c>
      <c r="F368" s="179" t="e">
        <f>#REF!</f>
        <v>#REF!</v>
      </c>
      <c r="G368" s="177" t="e">
        <f>#REF!</f>
        <v>#REF!</v>
      </c>
      <c r="H368" s="130" t="s">
        <v>143</v>
      </c>
      <c r="I368" s="130" t="e">
        <f>#REF!</f>
        <v>#REF!</v>
      </c>
      <c r="J368" s="124" t="str">
        <f>'YARIŞMA BİLGİLERİ'!$F$21</f>
        <v>Yıldız Erkekler</v>
      </c>
      <c r="K368" s="198" t="str">
        <f t="shared" si="6"/>
        <v>İZMİR-2017-2018 Öğretim Yılı Okullararası Puanlı  Atletizm Yıldızlar İl Birinciliği</v>
      </c>
      <c r="L368" s="128" t="e">
        <f>#REF!</f>
        <v>#REF!</v>
      </c>
      <c r="M368" s="128" t="s">
        <v>176</v>
      </c>
    </row>
    <row r="369" spans="1:13" ht="36" x14ac:dyDescent="0.2">
      <c r="A369" s="122">
        <v>864</v>
      </c>
      <c r="B369" s="174" t="s">
        <v>143</v>
      </c>
      <c r="C369" s="176" t="e">
        <f>#REF!</f>
        <v>#REF!</v>
      </c>
      <c r="D369" s="178" t="e">
        <f>#REF!</f>
        <v>#REF!</v>
      </c>
      <c r="E369" s="178" t="e">
        <f>#REF!</f>
        <v>#REF!</v>
      </c>
      <c r="F369" s="179" t="e">
        <f>#REF!</f>
        <v>#REF!</v>
      </c>
      <c r="G369" s="177" t="e">
        <f>#REF!</f>
        <v>#REF!</v>
      </c>
      <c r="H369" s="130" t="s">
        <v>143</v>
      </c>
      <c r="I369" s="130" t="e">
        <f>#REF!</f>
        <v>#REF!</v>
      </c>
      <c r="J369" s="124" t="str">
        <f>'YARIŞMA BİLGİLERİ'!$F$21</f>
        <v>Yıldız Erkekler</v>
      </c>
      <c r="K369" s="198" t="str">
        <f t="shared" si="6"/>
        <v>İZMİR-2017-2018 Öğretim Yılı Okullararası Puanlı  Atletizm Yıldızlar İl Birinciliği</v>
      </c>
      <c r="L369" s="128" t="e">
        <f>#REF!</f>
        <v>#REF!</v>
      </c>
      <c r="M369" s="128" t="s">
        <v>176</v>
      </c>
    </row>
    <row r="370" spans="1:13" ht="36" x14ac:dyDescent="0.2">
      <c r="A370" s="122">
        <v>865</v>
      </c>
      <c r="B370" s="174" t="s">
        <v>143</v>
      </c>
      <c r="C370" s="176" t="e">
        <f>#REF!</f>
        <v>#REF!</v>
      </c>
      <c r="D370" s="178" t="e">
        <f>#REF!</f>
        <v>#REF!</v>
      </c>
      <c r="E370" s="178" t="e">
        <f>#REF!</f>
        <v>#REF!</v>
      </c>
      <c r="F370" s="179" t="e">
        <f>#REF!</f>
        <v>#REF!</v>
      </c>
      <c r="G370" s="177" t="e">
        <f>#REF!</f>
        <v>#REF!</v>
      </c>
      <c r="H370" s="130" t="s">
        <v>143</v>
      </c>
      <c r="I370" s="130" t="e">
        <f>#REF!</f>
        <v>#REF!</v>
      </c>
      <c r="J370" s="124" t="str">
        <f>'YARIŞMA BİLGİLERİ'!$F$21</f>
        <v>Yıldız Erkekler</v>
      </c>
      <c r="K370" s="198" t="str">
        <f t="shared" si="6"/>
        <v>İZMİR-2017-2018 Öğretim Yılı Okullararası Puanlı  Atletizm Yıldızlar İl Birinciliği</v>
      </c>
      <c r="L370" s="128" t="e">
        <f>#REF!</f>
        <v>#REF!</v>
      </c>
      <c r="M370" s="128" t="s">
        <v>176</v>
      </c>
    </row>
    <row r="371" spans="1:13" ht="36" x14ac:dyDescent="0.2">
      <c r="A371" s="122">
        <v>866</v>
      </c>
      <c r="B371" s="174" t="s">
        <v>143</v>
      </c>
      <c r="C371" s="176" t="e">
        <f>#REF!</f>
        <v>#REF!</v>
      </c>
      <c r="D371" s="178" t="e">
        <f>#REF!</f>
        <v>#REF!</v>
      </c>
      <c r="E371" s="178" t="e">
        <f>#REF!</f>
        <v>#REF!</v>
      </c>
      <c r="F371" s="179" t="e">
        <f>#REF!</f>
        <v>#REF!</v>
      </c>
      <c r="G371" s="177" t="e">
        <f>#REF!</f>
        <v>#REF!</v>
      </c>
      <c r="H371" s="130" t="s">
        <v>143</v>
      </c>
      <c r="I371" s="130" t="e">
        <f>#REF!</f>
        <v>#REF!</v>
      </c>
      <c r="J371" s="124" t="str">
        <f>'YARIŞMA BİLGİLERİ'!$F$21</f>
        <v>Yıldız Erkekler</v>
      </c>
      <c r="K371" s="198" t="str">
        <f t="shared" si="6"/>
        <v>İZMİR-2017-2018 Öğretim Yılı Okullararası Puanlı  Atletizm Yıldızlar İl Birinciliği</v>
      </c>
      <c r="L371" s="128" t="e">
        <f>#REF!</f>
        <v>#REF!</v>
      </c>
      <c r="M371" s="128" t="s">
        <v>176</v>
      </c>
    </row>
    <row r="372" spans="1:13" ht="36" x14ac:dyDescent="0.2">
      <c r="A372" s="122">
        <v>882</v>
      </c>
      <c r="B372" s="132" t="s">
        <v>44</v>
      </c>
      <c r="C372" s="123" t="str">
        <f>Uzun!D8</f>
        <v/>
      </c>
      <c r="D372" s="127" t="str">
        <f>Uzun!E8</f>
        <v/>
      </c>
      <c r="E372" s="127" t="str">
        <f>Uzun!F8</f>
        <v/>
      </c>
      <c r="F372" s="150">
        <f>Uzun!K8</f>
        <v>0</v>
      </c>
      <c r="G372" s="125">
        <f>Uzun!A8</f>
        <v>1</v>
      </c>
      <c r="H372" s="124" t="s">
        <v>44</v>
      </c>
      <c r="I372" s="130"/>
      <c r="J372" s="124" t="str">
        <f>'YARIŞMA BİLGİLERİ'!$F$21</f>
        <v>Yıldız Erkekler</v>
      </c>
      <c r="K372" s="127" t="str">
        <f t="shared" ref="K372:K391" si="7">CONCATENATE(K$1,"-",A$1)</f>
        <v>İZMİR-2017-2018 Öğretim Yılı Okullararası Puanlı  Atletizm Yıldızlar İl Birinciliği</v>
      </c>
      <c r="L372" s="128" t="str">
        <f>Uzun!K$4</f>
        <v>05 Nisan 2018 - 14:30</v>
      </c>
      <c r="M372" s="128" t="s">
        <v>176</v>
      </c>
    </row>
    <row r="373" spans="1:13" ht="36" x14ac:dyDescent="0.2">
      <c r="A373" s="122">
        <v>883</v>
      </c>
      <c r="B373" s="132" t="s">
        <v>44</v>
      </c>
      <c r="C373" s="123">
        <f>Uzun!D9</f>
        <v>38258</v>
      </c>
      <c r="D373" s="127" t="str">
        <f>Uzun!E9</f>
        <v>ATİLA ÇENBERCİ</v>
      </c>
      <c r="E373" s="127" t="str">
        <f>Uzun!F9</f>
        <v>İZMİR-AZİZ SANCAR ORTAOKULU     (FERDİ)</v>
      </c>
      <c r="F373" s="150">
        <f>Uzun!K9</f>
        <v>544</v>
      </c>
      <c r="G373" s="125">
        <f>Uzun!A9</f>
        <v>1</v>
      </c>
      <c r="H373" s="124" t="s">
        <v>44</v>
      </c>
      <c r="I373" s="130"/>
      <c r="J373" s="124" t="str">
        <f>'YARIŞMA BİLGİLERİ'!$F$21</f>
        <v>Yıldız Erkekler</v>
      </c>
      <c r="K373" s="127" t="str">
        <f t="shared" si="7"/>
        <v>İZMİR-2017-2018 Öğretim Yılı Okullararası Puanlı  Atletizm Yıldızlar İl Birinciliği</v>
      </c>
      <c r="L373" s="128" t="str">
        <f>Uzun!K$4</f>
        <v>05 Nisan 2018 - 14:30</v>
      </c>
      <c r="M373" s="128" t="s">
        <v>176</v>
      </c>
    </row>
    <row r="374" spans="1:13" ht="36" x14ac:dyDescent="0.2">
      <c r="A374" s="122">
        <v>884</v>
      </c>
      <c r="B374" s="132" t="s">
        <v>44</v>
      </c>
      <c r="C374" s="123">
        <f>Uzun!D10</f>
        <v>38095</v>
      </c>
      <c r="D374" s="127" t="str">
        <f>Uzun!E10</f>
        <v xml:space="preserve">BERİTAN GEDİK </v>
      </c>
      <c r="E374" s="127" t="str">
        <f>Uzun!F10</f>
        <v>İZMİR-Pancar Nezihe Şairoğlu Ortaokulu  Torbalı   İZMİR</v>
      </c>
      <c r="F374" s="150">
        <f>Uzun!K10</f>
        <v>504</v>
      </c>
      <c r="G374" s="125">
        <f>Uzun!A10</f>
        <v>2</v>
      </c>
      <c r="H374" s="124" t="s">
        <v>44</v>
      </c>
      <c r="I374" s="130"/>
      <c r="J374" s="124" t="str">
        <f>'YARIŞMA BİLGİLERİ'!$F$21</f>
        <v>Yıldız Erkekler</v>
      </c>
      <c r="K374" s="127" t="str">
        <f t="shared" si="7"/>
        <v>İZMİR-2017-2018 Öğretim Yılı Okullararası Puanlı  Atletizm Yıldızlar İl Birinciliği</v>
      </c>
      <c r="L374" s="128" t="str">
        <f>Uzun!K$4</f>
        <v>05 Nisan 2018 - 14:30</v>
      </c>
      <c r="M374" s="128" t="s">
        <v>176</v>
      </c>
    </row>
    <row r="375" spans="1:13" ht="36" x14ac:dyDescent="0.2">
      <c r="A375" s="122">
        <v>885</v>
      </c>
      <c r="B375" s="132" t="s">
        <v>44</v>
      </c>
      <c r="C375" s="123">
        <f>Uzun!D11</f>
        <v>37998</v>
      </c>
      <c r="D375" s="127" t="str">
        <f>Uzun!E11</f>
        <v>DAĞLAR DURMAZ</v>
      </c>
      <c r="E375" s="127" t="str">
        <f>Uzun!F11</f>
        <v>İZMİR-ÖZEL ÇAKABEY OKULLARI</v>
      </c>
      <c r="F375" s="150">
        <f>Uzun!K11</f>
        <v>502</v>
      </c>
      <c r="G375" s="125">
        <f>Uzun!A11</f>
        <v>3</v>
      </c>
      <c r="H375" s="124" t="s">
        <v>44</v>
      </c>
      <c r="I375" s="130"/>
      <c r="J375" s="124" t="str">
        <f>'YARIŞMA BİLGİLERİ'!$F$21</f>
        <v>Yıldız Erkekler</v>
      </c>
      <c r="K375" s="127" t="str">
        <f t="shared" si="7"/>
        <v>İZMİR-2017-2018 Öğretim Yılı Okullararası Puanlı  Atletizm Yıldızlar İl Birinciliği</v>
      </c>
      <c r="L375" s="128" t="str">
        <f>Uzun!K$4</f>
        <v>05 Nisan 2018 - 14:30</v>
      </c>
      <c r="M375" s="128" t="s">
        <v>176</v>
      </c>
    </row>
    <row r="376" spans="1:13" ht="36" x14ac:dyDescent="0.2">
      <c r="A376" s="122">
        <v>886</v>
      </c>
      <c r="B376" s="132" t="s">
        <v>44</v>
      </c>
      <c r="C376" s="123">
        <f>Uzun!D12</f>
        <v>2004</v>
      </c>
      <c r="D376" s="127" t="str">
        <f>Uzun!E12</f>
        <v>MERT ÇAMÇİ</v>
      </c>
      <c r="E376" s="127" t="str">
        <f>Uzun!F12</f>
        <v>İZMİR-EVİN LEBLEBİCİOĞLU ORTAOKULU</v>
      </c>
      <c r="F376" s="150">
        <f>Uzun!K12</f>
        <v>491</v>
      </c>
      <c r="G376" s="125">
        <f>Uzun!A12</f>
        <v>4</v>
      </c>
      <c r="H376" s="124" t="s">
        <v>44</v>
      </c>
      <c r="I376" s="130"/>
      <c r="J376" s="124" t="str">
        <f>'YARIŞMA BİLGİLERİ'!$F$21</f>
        <v>Yıldız Erkekler</v>
      </c>
      <c r="K376" s="127" t="str">
        <f t="shared" si="7"/>
        <v>İZMİR-2017-2018 Öğretim Yılı Okullararası Puanlı  Atletizm Yıldızlar İl Birinciliği</v>
      </c>
      <c r="L376" s="128" t="str">
        <f>Uzun!K$4</f>
        <v>05 Nisan 2018 - 14:30</v>
      </c>
      <c r="M376" s="128" t="s">
        <v>176</v>
      </c>
    </row>
    <row r="377" spans="1:13" ht="36" x14ac:dyDescent="0.2">
      <c r="A377" s="122">
        <v>887</v>
      </c>
      <c r="B377" s="132" t="s">
        <v>44</v>
      </c>
      <c r="C377" s="123">
        <f>Uzun!D13</f>
        <v>38412</v>
      </c>
      <c r="D377" s="127" t="str">
        <f>Uzun!E13</f>
        <v>BARTU ÖZCAN</v>
      </c>
      <c r="E377" s="127" t="str">
        <f>Uzun!F13</f>
        <v>İZMİR-DEÜ ÖZEL 75.YIL ORTAOKULU</v>
      </c>
      <c r="F377" s="150">
        <f>Uzun!K13</f>
        <v>477</v>
      </c>
      <c r="G377" s="125">
        <f>Uzun!A13</f>
        <v>5</v>
      </c>
      <c r="H377" s="124" t="s">
        <v>44</v>
      </c>
      <c r="I377" s="130"/>
      <c r="J377" s="124" t="str">
        <f>'YARIŞMA BİLGİLERİ'!$F$21</f>
        <v>Yıldız Erkekler</v>
      </c>
      <c r="K377" s="127" t="str">
        <f t="shared" si="7"/>
        <v>İZMİR-2017-2018 Öğretim Yılı Okullararası Puanlı  Atletizm Yıldızlar İl Birinciliği</v>
      </c>
      <c r="L377" s="128" t="str">
        <f>Uzun!K$4</f>
        <v>05 Nisan 2018 - 14:30</v>
      </c>
      <c r="M377" s="128" t="s">
        <v>176</v>
      </c>
    </row>
    <row r="378" spans="1:13" ht="36" x14ac:dyDescent="0.2">
      <c r="A378" s="122">
        <v>888</v>
      </c>
      <c r="B378" s="132" t="s">
        <v>44</v>
      </c>
      <c r="C378" s="123" t="str">
        <f>Uzun!D14</f>
        <v>08,08,2005</v>
      </c>
      <c r="D378" s="127" t="str">
        <f>Uzun!E14</f>
        <v>YUSUF İHSAN KAHRİMAN</v>
      </c>
      <c r="E378" s="127" t="str">
        <f>Uzun!F14</f>
        <v>İZMİR-İSMET SEZGİN ORTA OKULU</v>
      </c>
      <c r="F378" s="150">
        <f>Uzun!K14</f>
        <v>474</v>
      </c>
      <c r="G378" s="125">
        <f>Uzun!A14</f>
        <v>6</v>
      </c>
      <c r="H378" s="124" t="s">
        <v>44</v>
      </c>
      <c r="I378" s="130"/>
      <c r="J378" s="124" t="str">
        <f>'YARIŞMA BİLGİLERİ'!$F$21</f>
        <v>Yıldız Erkekler</v>
      </c>
      <c r="K378" s="127" t="str">
        <f t="shared" si="7"/>
        <v>İZMİR-2017-2018 Öğretim Yılı Okullararası Puanlı  Atletizm Yıldızlar İl Birinciliği</v>
      </c>
      <c r="L378" s="128" t="str">
        <f>Uzun!K$4</f>
        <v>05 Nisan 2018 - 14:30</v>
      </c>
      <c r="M378" s="128" t="s">
        <v>176</v>
      </c>
    </row>
    <row r="379" spans="1:13" ht="36" x14ac:dyDescent="0.2">
      <c r="A379" s="122">
        <v>889</v>
      </c>
      <c r="B379" s="132" t="s">
        <v>44</v>
      </c>
      <c r="C379" s="123">
        <f>Uzun!D15</f>
        <v>38421</v>
      </c>
      <c r="D379" s="127" t="str">
        <f>Uzun!E15</f>
        <v>UTKU TEPE</v>
      </c>
      <c r="E379" s="127" t="str">
        <f>Uzun!F15</f>
        <v>İZMİR-ZİHNİ ÜSTÜN ORTAOKULU</v>
      </c>
      <c r="F379" s="150">
        <f>Uzun!K15</f>
        <v>469</v>
      </c>
      <c r="G379" s="125">
        <f>Uzun!A15</f>
        <v>7</v>
      </c>
      <c r="H379" s="124" t="s">
        <v>44</v>
      </c>
      <c r="I379" s="130"/>
      <c r="J379" s="124" t="str">
        <f>'YARIŞMA BİLGİLERİ'!$F$21</f>
        <v>Yıldız Erkekler</v>
      </c>
      <c r="K379" s="127" t="str">
        <f t="shared" si="7"/>
        <v>İZMİR-2017-2018 Öğretim Yılı Okullararası Puanlı  Atletizm Yıldızlar İl Birinciliği</v>
      </c>
      <c r="L379" s="128" t="str">
        <f>Uzun!K$4</f>
        <v>05 Nisan 2018 - 14:30</v>
      </c>
      <c r="M379" s="128" t="s">
        <v>176</v>
      </c>
    </row>
    <row r="380" spans="1:13" ht="36" x14ac:dyDescent="0.2">
      <c r="A380" s="122">
        <v>890</v>
      </c>
      <c r="B380" s="132" t="s">
        <v>44</v>
      </c>
      <c r="C380" s="123">
        <f>Uzun!D16</f>
        <v>38261</v>
      </c>
      <c r="D380" s="127" t="str">
        <f>Uzun!E16</f>
        <v>FIRAT TOKLAR</v>
      </c>
      <c r="E380" s="127" t="str">
        <f>Uzun!F16</f>
        <v>İZMİR-BUCA KOZAĞAÇORTAOKULU</v>
      </c>
      <c r="F380" s="150">
        <f>Uzun!K16</f>
        <v>467</v>
      </c>
      <c r="G380" s="125">
        <f>Uzun!A16</f>
        <v>8</v>
      </c>
      <c r="H380" s="124" t="s">
        <v>44</v>
      </c>
      <c r="I380" s="130"/>
      <c r="J380" s="124" t="str">
        <f>'YARIŞMA BİLGİLERİ'!$F$21</f>
        <v>Yıldız Erkekler</v>
      </c>
      <c r="K380" s="127" t="str">
        <f t="shared" si="7"/>
        <v>İZMİR-2017-2018 Öğretim Yılı Okullararası Puanlı  Atletizm Yıldızlar İl Birinciliği</v>
      </c>
      <c r="L380" s="128" t="str">
        <f>Uzun!K$4</f>
        <v>05 Nisan 2018 - 14:30</v>
      </c>
      <c r="M380" s="128" t="s">
        <v>176</v>
      </c>
    </row>
    <row r="381" spans="1:13" ht="36" x14ac:dyDescent="0.2">
      <c r="A381" s="122">
        <v>891</v>
      </c>
      <c r="B381" s="132" t="s">
        <v>44</v>
      </c>
      <c r="C381" s="123">
        <f>Uzun!D17</f>
        <v>38205</v>
      </c>
      <c r="D381" s="127" t="str">
        <f>Uzun!E17</f>
        <v>BİLAL GÜRSOY</v>
      </c>
      <c r="E381" s="127" t="str">
        <f>Uzun!F17</f>
        <v>İZMİR-ŞEHİTLER ORTAOKULU</v>
      </c>
      <c r="F381" s="150">
        <f>Uzun!K17</f>
        <v>460</v>
      </c>
      <c r="G381" s="125">
        <f>Uzun!A17</f>
        <v>9</v>
      </c>
      <c r="H381" s="124" t="s">
        <v>44</v>
      </c>
      <c r="I381" s="130"/>
      <c r="J381" s="124" t="str">
        <f>'YARIŞMA BİLGİLERİ'!$F$21</f>
        <v>Yıldız Erkekler</v>
      </c>
      <c r="K381" s="127" t="str">
        <f t="shared" si="7"/>
        <v>İZMİR-2017-2018 Öğretim Yılı Okullararası Puanlı  Atletizm Yıldızlar İl Birinciliği</v>
      </c>
      <c r="L381" s="128" t="str">
        <f>Uzun!K$4</f>
        <v>05 Nisan 2018 - 14:30</v>
      </c>
      <c r="M381" s="128" t="s">
        <v>176</v>
      </c>
    </row>
    <row r="382" spans="1:13" ht="36" x14ac:dyDescent="0.2">
      <c r="A382" s="122">
        <v>907</v>
      </c>
      <c r="B382" s="132" t="s">
        <v>45</v>
      </c>
      <c r="C382" s="123" t="str">
        <f>Yüksek!D8</f>
        <v/>
      </c>
      <c r="D382" s="127" t="str">
        <f>Yüksek!E8</f>
        <v/>
      </c>
      <c r="E382" s="127" t="str">
        <f>Yüksek!F8</f>
        <v/>
      </c>
      <c r="F382" s="150">
        <f>Yüksek!BO8</f>
        <v>0</v>
      </c>
      <c r="G382" s="125">
        <f>Yüksek!A8</f>
        <v>1</v>
      </c>
      <c r="H382" s="124" t="s">
        <v>45</v>
      </c>
      <c r="I382" s="130"/>
      <c r="J382" s="124" t="str">
        <f>'YARIŞMA BİLGİLERİ'!$F$21</f>
        <v>Yıldız Erkekler</v>
      </c>
      <c r="K382" s="127" t="str">
        <f t="shared" si="7"/>
        <v>İZMİR-2017-2018 Öğretim Yılı Okullararası Puanlı  Atletizm Yıldızlar İl Birinciliği</v>
      </c>
      <c r="L382" s="128" t="str">
        <f>Yüksek!BC$4</f>
        <v>04 Nisan 2018 - 14:30</v>
      </c>
      <c r="M382" s="128" t="s">
        <v>176</v>
      </c>
    </row>
    <row r="383" spans="1:13" ht="36" x14ac:dyDescent="0.2">
      <c r="A383" s="122">
        <v>908</v>
      </c>
      <c r="B383" s="132" t="s">
        <v>45</v>
      </c>
      <c r="C383" s="123">
        <f>Yüksek!D9</f>
        <v>38162</v>
      </c>
      <c r="D383" s="127" t="str">
        <f>Yüksek!E9</f>
        <v>CAN ÖZCAN</v>
      </c>
      <c r="E383" s="127" t="str">
        <f>Yüksek!F9</f>
        <v>İZMİR-ÖZEL ÇAKABEY OKULLARI</v>
      </c>
      <c r="F383" s="150">
        <f>Yüksek!BO9</f>
        <v>153</v>
      </c>
      <c r="G383" s="125">
        <f>Yüksek!A9</f>
        <v>1</v>
      </c>
      <c r="H383" s="124" t="s">
        <v>45</v>
      </c>
      <c r="I383" s="130"/>
      <c r="J383" s="124" t="str">
        <f>'YARIŞMA BİLGİLERİ'!$F$21</f>
        <v>Yıldız Erkekler</v>
      </c>
      <c r="K383" s="127" t="str">
        <f t="shared" si="7"/>
        <v>İZMİR-2017-2018 Öğretim Yılı Okullararası Puanlı  Atletizm Yıldızlar İl Birinciliği</v>
      </c>
      <c r="L383" s="128" t="str">
        <f>Yüksek!BC$4</f>
        <v>04 Nisan 2018 - 14:30</v>
      </c>
      <c r="M383" s="128" t="s">
        <v>176</v>
      </c>
    </row>
    <row r="384" spans="1:13" ht="36" x14ac:dyDescent="0.2">
      <c r="A384" s="122">
        <v>909</v>
      </c>
      <c r="B384" s="132" t="s">
        <v>45</v>
      </c>
      <c r="C384" s="123">
        <f>Yüksek!D10</f>
        <v>38458</v>
      </c>
      <c r="D384" s="127" t="str">
        <f>Yüksek!E10</f>
        <v>DENİZ KAAN KARTAL</v>
      </c>
      <c r="E384" s="127" t="str">
        <f>Yüksek!F10</f>
        <v>İZMİR-BUCA KOZAĞAÇORTAOKULU</v>
      </c>
      <c r="F384" s="150">
        <f>Yüksek!BO10</f>
        <v>145</v>
      </c>
      <c r="G384" s="125">
        <f>Yüksek!A10</f>
        <v>2</v>
      </c>
      <c r="H384" s="124" t="s">
        <v>45</v>
      </c>
      <c r="I384" s="130"/>
      <c r="J384" s="124" t="str">
        <f>'YARIŞMA BİLGİLERİ'!$F$21</f>
        <v>Yıldız Erkekler</v>
      </c>
      <c r="K384" s="127" t="str">
        <f t="shared" si="7"/>
        <v>İZMİR-2017-2018 Öğretim Yılı Okullararası Puanlı  Atletizm Yıldızlar İl Birinciliği</v>
      </c>
      <c r="L384" s="128" t="str">
        <f>Yüksek!BC$4</f>
        <v>04 Nisan 2018 - 14:30</v>
      </c>
      <c r="M384" s="128" t="s">
        <v>176</v>
      </c>
    </row>
    <row r="385" spans="1:13" ht="36" x14ac:dyDescent="0.2">
      <c r="A385" s="122">
        <v>910</v>
      </c>
      <c r="B385" s="132" t="s">
        <v>45</v>
      </c>
      <c r="C385" s="123">
        <f>Yüksek!D11</f>
        <v>38008</v>
      </c>
      <c r="D385" s="127" t="str">
        <f>Yüksek!E11</f>
        <v>Ramazan Ant Gürbüz</v>
      </c>
      <c r="E385" s="127" t="str">
        <f>Yüksek!F11</f>
        <v>İZMİR-ÖZEL İZMİR BORNOVA TÜRK ORTAOKULU</v>
      </c>
      <c r="F385" s="150">
        <f>Yüksek!BO11</f>
        <v>140</v>
      </c>
      <c r="G385" s="125">
        <f>Yüksek!A11</f>
        <v>3</v>
      </c>
      <c r="H385" s="124" t="s">
        <v>45</v>
      </c>
      <c r="I385" s="130"/>
      <c r="J385" s="124" t="str">
        <f>'YARIŞMA BİLGİLERİ'!$F$21</f>
        <v>Yıldız Erkekler</v>
      </c>
      <c r="K385" s="127" t="str">
        <f t="shared" si="7"/>
        <v>İZMİR-2017-2018 Öğretim Yılı Okullararası Puanlı  Atletizm Yıldızlar İl Birinciliği</v>
      </c>
      <c r="L385" s="128" t="str">
        <f>Yüksek!BC$4</f>
        <v>04 Nisan 2018 - 14:30</v>
      </c>
      <c r="M385" s="128" t="s">
        <v>176</v>
      </c>
    </row>
    <row r="386" spans="1:13" ht="36" x14ac:dyDescent="0.2">
      <c r="A386" s="122">
        <v>911</v>
      </c>
      <c r="B386" s="132" t="s">
        <v>45</v>
      </c>
      <c r="C386" s="123">
        <f>Yüksek!D12</f>
        <v>38098</v>
      </c>
      <c r="D386" s="127" t="str">
        <f>Yüksek!E12</f>
        <v xml:space="preserve">EREN YILDIZ </v>
      </c>
      <c r="E386" s="127" t="str">
        <f>Yüksek!F12</f>
        <v>İZMİR-Pancar Nezihe Şairoğlu Ortaokulu  Torbalı   İZMİR</v>
      </c>
      <c r="F386" s="150">
        <f>Yüksek!BO12</f>
        <v>140</v>
      </c>
      <c r="G386" s="125">
        <f>Yüksek!A12</f>
        <v>4</v>
      </c>
      <c r="H386" s="124" t="s">
        <v>45</v>
      </c>
      <c r="I386" s="130"/>
      <c r="J386" s="124" t="str">
        <f>'YARIŞMA BİLGİLERİ'!$F$21</f>
        <v>Yıldız Erkekler</v>
      </c>
      <c r="K386" s="127" t="str">
        <f t="shared" si="7"/>
        <v>İZMİR-2017-2018 Öğretim Yılı Okullararası Puanlı  Atletizm Yıldızlar İl Birinciliği</v>
      </c>
      <c r="L386" s="128" t="str">
        <f>Yüksek!BC$4</f>
        <v>04 Nisan 2018 - 14:30</v>
      </c>
      <c r="M386" s="128" t="s">
        <v>176</v>
      </c>
    </row>
    <row r="387" spans="1:13" ht="36" x14ac:dyDescent="0.2">
      <c r="A387" s="122">
        <v>912</v>
      </c>
      <c r="B387" s="132" t="s">
        <v>45</v>
      </c>
      <c r="C387" s="123">
        <f>Yüksek!D13</f>
        <v>38657</v>
      </c>
      <c r="D387" s="127" t="str">
        <f>Yüksek!E13</f>
        <v>YUNUS EGE ALTINAY</v>
      </c>
      <c r="E387" s="127" t="str">
        <f>Yüksek!F13</f>
        <v>İZMİR-EREN ŞAHİN ERONAT O.O</v>
      </c>
      <c r="F387" s="150">
        <f>Yüksek!BO13</f>
        <v>135</v>
      </c>
      <c r="G387" s="125">
        <f>Yüksek!A13</f>
        <v>5</v>
      </c>
      <c r="H387" s="124" t="s">
        <v>45</v>
      </c>
      <c r="I387" s="130"/>
      <c r="J387" s="124" t="str">
        <f>'YARIŞMA BİLGİLERİ'!$F$21</f>
        <v>Yıldız Erkekler</v>
      </c>
      <c r="K387" s="127" t="str">
        <f t="shared" si="7"/>
        <v>İZMİR-2017-2018 Öğretim Yılı Okullararası Puanlı  Atletizm Yıldızlar İl Birinciliği</v>
      </c>
      <c r="L387" s="128" t="str">
        <f>Yüksek!BC$4</f>
        <v>04 Nisan 2018 - 14:30</v>
      </c>
      <c r="M387" s="128" t="s">
        <v>176</v>
      </c>
    </row>
    <row r="388" spans="1:13" ht="36" x14ac:dyDescent="0.2">
      <c r="A388" s="122">
        <v>913</v>
      </c>
      <c r="B388" s="132" t="s">
        <v>45</v>
      </c>
      <c r="C388" s="123">
        <f>Yüksek!D19</f>
        <v>38465</v>
      </c>
      <c r="D388" s="127" t="str">
        <f>Yüksek!E19</f>
        <v>TAHA MERT TURGUT</v>
      </c>
      <c r="E388" s="127" t="str">
        <f>Yüksek!F19</f>
        <v>İZMİR-ZİHNİ ÜSTÜN ORTAOKULU</v>
      </c>
      <c r="F388" s="150" t="str">
        <f>Yüksek!BO19</f>
        <v>NM</v>
      </c>
      <c r="G388" s="125" t="str">
        <f>Yüksek!A19</f>
        <v>-</v>
      </c>
      <c r="H388" s="124" t="s">
        <v>45</v>
      </c>
      <c r="I388" s="130"/>
      <c r="J388" s="124" t="str">
        <f>'YARIŞMA BİLGİLERİ'!$F$21</f>
        <v>Yıldız Erkekler</v>
      </c>
      <c r="K388" s="127" t="str">
        <f t="shared" si="7"/>
        <v>İZMİR-2017-2018 Öğretim Yılı Okullararası Puanlı  Atletizm Yıldızlar İl Birinciliği</v>
      </c>
      <c r="L388" s="128" t="str">
        <f>Yüksek!BC$4</f>
        <v>04 Nisan 2018 - 14:30</v>
      </c>
      <c r="M388" s="128" t="s">
        <v>176</v>
      </c>
    </row>
    <row r="389" spans="1:13" ht="36" x14ac:dyDescent="0.2">
      <c r="A389" s="122">
        <v>914</v>
      </c>
      <c r="B389" s="132" t="s">
        <v>45</v>
      </c>
      <c r="C389" s="123">
        <f>Yüksek!D20</f>
        <v>38575</v>
      </c>
      <c r="D389" s="127" t="str">
        <f>Yüksek!E20</f>
        <v>ALİ ALP KOYUNCU</v>
      </c>
      <c r="E389" s="127" t="str">
        <f>Yüksek!F20</f>
        <v>İZMİR-EGE ÜNİVERSİTESİ GÜÇLENDİRME VAKFI BORNOVA ORTAOKULU</v>
      </c>
      <c r="F389" s="150" t="str">
        <f>Yüksek!BO20</f>
        <v>DNS</v>
      </c>
      <c r="G389" s="125" t="str">
        <f>Yüksek!A20</f>
        <v>-</v>
      </c>
      <c r="H389" s="124" t="s">
        <v>45</v>
      </c>
      <c r="I389" s="130"/>
      <c r="J389" s="124" t="str">
        <f>'YARIŞMA BİLGİLERİ'!$F$21</f>
        <v>Yıldız Erkekler</v>
      </c>
      <c r="K389" s="127" t="str">
        <f t="shared" si="7"/>
        <v>İZMİR-2017-2018 Öğretim Yılı Okullararası Puanlı  Atletizm Yıldızlar İl Birinciliği</v>
      </c>
      <c r="L389" s="128" t="str">
        <f>Yüksek!BC$4</f>
        <v>04 Nisan 2018 - 14:30</v>
      </c>
      <c r="M389" s="128" t="s">
        <v>176</v>
      </c>
    </row>
    <row r="390" spans="1:13" ht="36" x14ac:dyDescent="0.2">
      <c r="A390" s="122">
        <v>915</v>
      </c>
      <c r="B390" s="132" t="s">
        <v>45</v>
      </c>
      <c r="C390" s="123" t="e">
        <f>Yüksek!#REF!</f>
        <v>#REF!</v>
      </c>
      <c r="D390" s="127" t="e">
        <f>Yüksek!#REF!</f>
        <v>#REF!</v>
      </c>
      <c r="E390" s="127" t="e">
        <f>Yüksek!#REF!</f>
        <v>#REF!</v>
      </c>
      <c r="F390" s="150" t="e">
        <f>Yüksek!#REF!</f>
        <v>#REF!</v>
      </c>
      <c r="G390" s="125" t="e">
        <f>Yüksek!#REF!</f>
        <v>#REF!</v>
      </c>
      <c r="H390" s="124" t="s">
        <v>45</v>
      </c>
      <c r="I390" s="130"/>
      <c r="J390" s="124" t="str">
        <f>'YARIŞMA BİLGİLERİ'!$F$21</f>
        <v>Yıldız Erkekler</v>
      </c>
      <c r="K390" s="127" t="str">
        <f t="shared" si="7"/>
        <v>İZMİR-2017-2018 Öğretim Yılı Okullararası Puanlı  Atletizm Yıldızlar İl Birinciliği</v>
      </c>
      <c r="L390" s="128" t="str">
        <f>Yüksek!BC$4</f>
        <v>04 Nisan 2018 - 14:30</v>
      </c>
      <c r="M390" s="128" t="s">
        <v>176</v>
      </c>
    </row>
    <row r="391" spans="1:13" ht="36" x14ac:dyDescent="0.2">
      <c r="A391" s="122">
        <v>916</v>
      </c>
      <c r="B391" s="132" t="s">
        <v>45</v>
      </c>
      <c r="C391" s="123" t="e">
        <f>Yüksek!#REF!</f>
        <v>#REF!</v>
      </c>
      <c r="D391" s="127" t="e">
        <f>Yüksek!#REF!</f>
        <v>#REF!</v>
      </c>
      <c r="E391" s="127" t="e">
        <f>Yüksek!#REF!</f>
        <v>#REF!</v>
      </c>
      <c r="F391" s="150" t="e">
        <f>Yüksek!#REF!</f>
        <v>#REF!</v>
      </c>
      <c r="G391" s="125" t="e">
        <f>Yüksek!#REF!</f>
        <v>#REF!</v>
      </c>
      <c r="H391" s="124" t="s">
        <v>45</v>
      </c>
      <c r="I391" s="130"/>
      <c r="J391" s="124" t="str">
        <f>'YARIŞMA BİLGİLERİ'!$F$21</f>
        <v>Yıldız Erkekler</v>
      </c>
      <c r="K391" s="127" t="str">
        <f t="shared" si="7"/>
        <v>İZMİR-2017-2018 Öğretim Yılı Okullararası Puanlı  Atletizm Yıldızlar İl Birinciliği</v>
      </c>
      <c r="L391" s="128" t="str">
        <f>Yüksek!BC$4</f>
        <v>04 Nisan 2018 - 14:30</v>
      </c>
      <c r="M391" s="128" t="s">
        <v>176</v>
      </c>
    </row>
  </sheetData>
  <autoFilter ref="A2:M256"/>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46"/>
  <sheetViews>
    <sheetView view="pageBreakPreview" topLeftCell="A2" zoomScale="78" zoomScaleNormal="78" zoomScaleSheetLayoutView="78" workbookViewId="0">
      <selection activeCell="D15" sqref="D15"/>
    </sheetView>
  </sheetViews>
  <sheetFormatPr defaultRowHeight="15.75" x14ac:dyDescent="0.2"/>
  <cols>
    <col min="1" max="1" width="8.42578125" style="79" customWidth="1"/>
    <col min="2" max="2" width="26.140625" style="96" bestFit="1" customWidth="1"/>
    <col min="3" max="3" width="31.85546875" style="79" customWidth="1"/>
    <col min="4" max="4" width="27" style="79" customWidth="1"/>
    <col min="5" max="5" width="41.140625" style="79" customWidth="1"/>
    <col min="6" max="6" width="4.42578125" style="79" customWidth="1"/>
    <col min="7" max="7" width="7.5703125" style="79" customWidth="1"/>
    <col min="8" max="8" width="119.85546875" style="79" customWidth="1"/>
    <col min="9" max="16384" width="9.140625" style="79"/>
  </cols>
  <sheetData>
    <row r="1" spans="1:13" ht="12" customHeight="1" x14ac:dyDescent="0.2">
      <c r="A1" s="77"/>
      <c r="B1" s="78"/>
      <c r="C1" s="77"/>
      <c r="D1" s="77"/>
      <c r="E1" s="77"/>
      <c r="F1" s="77"/>
      <c r="G1" s="75"/>
      <c r="H1" s="550" t="s">
        <v>94</v>
      </c>
    </row>
    <row r="2" spans="1:13" ht="51" customHeight="1" x14ac:dyDescent="0.2">
      <c r="A2" s="77"/>
      <c r="B2" s="559" t="str">
        <f>'YARIŞMA BİLGİLERİ'!F19</f>
        <v>2017-2018 Öğretim Yılı Okullararası Puanlı  Atletizm Yıldızlar İl Birinciliği</v>
      </c>
      <c r="C2" s="560"/>
      <c r="D2" s="560"/>
      <c r="E2" s="561"/>
      <c r="F2" s="77"/>
      <c r="H2" s="551"/>
      <c r="I2" s="76"/>
      <c r="J2" s="76"/>
      <c r="K2" s="76"/>
      <c r="L2" s="76"/>
      <c r="M2" s="80"/>
    </row>
    <row r="3" spans="1:13" ht="20.25" customHeight="1" x14ac:dyDescent="0.2">
      <c r="A3" s="77"/>
      <c r="B3" s="556" t="s">
        <v>19</v>
      </c>
      <c r="C3" s="557"/>
      <c r="D3" s="557"/>
      <c r="E3" s="558"/>
      <c r="F3" s="77"/>
      <c r="H3" s="551"/>
      <c r="I3" s="81"/>
      <c r="J3" s="81"/>
      <c r="K3" s="81"/>
      <c r="L3" s="81"/>
    </row>
    <row r="4" spans="1:13" ht="48" x14ac:dyDescent="0.2">
      <c r="A4" s="77"/>
      <c r="B4" s="562" t="s">
        <v>95</v>
      </c>
      <c r="C4" s="563"/>
      <c r="D4" s="563"/>
      <c r="E4" s="564"/>
      <c r="F4" s="77"/>
      <c r="H4" s="82" t="s">
        <v>82</v>
      </c>
      <c r="I4" s="83"/>
      <c r="J4" s="83"/>
      <c r="K4" s="83"/>
      <c r="L4" s="83"/>
    </row>
    <row r="5" spans="1:13" ht="45" customHeight="1" x14ac:dyDescent="0.2">
      <c r="A5" s="77"/>
      <c r="B5" s="552" t="str">
        <f>'YARIŞMA BİLGİLERİ'!F21</f>
        <v>Yıldız Erkekler</v>
      </c>
      <c r="C5" s="553"/>
      <c r="D5" s="554"/>
      <c r="E5" s="555"/>
      <c r="F5" s="77"/>
      <c r="H5" s="82" t="s">
        <v>83</v>
      </c>
      <c r="I5" s="83"/>
      <c r="J5" s="83"/>
      <c r="K5" s="83"/>
      <c r="L5" s="83"/>
    </row>
    <row r="6" spans="1:13" ht="39.75" customHeight="1" x14ac:dyDescent="0.2">
      <c r="A6" s="77"/>
      <c r="B6" s="547" t="s">
        <v>286</v>
      </c>
      <c r="C6" s="548"/>
      <c r="D6" s="548"/>
      <c r="E6" s="549"/>
      <c r="F6" s="77"/>
      <c r="H6" s="82" t="s">
        <v>84</v>
      </c>
      <c r="I6" s="83"/>
      <c r="J6" s="83"/>
      <c r="K6" s="83"/>
      <c r="L6" s="83"/>
    </row>
    <row r="7" spans="1:13" s="87" customFormat="1" ht="41.25" customHeight="1" x14ac:dyDescent="0.2">
      <c r="A7" s="260"/>
      <c r="B7" s="112" t="s">
        <v>10</v>
      </c>
      <c r="C7" s="112" t="s">
        <v>11</v>
      </c>
      <c r="D7" s="112" t="s">
        <v>43</v>
      </c>
      <c r="E7" s="112" t="s">
        <v>67</v>
      </c>
      <c r="F7" s="84"/>
      <c r="H7" s="82" t="s">
        <v>85</v>
      </c>
      <c r="I7" s="83"/>
      <c r="J7" s="83"/>
      <c r="K7" s="83"/>
      <c r="L7" s="83"/>
    </row>
    <row r="8" spans="1:13" s="87" customFormat="1" ht="41.25" customHeight="1" x14ac:dyDescent="0.2">
      <c r="A8" s="260"/>
      <c r="B8" s="85" t="s">
        <v>474</v>
      </c>
      <c r="C8" s="110" t="s">
        <v>459</v>
      </c>
      <c r="D8" s="160">
        <v>920</v>
      </c>
      <c r="E8" s="86" t="s">
        <v>195</v>
      </c>
      <c r="F8" s="84"/>
      <c r="H8" s="82" t="s">
        <v>86</v>
      </c>
      <c r="I8" s="83"/>
      <c r="J8" s="83"/>
      <c r="K8" s="83"/>
      <c r="L8" s="83"/>
    </row>
    <row r="9" spans="1:13" s="87" customFormat="1" ht="41.25" customHeight="1" x14ac:dyDescent="0.2">
      <c r="A9" s="260"/>
      <c r="B9" s="85" t="s">
        <v>475</v>
      </c>
      <c r="C9" s="110" t="s">
        <v>460</v>
      </c>
      <c r="D9" s="160">
        <v>1080</v>
      </c>
      <c r="E9" s="86" t="s">
        <v>195</v>
      </c>
      <c r="F9" s="84"/>
      <c r="H9" s="82" t="s">
        <v>87</v>
      </c>
      <c r="I9" s="83"/>
      <c r="J9" s="83"/>
      <c r="K9" s="83"/>
      <c r="L9" s="83"/>
    </row>
    <row r="10" spans="1:13" s="87" customFormat="1" ht="41.25" customHeight="1" x14ac:dyDescent="0.2">
      <c r="A10" s="260"/>
      <c r="B10" s="85" t="s">
        <v>476</v>
      </c>
      <c r="C10" s="110" t="s">
        <v>113</v>
      </c>
      <c r="D10" s="292">
        <v>21724</v>
      </c>
      <c r="E10" s="86" t="s">
        <v>195</v>
      </c>
      <c r="F10" s="84"/>
      <c r="H10" s="82" t="s">
        <v>88</v>
      </c>
      <c r="I10" s="83"/>
      <c r="J10" s="83"/>
      <c r="K10" s="83"/>
      <c r="L10" s="83"/>
    </row>
    <row r="11" spans="1:13" s="87" customFormat="1" ht="41.25" customHeight="1" x14ac:dyDescent="0.2">
      <c r="A11" s="260"/>
      <c r="B11" s="85" t="s">
        <v>477</v>
      </c>
      <c r="C11" s="110" t="s">
        <v>174</v>
      </c>
      <c r="D11" s="160">
        <v>153</v>
      </c>
      <c r="E11" s="86" t="s">
        <v>195</v>
      </c>
      <c r="F11" s="84"/>
      <c r="H11" s="82" t="s">
        <v>89</v>
      </c>
      <c r="I11" s="83"/>
      <c r="J11" s="83"/>
      <c r="K11" s="83"/>
      <c r="L11" s="83"/>
    </row>
    <row r="12" spans="1:13" s="87" customFormat="1" ht="41.25" customHeight="1" x14ac:dyDescent="0.2">
      <c r="A12" s="260"/>
      <c r="B12" s="85" t="s">
        <v>477</v>
      </c>
      <c r="C12" s="110" t="s">
        <v>285</v>
      </c>
      <c r="D12" s="160">
        <v>3250</v>
      </c>
      <c r="E12" s="86" t="s">
        <v>195</v>
      </c>
      <c r="F12" s="84"/>
      <c r="H12" s="82" t="s">
        <v>90</v>
      </c>
      <c r="I12" s="83"/>
      <c r="J12" s="83"/>
      <c r="K12" s="83"/>
      <c r="L12" s="83"/>
    </row>
    <row r="13" spans="1:13" s="87" customFormat="1" ht="41.25" customHeight="1" x14ac:dyDescent="0.2">
      <c r="A13" s="260"/>
      <c r="B13" s="547" t="s">
        <v>287</v>
      </c>
      <c r="C13" s="548"/>
      <c r="D13" s="548"/>
      <c r="E13" s="549"/>
      <c r="F13" s="84"/>
      <c r="H13" s="82" t="s">
        <v>91</v>
      </c>
      <c r="I13" s="83"/>
      <c r="J13" s="83"/>
      <c r="K13" s="83"/>
      <c r="L13" s="83"/>
    </row>
    <row r="14" spans="1:13" s="87" customFormat="1" ht="42" customHeight="1" x14ac:dyDescent="0.2">
      <c r="A14" s="260"/>
      <c r="B14" s="85" t="s">
        <v>478</v>
      </c>
      <c r="C14" s="110" t="s">
        <v>288</v>
      </c>
      <c r="D14" s="160">
        <v>1774</v>
      </c>
      <c r="E14" s="86" t="s">
        <v>195</v>
      </c>
      <c r="F14" s="84"/>
      <c r="H14" s="82" t="s">
        <v>92</v>
      </c>
      <c r="I14" s="83"/>
      <c r="J14" s="83"/>
      <c r="K14" s="83"/>
      <c r="L14" s="83"/>
    </row>
    <row r="15" spans="1:13" s="87" customFormat="1" ht="43.5" customHeight="1" x14ac:dyDescent="0.2">
      <c r="A15" s="260"/>
      <c r="B15" s="85" t="s">
        <v>479</v>
      </c>
      <c r="C15" s="110" t="s">
        <v>284</v>
      </c>
      <c r="D15" s="292">
        <v>61724</v>
      </c>
      <c r="E15" s="86" t="s">
        <v>195</v>
      </c>
      <c r="F15" s="84"/>
      <c r="H15" s="82" t="s">
        <v>93</v>
      </c>
      <c r="I15" s="88"/>
      <c r="J15" s="88"/>
      <c r="K15" s="88"/>
      <c r="L15" s="88"/>
    </row>
    <row r="16" spans="1:13" s="87" customFormat="1" ht="43.5" customHeight="1" x14ac:dyDescent="0.2">
      <c r="A16" s="260"/>
      <c r="B16" s="85" t="s">
        <v>480</v>
      </c>
      <c r="C16" s="111" t="s">
        <v>290</v>
      </c>
      <c r="D16" s="160">
        <v>1070</v>
      </c>
      <c r="E16" s="86" t="s">
        <v>195</v>
      </c>
      <c r="F16" s="84"/>
      <c r="H16" s="99" t="s">
        <v>40</v>
      </c>
      <c r="I16" s="88"/>
      <c r="J16" s="88"/>
      <c r="K16" s="88"/>
      <c r="L16" s="88"/>
    </row>
    <row r="17" spans="1:12" s="87" customFormat="1" ht="43.5" customHeight="1" x14ac:dyDescent="0.2">
      <c r="A17" s="260"/>
      <c r="B17" s="85" t="s">
        <v>480</v>
      </c>
      <c r="C17" s="110" t="s">
        <v>289</v>
      </c>
      <c r="D17" s="160">
        <v>530</v>
      </c>
      <c r="E17" s="86" t="s">
        <v>195</v>
      </c>
      <c r="F17" s="84"/>
      <c r="H17" s="98" t="s">
        <v>36</v>
      </c>
      <c r="I17" s="88"/>
      <c r="J17" s="88"/>
      <c r="K17" s="88"/>
      <c r="L17" s="88"/>
    </row>
    <row r="18" spans="1:12" s="87" customFormat="1" ht="43.5" customHeight="1" x14ac:dyDescent="0.2">
      <c r="A18" s="260"/>
      <c r="B18" s="85" t="s">
        <v>481</v>
      </c>
      <c r="C18" s="110" t="s">
        <v>461</v>
      </c>
      <c r="D18" s="292" t="s">
        <v>195</v>
      </c>
      <c r="E18" s="86" t="s">
        <v>195</v>
      </c>
      <c r="F18" s="84"/>
      <c r="H18" s="98" t="s">
        <v>37</v>
      </c>
      <c r="I18" s="88"/>
      <c r="J18" s="88"/>
      <c r="K18" s="88"/>
      <c r="L18" s="88"/>
    </row>
    <row r="19" spans="1:12" s="87" customFormat="1" ht="43.5" customHeight="1" x14ac:dyDescent="0.2">
      <c r="A19" s="260"/>
      <c r="B19" s="77"/>
      <c r="C19" s="77"/>
      <c r="D19" s="77"/>
      <c r="E19" s="77"/>
      <c r="F19" s="84"/>
      <c r="H19" s="98" t="s">
        <v>38</v>
      </c>
      <c r="I19" s="90"/>
      <c r="J19" s="89"/>
      <c r="K19" s="89"/>
      <c r="L19" s="89"/>
    </row>
    <row r="20" spans="1:12" s="87" customFormat="1" ht="42" customHeight="1" x14ac:dyDescent="0.2">
      <c r="A20" s="93"/>
      <c r="E20" s="92"/>
      <c r="F20" s="84"/>
      <c r="H20" s="98" t="s">
        <v>39</v>
      </c>
      <c r="I20" s="90"/>
      <c r="J20" s="89"/>
      <c r="K20" s="89"/>
      <c r="L20" s="89"/>
    </row>
    <row r="21" spans="1:12" s="87" customFormat="1" ht="42.75" customHeight="1" x14ac:dyDescent="0.2">
      <c r="A21" s="95"/>
      <c r="E21" s="92"/>
      <c r="F21" s="84"/>
      <c r="G21" s="80"/>
      <c r="H21" s="99" t="s">
        <v>42</v>
      </c>
      <c r="J21" s="91"/>
      <c r="K21" s="91"/>
      <c r="L21" s="91"/>
    </row>
    <row r="22" spans="1:12" s="87" customFormat="1" ht="46.5" customHeight="1" x14ac:dyDescent="0.2">
      <c r="A22" s="95"/>
      <c r="B22" s="92"/>
      <c r="C22" s="92"/>
      <c r="D22" s="92"/>
      <c r="E22" s="92"/>
      <c r="F22" s="84"/>
      <c r="H22" s="97" t="s">
        <v>41</v>
      </c>
    </row>
    <row r="23" spans="1:12" s="87" customFormat="1" ht="39" customHeight="1" x14ac:dyDescent="0.2">
      <c r="A23" s="94"/>
      <c r="B23" s="92"/>
      <c r="C23" s="92"/>
      <c r="D23" s="92"/>
      <c r="E23" s="94"/>
      <c r="F23" s="84"/>
      <c r="H23" s="97" t="s">
        <v>234</v>
      </c>
    </row>
    <row r="24" spans="1:12" s="87" customFormat="1" ht="42" customHeight="1" x14ac:dyDescent="0.2">
      <c r="A24" s="94"/>
      <c r="B24" s="92"/>
      <c r="C24" s="92"/>
      <c r="D24" s="92"/>
      <c r="E24" s="94"/>
      <c r="F24" s="84"/>
      <c r="H24" s="97" t="s">
        <v>235</v>
      </c>
      <c r="I24" s="92"/>
      <c r="J24" s="92"/>
      <c r="K24" s="92"/>
      <c r="L24" s="92"/>
    </row>
    <row r="25" spans="1:12" s="92" customFormat="1" ht="44.25" customHeight="1" x14ac:dyDescent="0.2">
      <c r="A25" s="94"/>
      <c r="E25" s="94"/>
      <c r="F25" s="93"/>
    </row>
    <row r="26" spans="1:12" s="92" customFormat="1" ht="38.25" customHeight="1" x14ac:dyDescent="0.2">
      <c r="A26" s="94"/>
      <c r="B26" s="94"/>
      <c r="C26" s="94"/>
      <c r="D26" s="94"/>
      <c r="E26" s="94"/>
      <c r="F26" s="95"/>
    </row>
    <row r="27" spans="1:12" s="92" customFormat="1" ht="52.5" customHeight="1" x14ac:dyDescent="0.2">
      <c r="A27" s="94"/>
      <c r="B27" s="94"/>
      <c r="C27" s="94"/>
      <c r="D27" s="94"/>
      <c r="E27" s="94"/>
      <c r="F27" s="95"/>
      <c r="H27" s="94"/>
      <c r="I27" s="94"/>
      <c r="J27" s="94"/>
      <c r="K27" s="94"/>
      <c r="L27" s="94"/>
    </row>
    <row r="28" spans="1:12" s="94" customFormat="1" ht="94.5" customHeight="1" x14ac:dyDescent="0.2"/>
    <row r="29" spans="1:12" s="94" customFormat="1" ht="34.5" customHeight="1" x14ac:dyDescent="0.2">
      <c r="A29" s="79"/>
    </row>
    <row r="30" spans="1:12" s="94" customFormat="1" ht="47.25" customHeight="1" x14ac:dyDescent="0.2">
      <c r="A30" s="79"/>
    </row>
    <row r="31" spans="1:12" s="94" customFormat="1" ht="36.75" customHeight="1" x14ac:dyDescent="0.2">
      <c r="A31" s="79"/>
      <c r="E31" s="79"/>
    </row>
    <row r="32" spans="1:12" s="94" customFormat="1" ht="47.25" customHeight="1" x14ac:dyDescent="0.2">
      <c r="A32" s="79"/>
      <c r="E32" s="79"/>
    </row>
    <row r="33" spans="1:12" s="94" customFormat="1" ht="51" customHeight="1" x14ac:dyDescent="0.2">
      <c r="A33" s="79"/>
      <c r="E33" s="79"/>
    </row>
    <row r="34" spans="1:12" s="94" customFormat="1" ht="56.25" customHeight="1" x14ac:dyDescent="0.2">
      <c r="A34" s="79"/>
      <c r="B34" s="96"/>
      <c r="C34" s="79"/>
      <c r="D34" s="79"/>
      <c r="E34" s="79"/>
      <c r="F34" s="79"/>
    </row>
    <row r="35" spans="1:12" s="94" customFormat="1" ht="49.5" customHeight="1" x14ac:dyDescent="0.2">
      <c r="A35" s="79"/>
      <c r="B35" s="96"/>
      <c r="C35" s="79"/>
      <c r="D35" s="79"/>
      <c r="E35" s="79"/>
      <c r="F35" s="79"/>
      <c r="H35" s="79"/>
      <c r="I35" s="79"/>
      <c r="J35" s="79"/>
      <c r="K35" s="79"/>
      <c r="L35" s="79"/>
    </row>
    <row r="36" spans="1:12" ht="34.5" customHeight="1" x14ac:dyDescent="0.2"/>
    <row r="37" spans="1:12" ht="34.5" customHeight="1" x14ac:dyDescent="0.2"/>
    <row r="38" spans="1:12" ht="34.5" customHeight="1" x14ac:dyDescent="0.2"/>
    <row r="39" spans="1:12" ht="34.5" customHeight="1" x14ac:dyDescent="0.2"/>
    <row r="40" spans="1:12" ht="34.5" customHeight="1" x14ac:dyDescent="0.2"/>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sheetData>
  <mergeCells count="8">
    <mergeCell ref="B6:E6"/>
    <mergeCell ref="B13:E13"/>
    <mergeCell ref="H1:H3"/>
    <mergeCell ref="B5:C5"/>
    <mergeCell ref="D5:E5"/>
    <mergeCell ref="B3:E3"/>
    <mergeCell ref="B2:E2"/>
    <mergeCell ref="B4:E4"/>
  </mergeCells>
  <phoneticPr fontId="1" type="noConversion"/>
  <hyperlinks>
    <hyperlink ref="C8" location="'100m.'!C3" display="100 Metre"/>
    <hyperlink ref="C10" location="'800m.'!A1" display="800 Metre"/>
    <hyperlink ref="C16" location="FırlatmaTopu!A1" display="Fırlatma Topu"/>
    <hyperlink ref="C17" location="UZUN!A1" display="Uzun Atlama"/>
    <hyperlink ref="C11" location="Yüksek!D3" display="Yüksek  Atlama"/>
    <hyperlink ref="C12" location="'100m.'!C3" display="100 Metre"/>
  </hyperlinks>
  <printOptions horizontalCentered="1" verticalCentered="1"/>
  <pageMargins left="0.59055118110236227" right="0.15748031496062992" top="0.59055118110236227" bottom="0.43307086614173229" header="0.35433070866141736" footer="0.27559055118110237"/>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19"/>
  <sheetViews>
    <sheetView view="pageBreakPreview" zoomScale="70" zoomScaleNormal="100" zoomScaleSheetLayoutView="70" workbookViewId="0">
      <pane ySplit="3" topLeftCell="A115" activePane="bottomLeft" state="frozen"/>
      <selection pane="bottomLeft" activeCell="D118" sqref="D118"/>
    </sheetView>
  </sheetViews>
  <sheetFormatPr defaultColWidth="6.140625" defaultRowHeight="15.75" x14ac:dyDescent="0.25"/>
  <cols>
    <col min="1" max="1" width="6.140625" style="106" customWidth="1"/>
    <col min="2" max="2" width="17.5703125" style="158" customWidth="1"/>
    <col min="3" max="3" width="8.7109375" style="143" customWidth="1"/>
    <col min="4" max="4" width="20" style="107" customWidth="1"/>
    <col min="5" max="5" width="14.85546875" style="106" customWidth="1"/>
    <col min="6" max="6" width="33.140625" style="103" customWidth="1"/>
    <col min="7" max="7" width="44" style="159" customWidth="1"/>
    <col min="8" max="8" width="12.42578125" style="142" customWidth="1"/>
    <col min="9" max="10" width="9.5703125" style="108" customWidth="1"/>
    <col min="11" max="12" width="8.5703125" style="109" customWidth="1"/>
    <col min="13" max="13" width="10.7109375" style="107" customWidth="1"/>
    <col min="14" max="14" width="6.140625" style="103"/>
    <col min="15" max="15" width="2" style="261" customWidth="1"/>
    <col min="16" max="16384" width="6.140625" style="103"/>
  </cols>
  <sheetData>
    <row r="1" spans="1:15" ht="44.25" customHeight="1" x14ac:dyDescent="0.25">
      <c r="A1" s="565" t="str">
        <f>'YARIŞMA BİLGİLERİ'!F19</f>
        <v>2017-2018 Öğretim Yılı Okullararası Puanlı  Atletizm Yıldızlar İl Birinciliği</v>
      </c>
      <c r="B1" s="565"/>
      <c r="C1" s="565"/>
      <c r="D1" s="565"/>
      <c r="E1" s="565"/>
      <c r="F1" s="566"/>
      <c r="G1" s="566"/>
      <c r="H1" s="566"/>
      <c r="I1" s="566"/>
      <c r="J1" s="566"/>
      <c r="K1" s="565"/>
      <c r="L1" s="565"/>
      <c r="M1" s="565"/>
    </row>
    <row r="2" spans="1:15" ht="44.25" customHeight="1" x14ac:dyDescent="0.25">
      <c r="A2" s="567" t="str">
        <f>'YARIŞMA BİLGİLERİ'!F21</f>
        <v>Yıldız Erkekler</v>
      </c>
      <c r="B2" s="567"/>
      <c r="C2" s="567"/>
      <c r="D2" s="567"/>
      <c r="E2" s="567"/>
      <c r="F2" s="567"/>
      <c r="G2" s="156" t="s">
        <v>74</v>
      </c>
      <c r="H2" s="145"/>
      <c r="I2" s="568">
        <f ca="1">NOW()</f>
        <v>43195.734738888888</v>
      </c>
      <c r="J2" s="568"/>
      <c r="K2" s="568"/>
      <c r="L2" s="568"/>
      <c r="M2" s="568"/>
    </row>
    <row r="3" spans="1:15" s="106" customFormat="1" ht="45" customHeight="1" x14ac:dyDescent="0.25">
      <c r="A3" s="104" t="s">
        <v>24</v>
      </c>
      <c r="B3" s="105" t="s">
        <v>28</v>
      </c>
      <c r="C3" s="105" t="s">
        <v>64</v>
      </c>
      <c r="D3" s="105" t="s">
        <v>96</v>
      </c>
      <c r="E3" s="104" t="s">
        <v>20</v>
      </c>
      <c r="F3" s="104" t="s">
        <v>7</v>
      </c>
      <c r="G3" s="104" t="s">
        <v>191</v>
      </c>
      <c r="H3" s="141" t="s">
        <v>110</v>
      </c>
      <c r="I3" s="291" t="s">
        <v>210</v>
      </c>
      <c r="J3" s="291" t="s">
        <v>211</v>
      </c>
      <c r="K3" s="139" t="s">
        <v>107</v>
      </c>
      <c r="L3" s="139" t="s">
        <v>108</v>
      </c>
      <c r="M3" s="140" t="s">
        <v>109</v>
      </c>
      <c r="O3" s="262"/>
    </row>
    <row r="4" spans="1:15" s="342" customFormat="1" ht="31.5" customHeight="1" x14ac:dyDescent="0.2">
      <c r="A4" s="384">
        <v>1</v>
      </c>
      <c r="B4" s="332" t="str">
        <f t="shared" ref="B4:B18" si="0">CONCATENATE(H4,"-",K4,"-",L4)</f>
        <v>60M-2-3</v>
      </c>
      <c r="C4" s="333">
        <v>1</v>
      </c>
      <c r="D4" s="334">
        <v>13712468204</v>
      </c>
      <c r="E4" s="335">
        <v>38022</v>
      </c>
      <c r="F4" s="336" t="s">
        <v>482</v>
      </c>
      <c r="G4" s="337" t="s">
        <v>483</v>
      </c>
      <c r="H4" s="338" t="s">
        <v>384</v>
      </c>
      <c r="I4" s="339"/>
      <c r="J4" s="339"/>
      <c r="K4" s="340" t="s">
        <v>492</v>
      </c>
      <c r="L4" s="340" t="s">
        <v>493</v>
      </c>
      <c r="M4" s="341">
        <v>9</v>
      </c>
      <c r="O4" s="343"/>
    </row>
    <row r="5" spans="1:15" s="342" customFormat="1" ht="31.5" customHeight="1" x14ac:dyDescent="0.2">
      <c r="A5" s="384">
        <v>2</v>
      </c>
      <c r="B5" s="332" t="str">
        <f t="shared" si="0"/>
        <v>80M-2-3</v>
      </c>
      <c r="C5" s="333">
        <v>1</v>
      </c>
      <c r="D5" s="334">
        <v>13712468204</v>
      </c>
      <c r="E5" s="335">
        <v>38022</v>
      </c>
      <c r="F5" s="336" t="s">
        <v>482</v>
      </c>
      <c r="G5" s="337" t="s">
        <v>483</v>
      </c>
      <c r="H5" s="338" t="s">
        <v>385</v>
      </c>
      <c r="I5" s="339"/>
      <c r="J5" s="339"/>
      <c r="K5" s="340" t="s">
        <v>492</v>
      </c>
      <c r="L5" s="340" t="s">
        <v>493</v>
      </c>
      <c r="M5" s="341">
        <v>9</v>
      </c>
      <c r="O5" s="343"/>
    </row>
    <row r="6" spans="1:15" s="342" customFormat="1" ht="31.5" customHeight="1" x14ac:dyDescent="0.2">
      <c r="A6" s="384">
        <v>3</v>
      </c>
      <c r="B6" s="332" t="str">
        <f t="shared" si="0"/>
        <v>800M-2-3</v>
      </c>
      <c r="C6" s="333">
        <v>2</v>
      </c>
      <c r="D6" s="334">
        <v>53224150518</v>
      </c>
      <c r="E6" s="335">
        <v>38202</v>
      </c>
      <c r="F6" s="336" t="s">
        <v>484</v>
      </c>
      <c r="G6" s="337" t="s">
        <v>483</v>
      </c>
      <c r="H6" s="338" t="s">
        <v>106</v>
      </c>
      <c r="I6" s="339"/>
      <c r="J6" s="339"/>
      <c r="K6" s="340" t="s">
        <v>492</v>
      </c>
      <c r="L6" s="340" t="s">
        <v>493</v>
      </c>
      <c r="M6" s="341">
        <v>9</v>
      </c>
      <c r="O6" s="343"/>
    </row>
    <row r="7" spans="1:15" s="342" customFormat="1" ht="31.5" customHeight="1" x14ac:dyDescent="0.2">
      <c r="A7" s="384">
        <v>4</v>
      </c>
      <c r="B7" s="332" t="str">
        <f t="shared" si="0"/>
        <v>2000M-2-3</v>
      </c>
      <c r="C7" s="333">
        <v>3</v>
      </c>
      <c r="D7" s="334">
        <v>15050422986</v>
      </c>
      <c r="E7" s="335">
        <v>37987</v>
      </c>
      <c r="F7" s="336" t="s">
        <v>485</v>
      </c>
      <c r="G7" s="337" t="s">
        <v>483</v>
      </c>
      <c r="H7" s="338" t="s">
        <v>291</v>
      </c>
      <c r="I7" s="339"/>
      <c r="J7" s="339"/>
      <c r="K7" s="340" t="s">
        <v>492</v>
      </c>
      <c r="L7" s="340" t="s">
        <v>493</v>
      </c>
      <c r="M7" s="341">
        <v>9</v>
      </c>
      <c r="O7" s="343"/>
    </row>
    <row r="8" spans="1:15" s="342" customFormat="1" ht="31.5" customHeight="1" x14ac:dyDescent="0.2">
      <c r="A8" s="384">
        <v>5</v>
      </c>
      <c r="B8" s="332" t="str">
        <f t="shared" si="0"/>
        <v>100M.ENG-2-3</v>
      </c>
      <c r="C8" s="333">
        <v>5</v>
      </c>
      <c r="D8" s="334">
        <v>53137153446</v>
      </c>
      <c r="E8" s="335">
        <v>38153</v>
      </c>
      <c r="F8" s="336" t="s">
        <v>486</v>
      </c>
      <c r="G8" s="337" t="s">
        <v>483</v>
      </c>
      <c r="H8" s="338" t="s">
        <v>140</v>
      </c>
      <c r="I8" s="339"/>
      <c r="J8" s="339"/>
      <c r="K8" s="340" t="s">
        <v>492</v>
      </c>
      <c r="L8" s="340" t="s">
        <v>493</v>
      </c>
      <c r="M8" s="341">
        <v>9</v>
      </c>
      <c r="O8" s="343"/>
    </row>
    <row r="9" spans="1:15" s="342" customFormat="1" ht="31.5" customHeight="1" x14ac:dyDescent="0.2">
      <c r="A9" s="384">
        <v>6</v>
      </c>
      <c r="B9" s="332" t="str">
        <f t="shared" ref="B9:B12" si="1">CONCATENATE(H9,"-",M9)</f>
        <v>YÜKSEK-9</v>
      </c>
      <c r="C9" s="333">
        <v>6</v>
      </c>
      <c r="D9" s="334">
        <v>11882529152</v>
      </c>
      <c r="E9" s="335">
        <v>38458</v>
      </c>
      <c r="F9" s="336" t="s">
        <v>487</v>
      </c>
      <c r="G9" s="337" t="s">
        <v>483</v>
      </c>
      <c r="H9" s="338" t="s">
        <v>45</v>
      </c>
      <c r="I9" s="339"/>
      <c r="J9" s="339"/>
      <c r="K9" s="340" t="s">
        <v>492</v>
      </c>
      <c r="L9" s="340" t="s">
        <v>493</v>
      </c>
      <c r="M9" s="341">
        <v>9</v>
      </c>
      <c r="O9" s="343"/>
    </row>
    <row r="10" spans="1:15" s="342" customFormat="1" ht="31.5" customHeight="1" x14ac:dyDescent="0.2">
      <c r="A10" s="384">
        <v>7</v>
      </c>
      <c r="B10" s="332" t="str">
        <f t="shared" si="1"/>
        <v>UZUN-9</v>
      </c>
      <c r="C10" s="333">
        <v>7</v>
      </c>
      <c r="D10" s="334">
        <v>29632937584</v>
      </c>
      <c r="E10" s="335">
        <v>38261</v>
      </c>
      <c r="F10" s="336" t="s">
        <v>488</v>
      </c>
      <c r="G10" s="337" t="s">
        <v>483</v>
      </c>
      <c r="H10" s="338" t="s">
        <v>44</v>
      </c>
      <c r="I10" s="339"/>
      <c r="J10" s="339"/>
      <c r="K10" s="340" t="s">
        <v>492</v>
      </c>
      <c r="L10" s="340" t="s">
        <v>493</v>
      </c>
      <c r="M10" s="341">
        <v>9</v>
      </c>
      <c r="O10" s="343"/>
    </row>
    <row r="11" spans="1:15" s="342" customFormat="1" ht="31.5" customHeight="1" x14ac:dyDescent="0.2">
      <c r="A11" s="384">
        <v>8</v>
      </c>
      <c r="B11" s="332" t="str">
        <f t="shared" si="1"/>
        <v>CİRİT-9</v>
      </c>
      <c r="C11" s="333">
        <v>8</v>
      </c>
      <c r="D11" s="334">
        <v>10421577210</v>
      </c>
      <c r="E11" s="335">
        <v>38075</v>
      </c>
      <c r="F11" s="336" t="s">
        <v>489</v>
      </c>
      <c r="G11" s="337" t="s">
        <v>483</v>
      </c>
      <c r="H11" s="338" t="s">
        <v>144</v>
      </c>
      <c r="I11" s="339"/>
      <c r="J11" s="339"/>
      <c r="K11" s="340" t="s">
        <v>492</v>
      </c>
      <c r="L11" s="340" t="s">
        <v>493</v>
      </c>
      <c r="M11" s="341">
        <v>9</v>
      </c>
      <c r="O11" s="343"/>
    </row>
    <row r="12" spans="1:15" s="342" customFormat="1" ht="31.5" customHeight="1" x14ac:dyDescent="0.2">
      <c r="A12" s="384">
        <v>9</v>
      </c>
      <c r="B12" s="332" t="str">
        <f t="shared" si="1"/>
        <v>GÜLLE-9</v>
      </c>
      <c r="C12" s="333">
        <v>8</v>
      </c>
      <c r="D12" s="334">
        <v>10421577210</v>
      </c>
      <c r="E12" s="335">
        <v>38075</v>
      </c>
      <c r="F12" s="336" t="s">
        <v>489</v>
      </c>
      <c r="G12" s="337" t="s">
        <v>483</v>
      </c>
      <c r="H12" s="338" t="s">
        <v>142</v>
      </c>
      <c r="I12" s="339"/>
      <c r="J12" s="339"/>
      <c r="K12" s="340" t="s">
        <v>492</v>
      </c>
      <c r="L12" s="340" t="s">
        <v>493</v>
      </c>
      <c r="M12" s="341">
        <v>9</v>
      </c>
      <c r="O12" s="343"/>
    </row>
    <row r="13" spans="1:15" s="342" customFormat="1" ht="31.5" customHeight="1" x14ac:dyDescent="0.2">
      <c r="A13" s="384">
        <v>10</v>
      </c>
      <c r="B13" s="332"/>
      <c r="C13" s="333">
        <v>1</v>
      </c>
      <c r="D13" s="334">
        <v>13712468204</v>
      </c>
      <c r="E13" s="335">
        <v>38022</v>
      </c>
      <c r="F13" s="336" t="s">
        <v>482</v>
      </c>
      <c r="G13" s="337" t="s">
        <v>483</v>
      </c>
      <c r="H13" s="338" t="s">
        <v>386</v>
      </c>
      <c r="I13" s="339"/>
      <c r="J13" s="339"/>
      <c r="K13" s="340" t="s">
        <v>492</v>
      </c>
      <c r="L13" s="340" t="s">
        <v>493</v>
      </c>
      <c r="M13" s="341">
        <v>9</v>
      </c>
      <c r="O13" s="343"/>
    </row>
    <row r="14" spans="1:15" s="342" customFormat="1" ht="31.5" customHeight="1" x14ac:dyDescent="0.2">
      <c r="A14" s="384">
        <v>11</v>
      </c>
      <c r="B14" s="332"/>
      <c r="C14" s="333">
        <v>5</v>
      </c>
      <c r="D14" s="334">
        <v>53137153446</v>
      </c>
      <c r="E14" s="335">
        <v>38153</v>
      </c>
      <c r="F14" s="336" t="s">
        <v>486</v>
      </c>
      <c r="G14" s="337" t="s">
        <v>483</v>
      </c>
      <c r="H14" s="338" t="s">
        <v>386</v>
      </c>
      <c r="I14" s="339"/>
      <c r="J14" s="339"/>
      <c r="K14" s="340" t="s">
        <v>492</v>
      </c>
      <c r="L14" s="340" t="s">
        <v>493</v>
      </c>
      <c r="M14" s="341">
        <v>9</v>
      </c>
      <c r="O14" s="343"/>
    </row>
    <row r="15" spans="1:15" s="342" customFormat="1" ht="31.5" customHeight="1" x14ac:dyDescent="0.2">
      <c r="A15" s="384">
        <v>12</v>
      </c>
      <c r="B15" s="332"/>
      <c r="C15" s="333">
        <v>9</v>
      </c>
      <c r="D15" s="334">
        <v>13376479370</v>
      </c>
      <c r="E15" s="335">
        <v>38703</v>
      </c>
      <c r="F15" s="336" t="s">
        <v>490</v>
      </c>
      <c r="G15" s="337" t="s">
        <v>483</v>
      </c>
      <c r="H15" s="338" t="s">
        <v>386</v>
      </c>
      <c r="I15" s="339"/>
      <c r="J15" s="339"/>
      <c r="K15" s="340" t="s">
        <v>492</v>
      </c>
      <c r="L15" s="340" t="s">
        <v>493</v>
      </c>
      <c r="M15" s="341">
        <v>9</v>
      </c>
      <c r="O15" s="343"/>
    </row>
    <row r="16" spans="1:15" s="342" customFormat="1" ht="31.5" customHeight="1" x14ac:dyDescent="0.2">
      <c r="A16" s="384">
        <v>13</v>
      </c>
      <c r="B16" s="332"/>
      <c r="C16" s="333">
        <v>2</v>
      </c>
      <c r="D16" s="334">
        <v>53224150518</v>
      </c>
      <c r="E16" s="335">
        <v>38202</v>
      </c>
      <c r="F16" s="336" t="s">
        <v>484</v>
      </c>
      <c r="G16" s="337" t="s">
        <v>483</v>
      </c>
      <c r="H16" s="338" t="s">
        <v>386</v>
      </c>
      <c r="I16" s="339"/>
      <c r="J16" s="339"/>
      <c r="K16" s="340" t="s">
        <v>492</v>
      </c>
      <c r="L16" s="340" t="s">
        <v>493</v>
      </c>
      <c r="M16" s="341">
        <v>9</v>
      </c>
      <c r="O16" s="343"/>
    </row>
    <row r="17" spans="1:15" s="342" customFormat="1" ht="31.5" customHeight="1" x14ac:dyDescent="0.2">
      <c r="A17" s="384">
        <v>14</v>
      </c>
      <c r="B17" s="332"/>
      <c r="C17" s="333">
        <v>10</v>
      </c>
      <c r="D17" s="334"/>
      <c r="E17" s="335">
        <v>38166</v>
      </c>
      <c r="F17" s="336" t="s">
        <v>491</v>
      </c>
      <c r="G17" s="337" t="s">
        <v>483</v>
      </c>
      <c r="H17" s="338" t="s">
        <v>386</v>
      </c>
      <c r="I17" s="339"/>
      <c r="J17" s="339"/>
      <c r="K17" s="340" t="s">
        <v>492</v>
      </c>
      <c r="L17" s="340" t="s">
        <v>493</v>
      </c>
      <c r="M17" s="341">
        <v>9</v>
      </c>
      <c r="O17" s="343"/>
    </row>
    <row r="18" spans="1:15" s="342" customFormat="1" ht="93.75" customHeight="1" x14ac:dyDescent="0.2">
      <c r="A18" s="384">
        <v>17</v>
      </c>
      <c r="B18" s="332" t="str">
        <f t="shared" si="0"/>
        <v>5X80M-2-3</v>
      </c>
      <c r="C18" s="333" t="str">
        <f>CONCATENATE(C13,CHAR(10),C14,CHAR(10),C15,CHAR(10),C16,CHAR(10),C17)</f>
        <v>1
5
9
2
10</v>
      </c>
      <c r="D18" s="333" t="str">
        <f>CONCATENATE(D13,CHAR(10),D14,CHAR(10),D15,CHAR(10),D16,CHAR(10),D17)</f>
        <v xml:space="preserve">13712468204
53137153446
13376479370
53224150518
</v>
      </c>
      <c r="E18" s="335" t="str">
        <f>TEXT(E13,"gg.aa.yyyy")&amp;CHAR(10)&amp;TEXT(E14,"gg.aa.yyyy")&amp;CHAR(10)&amp;TEXT(E15,"gg.aa.yyyy")&amp;CHAR(10)&amp;TEXT(E16,"gg.aa.yyyy")&amp;CHAR(10)&amp;TEXT(E17,"gg.aa.yyyy")</f>
        <v>05.02.2004
15.06.2004
17.12.2005
03.08.2004
28.06.2004</v>
      </c>
      <c r="F18" s="336" t="str">
        <f>CONCATENATE(F13,CHAR(10),F14,CHAR(10),F15,CHAR(10),F16,CHAR(10),F17)</f>
        <v>AYHAN YAMAN 
HASAN EMRE KÖROĞLU
HASAN CAN KOCAYEL
YUSUF DÖKME
OĞUZHAN TAN</v>
      </c>
      <c r="G18" s="337" t="str">
        <f>G17</f>
        <v>İZMİR-BUCA KOZAĞAÇORTAOKULU</v>
      </c>
      <c r="H18" s="338" t="s">
        <v>386</v>
      </c>
      <c r="I18" s="339"/>
      <c r="J18" s="339"/>
      <c r="K18" s="340" t="s">
        <v>492</v>
      </c>
      <c r="L18" s="340" t="s">
        <v>493</v>
      </c>
      <c r="M18" s="341">
        <v>9</v>
      </c>
      <c r="O18" s="343"/>
    </row>
    <row r="19" spans="1:15" s="354" customFormat="1" ht="31.5" customHeight="1" x14ac:dyDescent="0.2">
      <c r="A19" s="384">
        <v>18</v>
      </c>
      <c r="B19" s="344" t="str">
        <f t="shared" ref="B19:B23" si="2">CONCATENATE(H19,"-",K19,"-",L19)</f>
        <v>60M-2-5</v>
      </c>
      <c r="C19" s="345">
        <v>11</v>
      </c>
      <c r="D19" s="346">
        <v>10478597810</v>
      </c>
      <c r="E19" s="347">
        <v>38509</v>
      </c>
      <c r="F19" s="348" t="s">
        <v>494</v>
      </c>
      <c r="G19" s="349" t="s">
        <v>495</v>
      </c>
      <c r="H19" s="350" t="s">
        <v>384</v>
      </c>
      <c r="I19" s="351"/>
      <c r="J19" s="351"/>
      <c r="K19" s="352" t="s">
        <v>492</v>
      </c>
      <c r="L19" s="352" t="s">
        <v>507</v>
      </c>
      <c r="M19" s="353">
        <v>11</v>
      </c>
      <c r="O19" s="355"/>
    </row>
    <row r="20" spans="1:15" s="354" customFormat="1" ht="31.5" customHeight="1" x14ac:dyDescent="0.2">
      <c r="A20" s="384">
        <v>19</v>
      </c>
      <c r="B20" s="344" t="str">
        <f t="shared" si="2"/>
        <v>80M-2-5</v>
      </c>
      <c r="C20" s="345">
        <v>12</v>
      </c>
      <c r="D20" s="346">
        <v>15257416078</v>
      </c>
      <c r="E20" s="347">
        <v>37998</v>
      </c>
      <c r="F20" s="348" t="s">
        <v>496</v>
      </c>
      <c r="G20" s="349" t="s">
        <v>495</v>
      </c>
      <c r="H20" s="350" t="s">
        <v>385</v>
      </c>
      <c r="I20" s="351"/>
      <c r="J20" s="351"/>
      <c r="K20" s="352" t="s">
        <v>492</v>
      </c>
      <c r="L20" s="352" t="s">
        <v>507</v>
      </c>
      <c r="M20" s="353">
        <v>11</v>
      </c>
      <c r="O20" s="355"/>
    </row>
    <row r="21" spans="1:15" s="354" customFormat="1" ht="31.5" customHeight="1" x14ac:dyDescent="0.2">
      <c r="A21" s="384">
        <v>20</v>
      </c>
      <c r="B21" s="344" t="str">
        <f t="shared" si="2"/>
        <v>800M-2-5</v>
      </c>
      <c r="C21" s="345">
        <v>13</v>
      </c>
      <c r="D21" s="346">
        <v>10679574818</v>
      </c>
      <c r="E21" s="347">
        <v>38438</v>
      </c>
      <c r="F21" s="348" t="s">
        <v>497</v>
      </c>
      <c r="G21" s="349" t="s">
        <v>495</v>
      </c>
      <c r="H21" s="350" t="s">
        <v>106</v>
      </c>
      <c r="I21" s="351"/>
      <c r="J21" s="351"/>
      <c r="K21" s="352" t="s">
        <v>492</v>
      </c>
      <c r="L21" s="352" t="s">
        <v>507</v>
      </c>
      <c r="M21" s="353">
        <v>11</v>
      </c>
      <c r="O21" s="355"/>
    </row>
    <row r="22" spans="1:15" s="354" customFormat="1" ht="31.5" customHeight="1" x14ac:dyDescent="0.2">
      <c r="A22" s="384">
        <v>21</v>
      </c>
      <c r="B22" s="344" t="str">
        <f t="shared" si="2"/>
        <v>2000M-2-5</v>
      </c>
      <c r="C22" s="345">
        <v>14</v>
      </c>
      <c r="D22" s="346" t="s">
        <v>498</v>
      </c>
      <c r="E22" s="347" t="s">
        <v>499</v>
      </c>
      <c r="F22" s="348" t="s">
        <v>500</v>
      </c>
      <c r="G22" s="349" t="s">
        <v>495</v>
      </c>
      <c r="H22" s="350" t="s">
        <v>291</v>
      </c>
      <c r="I22" s="351"/>
      <c r="J22" s="351"/>
      <c r="K22" s="352" t="s">
        <v>492</v>
      </c>
      <c r="L22" s="352" t="s">
        <v>507</v>
      </c>
      <c r="M22" s="353">
        <v>11</v>
      </c>
      <c r="O22" s="355"/>
    </row>
    <row r="23" spans="1:15" s="354" customFormat="1" ht="31.5" customHeight="1" x14ac:dyDescent="0.2">
      <c r="A23" s="384">
        <v>22</v>
      </c>
      <c r="B23" s="344" t="str">
        <f t="shared" si="2"/>
        <v>100M.ENG-2-5</v>
      </c>
      <c r="C23" s="345">
        <v>15</v>
      </c>
      <c r="D23" s="346">
        <v>10517290320</v>
      </c>
      <c r="E23" s="347">
        <v>38354</v>
      </c>
      <c r="F23" s="348" t="s">
        <v>501</v>
      </c>
      <c r="G23" s="349" t="s">
        <v>495</v>
      </c>
      <c r="H23" s="350" t="s">
        <v>140</v>
      </c>
      <c r="I23" s="351"/>
      <c r="J23" s="351"/>
      <c r="K23" s="352" t="s">
        <v>492</v>
      </c>
      <c r="L23" s="352" t="s">
        <v>507</v>
      </c>
      <c r="M23" s="353">
        <v>11</v>
      </c>
      <c r="O23" s="355"/>
    </row>
    <row r="24" spans="1:15" s="354" customFormat="1" ht="31.5" customHeight="1" x14ac:dyDescent="0.2">
      <c r="A24" s="384">
        <v>23</v>
      </c>
      <c r="B24" s="344" t="str">
        <f t="shared" ref="B24:B27" si="3">CONCATENATE(H24,"-",M24)</f>
        <v>YÜKSEK-11</v>
      </c>
      <c r="C24" s="345">
        <v>16</v>
      </c>
      <c r="D24" s="346">
        <v>31918068646</v>
      </c>
      <c r="E24" s="347">
        <v>38162</v>
      </c>
      <c r="F24" s="348" t="s">
        <v>502</v>
      </c>
      <c r="G24" s="349" t="s">
        <v>495</v>
      </c>
      <c r="H24" s="350" t="s">
        <v>45</v>
      </c>
      <c r="I24" s="351"/>
      <c r="J24" s="351"/>
      <c r="K24" s="352" t="s">
        <v>492</v>
      </c>
      <c r="L24" s="352" t="s">
        <v>507</v>
      </c>
      <c r="M24" s="353">
        <v>11</v>
      </c>
      <c r="O24" s="355"/>
    </row>
    <row r="25" spans="1:15" s="354" customFormat="1" ht="31.5" customHeight="1" x14ac:dyDescent="0.2">
      <c r="A25" s="384">
        <v>24</v>
      </c>
      <c r="B25" s="344" t="str">
        <f t="shared" si="3"/>
        <v>UZUN-11</v>
      </c>
      <c r="C25" s="345">
        <v>12</v>
      </c>
      <c r="D25" s="346">
        <v>15257416078</v>
      </c>
      <c r="E25" s="347">
        <v>37998</v>
      </c>
      <c r="F25" s="348" t="s">
        <v>496</v>
      </c>
      <c r="G25" s="349" t="s">
        <v>495</v>
      </c>
      <c r="H25" s="350" t="s">
        <v>44</v>
      </c>
      <c r="I25" s="351"/>
      <c r="J25" s="351"/>
      <c r="K25" s="352" t="s">
        <v>492</v>
      </c>
      <c r="L25" s="352" t="s">
        <v>507</v>
      </c>
      <c r="M25" s="353">
        <v>11</v>
      </c>
      <c r="O25" s="355"/>
    </row>
    <row r="26" spans="1:15" s="354" customFormat="1" ht="31.5" customHeight="1" x14ac:dyDescent="0.2">
      <c r="A26" s="384">
        <v>25</v>
      </c>
      <c r="B26" s="344" t="str">
        <f t="shared" si="3"/>
        <v>CİRİT-11</v>
      </c>
      <c r="C26" s="345">
        <v>17</v>
      </c>
      <c r="D26" s="346">
        <v>10916567566</v>
      </c>
      <c r="E26" s="347">
        <v>38526</v>
      </c>
      <c r="F26" s="348" t="s">
        <v>503</v>
      </c>
      <c r="G26" s="349" t="s">
        <v>495</v>
      </c>
      <c r="H26" s="350" t="s">
        <v>144</v>
      </c>
      <c r="I26" s="351"/>
      <c r="J26" s="351"/>
      <c r="K26" s="352" t="s">
        <v>492</v>
      </c>
      <c r="L26" s="352" t="s">
        <v>507</v>
      </c>
      <c r="M26" s="353">
        <v>11</v>
      </c>
      <c r="O26" s="355"/>
    </row>
    <row r="27" spans="1:15" s="354" customFormat="1" ht="31.5" customHeight="1" x14ac:dyDescent="0.2">
      <c r="A27" s="384">
        <v>26</v>
      </c>
      <c r="B27" s="344" t="str">
        <f t="shared" si="3"/>
        <v>GÜLLE-11</v>
      </c>
      <c r="C27" s="345">
        <v>18</v>
      </c>
      <c r="D27" s="346">
        <v>11195544910</v>
      </c>
      <c r="E27" s="347">
        <v>38596</v>
      </c>
      <c r="F27" s="348" t="s">
        <v>504</v>
      </c>
      <c r="G27" s="349" t="s">
        <v>495</v>
      </c>
      <c r="H27" s="350" t="s">
        <v>142</v>
      </c>
      <c r="I27" s="351"/>
      <c r="J27" s="351"/>
      <c r="K27" s="352" t="s">
        <v>492</v>
      </c>
      <c r="L27" s="352" t="s">
        <v>507</v>
      </c>
      <c r="M27" s="353">
        <v>11</v>
      </c>
      <c r="O27" s="355"/>
    </row>
    <row r="28" spans="1:15" s="354" customFormat="1" ht="31.5" customHeight="1" x14ac:dyDescent="0.2">
      <c r="A28" s="384">
        <v>28</v>
      </c>
      <c r="B28" s="344"/>
      <c r="C28" s="345">
        <v>17</v>
      </c>
      <c r="D28" s="346">
        <v>10916567566</v>
      </c>
      <c r="E28" s="347">
        <v>38526</v>
      </c>
      <c r="F28" s="348" t="s">
        <v>503</v>
      </c>
      <c r="G28" s="349" t="s">
        <v>495</v>
      </c>
      <c r="H28" s="350" t="s">
        <v>386</v>
      </c>
      <c r="I28" s="351"/>
      <c r="J28" s="351"/>
      <c r="K28" s="352" t="s">
        <v>492</v>
      </c>
      <c r="L28" s="352" t="s">
        <v>507</v>
      </c>
      <c r="M28" s="353">
        <v>11</v>
      </c>
      <c r="O28" s="355"/>
    </row>
    <row r="29" spans="1:15" s="354" customFormat="1" ht="31.5" customHeight="1" x14ac:dyDescent="0.2">
      <c r="A29" s="384">
        <v>30</v>
      </c>
      <c r="B29" s="344"/>
      <c r="C29" s="345">
        <v>19</v>
      </c>
      <c r="D29" s="346">
        <v>10751573470</v>
      </c>
      <c r="E29" s="347">
        <v>38476</v>
      </c>
      <c r="F29" s="348" t="s">
        <v>505</v>
      </c>
      <c r="G29" s="349" t="s">
        <v>495</v>
      </c>
      <c r="H29" s="350" t="s">
        <v>386</v>
      </c>
      <c r="I29" s="351"/>
      <c r="J29" s="351"/>
      <c r="K29" s="352" t="s">
        <v>492</v>
      </c>
      <c r="L29" s="352" t="s">
        <v>507</v>
      </c>
      <c r="M29" s="353">
        <v>11</v>
      </c>
      <c r="O29" s="355"/>
    </row>
    <row r="30" spans="1:15" s="354" customFormat="1" ht="31.5" customHeight="1" x14ac:dyDescent="0.2">
      <c r="A30" s="384">
        <v>31</v>
      </c>
      <c r="B30" s="344"/>
      <c r="C30" s="345">
        <v>12</v>
      </c>
      <c r="D30" s="346">
        <v>15257416078</v>
      </c>
      <c r="E30" s="347">
        <v>37998</v>
      </c>
      <c r="F30" s="348" t="s">
        <v>496</v>
      </c>
      <c r="G30" s="349" t="s">
        <v>495</v>
      </c>
      <c r="H30" s="350" t="s">
        <v>386</v>
      </c>
      <c r="I30" s="351"/>
      <c r="J30" s="351"/>
      <c r="K30" s="352" t="s">
        <v>492</v>
      </c>
      <c r="L30" s="352" t="s">
        <v>507</v>
      </c>
      <c r="M30" s="353">
        <v>11</v>
      </c>
      <c r="O30" s="355"/>
    </row>
    <row r="31" spans="1:15" s="354" customFormat="1" ht="31.5" customHeight="1" x14ac:dyDescent="0.2">
      <c r="A31" s="384">
        <v>32</v>
      </c>
      <c r="B31" s="344"/>
      <c r="C31" s="345">
        <v>26</v>
      </c>
      <c r="D31" s="346">
        <v>10190588226</v>
      </c>
      <c r="E31" s="347">
        <v>38432</v>
      </c>
      <c r="F31" s="348" t="s">
        <v>506</v>
      </c>
      <c r="G31" s="349" t="s">
        <v>495</v>
      </c>
      <c r="H31" s="350" t="s">
        <v>386</v>
      </c>
      <c r="I31" s="351"/>
      <c r="J31" s="351"/>
      <c r="K31" s="352" t="s">
        <v>492</v>
      </c>
      <c r="L31" s="352" t="s">
        <v>507</v>
      </c>
      <c r="M31" s="353">
        <v>11</v>
      </c>
      <c r="O31" s="355"/>
    </row>
    <row r="32" spans="1:15" s="354" customFormat="1" ht="31.5" customHeight="1" x14ac:dyDescent="0.2">
      <c r="A32" s="384">
        <v>33</v>
      </c>
      <c r="B32" s="344"/>
      <c r="C32" s="345">
        <v>11</v>
      </c>
      <c r="D32" s="346">
        <v>10478597810</v>
      </c>
      <c r="E32" s="347">
        <v>38509</v>
      </c>
      <c r="F32" s="348" t="s">
        <v>494</v>
      </c>
      <c r="G32" s="349" t="s">
        <v>495</v>
      </c>
      <c r="H32" s="350" t="s">
        <v>386</v>
      </c>
      <c r="I32" s="351"/>
      <c r="J32" s="351"/>
      <c r="K32" s="352" t="s">
        <v>492</v>
      </c>
      <c r="L32" s="352" t="s">
        <v>507</v>
      </c>
      <c r="M32" s="353">
        <v>11</v>
      </c>
      <c r="O32" s="355"/>
    </row>
    <row r="33" spans="1:15" s="354" customFormat="1" ht="93.75" customHeight="1" x14ac:dyDescent="0.2">
      <c r="A33" s="384">
        <v>34</v>
      </c>
      <c r="B33" s="344" t="str">
        <f t="shared" ref="B33:B38" si="4">CONCATENATE(H33,"-",K33,"-",L33)</f>
        <v>5X80M-2-5</v>
      </c>
      <c r="C33" s="345" t="str">
        <f>CONCATENATE(C28,CHAR(10),C29,CHAR(10),C30,CHAR(10),C31,CHAR(10),C32)</f>
        <v>17
19
12
26
11</v>
      </c>
      <c r="D33" s="345" t="str">
        <f>CONCATENATE(D28,CHAR(10),D29,CHAR(10),D30,CHAR(10),D31,CHAR(10),D32)</f>
        <v>10916567566
10751573470
15257416078
10190588226
10478597810</v>
      </c>
      <c r="E33" s="347" t="str">
        <f>TEXT(E28,"gg.aa.yyyy")&amp;CHAR(10)&amp;TEXT(E29,"gg.aa.yyyy")&amp;CHAR(10)&amp;TEXT(E30,"gg.aa.yyyy")&amp;CHAR(10)&amp;TEXT(E31,"gg.aa.yyyy")&amp;CHAR(10)&amp;TEXT(E32,"gg.aa.yyyy")</f>
        <v>23.06.2005
04.05.2005
12.01.2004
21.03.2005
06.06.2005</v>
      </c>
      <c r="F33" s="348" t="str">
        <f>CONCATENATE(F28,CHAR(10),F29,CHAR(10),F30,CHAR(10),F31,CHAR(10),F32)</f>
        <v>ALTAY ÜNSALDIK
EMİR DÜNDAR
DAĞLAR DURMAZ
CEM ÇETİN
İLKAY CEM CEVİZCİ</v>
      </c>
      <c r="G33" s="349" t="str">
        <f>G32</f>
        <v>İZMİR-ÖZEL ÇAKABEY OKULLARI</v>
      </c>
      <c r="H33" s="350" t="s">
        <v>386</v>
      </c>
      <c r="I33" s="351"/>
      <c r="J33" s="351"/>
      <c r="K33" s="352" t="s">
        <v>492</v>
      </c>
      <c r="L33" s="352" t="s">
        <v>507</v>
      </c>
      <c r="M33" s="353">
        <v>11</v>
      </c>
      <c r="O33" s="355"/>
    </row>
    <row r="34" spans="1:15" s="342" customFormat="1" ht="31.5" customHeight="1" x14ac:dyDescent="0.2">
      <c r="A34" s="384">
        <v>35</v>
      </c>
      <c r="B34" s="332" t="str">
        <f t="shared" si="4"/>
        <v>60M-1-6</v>
      </c>
      <c r="C34" s="333">
        <v>27</v>
      </c>
      <c r="D34" s="334">
        <v>10688568372</v>
      </c>
      <c r="E34" s="335">
        <v>38091</v>
      </c>
      <c r="F34" s="336" t="s">
        <v>519</v>
      </c>
      <c r="G34" s="337" t="s">
        <v>520</v>
      </c>
      <c r="H34" s="338" t="s">
        <v>384</v>
      </c>
      <c r="I34" s="339"/>
      <c r="J34" s="339"/>
      <c r="K34" s="340" t="s">
        <v>527</v>
      </c>
      <c r="L34" s="340" t="s">
        <v>528</v>
      </c>
      <c r="M34" s="341">
        <v>6</v>
      </c>
      <c r="O34" s="343"/>
    </row>
    <row r="35" spans="1:15" s="342" customFormat="1" ht="31.5" customHeight="1" x14ac:dyDescent="0.2">
      <c r="A35" s="384">
        <v>36</v>
      </c>
      <c r="B35" s="332" t="str">
        <f t="shared" si="4"/>
        <v>80M-1-6</v>
      </c>
      <c r="C35" s="333">
        <v>27</v>
      </c>
      <c r="D35" s="334">
        <v>10688568372</v>
      </c>
      <c r="E35" s="335">
        <v>38091</v>
      </c>
      <c r="F35" s="336" t="s">
        <v>519</v>
      </c>
      <c r="G35" s="337" t="s">
        <v>520</v>
      </c>
      <c r="H35" s="338" t="s">
        <v>385</v>
      </c>
      <c r="I35" s="339"/>
      <c r="J35" s="339"/>
      <c r="K35" s="340" t="s">
        <v>527</v>
      </c>
      <c r="L35" s="340" t="s">
        <v>528</v>
      </c>
      <c r="M35" s="341">
        <v>6</v>
      </c>
      <c r="O35" s="343"/>
    </row>
    <row r="36" spans="1:15" s="342" customFormat="1" ht="31.5" customHeight="1" x14ac:dyDescent="0.2">
      <c r="A36" s="384">
        <v>37</v>
      </c>
      <c r="B36" s="332" t="str">
        <f t="shared" si="4"/>
        <v>800M-1-6</v>
      </c>
      <c r="C36" s="333">
        <v>28</v>
      </c>
      <c r="D36" s="334">
        <v>11465542738</v>
      </c>
      <c r="E36" s="335">
        <v>38414</v>
      </c>
      <c r="F36" s="336" t="s">
        <v>521</v>
      </c>
      <c r="G36" s="337" t="s">
        <v>520</v>
      </c>
      <c r="H36" s="338" t="s">
        <v>106</v>
      </c>
      <c r="I36" s="339"/>
      <c r="J36" s="339"/>
      <c r="K36" s="340" t="s">
        <v>527</v>
      </c>
      <c r="L36" s="340" t="s">
        <v>528</v>
      </c>
      <c r="M36" s="341">
        <v>6</v>
      </c>
      <c r="O36" s="343"/>
    </row>
    <row r="37" spans="1:15" s="342" customFormat="1" ht="31.5" customHeight="1" x14ac:dyDescent="0.2">
      <c r="A37" s="384">
        <v>38</v>
      </c>
      <c r="B37" s="332" t="str">
        <f t="shared" si="4"/>
        <v>2000M-1-6</v>
      </c>
      <c r="C37" s="333">
        <v>29</v>
      </c>
      <c r="D37" s="334">
        <v>19615445656</v>
      </c>
      <c r="E37" s="335">
        <v>38163</v>
      </c>
      <c r="F37" s="336" t="s">
        <v>522</v>
      </c>
      <c r="G37" s="337" t="s">
        <v>520</v>
      </c>
      <c r="H37" s="338" t="s">
        <v>291</v>
      </c>
      <c r="I37" s="339"/>
      <c r="J37" s="339"/>
      <c r="K37" s="340" t="s">
        <v>527</v>
      </c>
      <c r="L37" s="340" t="s">
        <v>528</v>
      </c>
      <c r="M37" s="341">
        <v>6</v>
      </c>
      <c r="O37" s="343"/>
    </row>
    <row r="38" spans="1:15" s="342" customFormat="1" ht="31.5" customHeight="1" x14ac:dyDescent="0.2">
      <c r="A38" s="384">
        <v>39</v>
      </c>
      <c r="B38" s="332" t="str">
        <f t="shared" si="4"/>
        <v>100M.ENG-1-6</v>
      </c>
      <c r="C38" s="333">
        <v>30</v>
      </c>
      <c r="D38" s="334">
        <v>10121608504</v>
      </c>
      <c r="E38" s="335">
        <v>38264</v>
      </c>
      <c r="F38" s="336" t="s">
        <v>523</v>
      </c>
      <c r="G38" s="337" t="s">
        <v>520</v>
      </c>
      <c r="H38" s="338" t="s">
        <v>140</v>
      </c>
      <c r="I38" s="339"/>
      <c r="J38" s="339"/>
      <c r="K38" s="340" t="s">
        <v>527</v>
      </c>
      <c r="L38" s="340" t="s">
        <v>528</v>
      </c>
      <c r="M38" s="341">
        <v>6</v>
      </c>
      <c r="O38" s="343"/>
    </row>
    <row r="39" spans="1:15" s="342" customFormat="1" ht="31.5" customHeight="1" x14ac:dyDescent="0.2">
      <c r="A39" s="384">
        <v>40</v>
      </c>
      <c r="B39" s="332" t="str">
        <f t="shared" ref="B39:B42" si="5">CONCATENATE(H39,"-",M39)</f>
        <v>YÜKSEK-6</v>
      </c>
      <c r="C39" s="333">
        <v>30</v>
      </c>
      <c r="D39" s="334">
        <v>10121608504</v>
      </c>
      <c r="E39" s="335">
        <v>38264</v>
      </c>
      <c r="F39" s="336" t="s">
        <v>523</v>
      </c>
      <c r="G39" s="337" t="s">
        <v>520</v>
      </c>
      <c r="H39" s="338" t="s">
        <v>45</v>
      </c>
      <c r="I39" s="339"/>
      <c r="J39" s="339"/>
      <c r="K39" s="340" t="s">
        <v>527</v>
      </c>
      <c r="L39" s="340" t="s">
        <v>528</v>
      </c>
      <c r="M39" s="341">
        <v>6</v>
      </c>
      <c r="O39" s="343"/>
    </row>
    <row r="40" spans="1:15" s="342" customFormat="1" ht="31.5" customHeight="1" x14ac:dyDescent="0.2">
      <c r="A40" s="384">
        <v>41</v>
      </c>
      <c r="B40" s="332" t="str">
        <f t="shared" si="5"/>
        <v>UZUN-6</v>
      </c>
      <c r="C40" s="333">
        <v>31</v>
      </c>
      <c r="D40" s="334">
        <v>11438362110</v>
      </c>
      <c r="E40" s="335">
        <v>38412</v>
      </c>
      <c r="F40" s="336" t="s">
        <v>524</v>
      </c>
      <c r="G40" s="337" t="s">
        <v>520</v>
      </c>
      <c r="H40" s="338" t="s">
        <v>44</v>
      </c>
      <c r="I40" s="339"/>
      <c r="J40" s="339"/>
      <c r="K40" s="340" t="s">
        <v>527</v>
      </c>
      <c r="L40" s="340" t="s">
        <v>528</v>
      </c>
      <c r="M40" s="341">
        <v>6</v>
      </c>
      <c r="O40" s="343"/>
    </row>
    <row r="41" spans="1:15" s="342" customFormat="1" ht="31.5" customHeight="1" x14ac:dyDescent="0.2">
      <c r="A41" s="384">
        <v>42</v>
      </c>
      <c r="B41" s="332" t="str">
        <f t="shared" si="5"/>
        <v>CİRİT-6</v>
      </c>
      <c r="C41" s="333">
        <v>32</v>
      </c>
      <c r="D41" s="334">
        <v>29056980852</v>
      </c>
      <c r="E41" s="335">
        <v>37947</v>
      </c>
      <c r="F41" s="336" t="s">
        <v>525</v>
      </c>
      <c r="G41" s="337" t="s">
        <v>520</v>
      </c>
      <c r="H41" s="338" t="s">
        <v>144</v>
      </c>
      <c r="I41" s="339"/>
      <c r="J41" s="339"/>
      <c r="K41" s="340" t="s">
        <v>527</v>
      </c>
      <c r="L41" s="340" t="s">
        <v>528</v>
      </c>
      <c r="M41" s="341">
        <v>6</v>
      </c>
      <c r="O41" s="343"/>
    </row>
    <row r="42" spans="1:15" s="342" customFormat="1" ht="31.5" customHeight="1" x14ac:dyDescent="0.2">
      <c r="A42" s="384">
        <v>43</v>
      </c>
      <c r="B42" s="332" t="str">
        <f t="shared" si="5"/>
        <v>GÜLLE-6</v>
      </c>
      <c r="C42" s="333">
        <v>32</v>
      </c>
      <c r="D42" s="334">
        <v>29056980852</v>
      </c>
      <c r="E42" s="335">
        <v>37947</v>
      </c>
      <c r="F42" s="336" t="s">
        <v>525</v>
      </c>
      <c r="G42" s="337" t="s">
        <v>520</v>
      </c>
      <c r="H42" s="338" t="s">
        <v>142</v>
      </c>
      <c r="I42" s="339"/>
      <c r="J42" s="339"/>
      <c r="K42" s="340" t="s">
        <v>527</v>
      </c>
      <c r="L42" s="340" t="s">
        <v>528</v>
      </c>
      <c r="M42" s="341">
        <v>6</v>
      </c>
      <c r="O42" s="343"/>
    </row>
    <row r="43" spans="1:15" s="342" customFormat="1" ht="31.5" customHeight="1" x14ac:dyDescent="0.2">
      <c r="A43" s="384">
        <v>45</v>
      </c>
      <c r="B43" s="332"/>
      <c r="C43" s="333">
        <v>27</v>
      </c>
      <c r="D43" s="334">
        <v>10688568372</v>
      </c>
      <c r="E43" s="335">
        <v>38091</v>
      </c>
      <c r="F43" s="336" t="s">
        <v>519</v>
      </c>
      <c r="G43" s="337" t="s">
        <v>520</v>
      </c>
      <c r="H43" s="338" t="s">
        <v>386</v>
      </c>
      <c r="I43" s="339"/>
      <c r="J43" s="339"/>
      <c r="K43" s="340" t="s">
        <v>527</v>
      </c>
      <c r="L43" s="340" t="s">
        <v>528</v>
      </c>
      <c r="M43" s="341">
        <v>6</v>
      </c>
      <c r="O43" s="343"/>
    </row>
    <row r="44" spans="1:15" s="342" customFormat="1" ht="31.5" customHeight="1" x14ac:dyDescent="0.2">
      <c r="A44" s="384">
        <v>46</v>
      </c>
      <c r="B44" s="332"/>
      <c r="C44" s="333">
        <v>28</v>
      </c>
      <c r="D44" s="334">
        <v>11465542738</v>
      </c>
      <c r="E44" s="335">
        <v>38414</v>
      </c>
      <c r="F44" s="336" t="s">
        <v>521</v>
      </c>
      <c r="G44" s="337" t="s">
        <v>520</v>
      </c>
      <c r="H44" s="338" t="s">
        <v>386</v>
      </c>
      <c r="I44" s="339"/>
      <c r="J44" s="339"/>
      <c r="K44" s="340" t="s">
        <v>527</v>
      </c>
      <c r="L44" s="340" t="s">
        <v>528</v>
      </c>
      <c r="M44" s="341">
        <v>6</v>
      </c>
      <c r="O44" s="343"/>
    </row>
    <row r="45" spans="1:15" s="342" customFormat="1" ht="31.5" customHeight="1" x14ac:dyDescent="0.2">
      <c r="A45" s="384">
        <v>47</v>
      </c>
      <c r="B45" s="332"/>
      <c r="C45" s="333">
        <v>31</v>
      </c>
      <c r="D45" s="334">
        <v>11438362110</v>
      </c>
      <c r="E45" s="335">
        <v>38412</v>
      </c>
      <c r="F45" s="336" t="s">
        <v>524</v>
      </c>
      <c r="G45" s="337" t="s">
        <v>520</v>
      </c>
      <c r="H45" s="338" t="s">
        <v>386</v>
      </c>
      <c r="I45" s="339"/>
      <c r="J45" s="339"/>
      <c r="K45" s="340" t="s">
        <v>527</v>
      </c>
      <c r="L45" s="340" t="s">
        <v>528</v>
      </c>
      <c r="M45" s="341">
        <v>6</v>
      </c>
      <c r="O45" s="343"/>
    </row>
    <row r="46" spans="1:15" s="342" customFormat="1" ht="31.5" customHeight="1" x14ac:dyDescent="0.2">
      <c r="A46" s="384">
        <v>48</v>
      </c>
      <c r="B46" s="332"/>
      <c r="C46" s="333">
        <v>30</v>
      </c>
      <c r="D46" s="334">
        <v>10121608504</v>
      </c>
      <c r="E46" s="335">
        <v>38264</v>
      </c>
      <c r="F46" s="336" t="s">
        <v>523</v>
      </c>
      <c r="G46" s="337" t="s">
        <v>520</v>
      </c>
      <c r="H46" s="338" t="s">
        <v>386</v>
      </c>
      <c r="I46" s="339"/>
      <c r="J46" s="339"/>
      <c r="K46" s="340" t="s">
        <v>527</v>
      </c>
      <c r="L46" s="340" t="s">
        <v>528</v>
      </c>
      <c r="M46" s="341">
        <v>6</v>
      </c>
      <c r="O46" s="343"/>
    </row>
    <row r="47" spans="1:15" s="342" customFormat="1" ht="31.5" customHeight="1" x14ac:dyDescent="0.2">
      <c r="A47" s="384">
        <v>49</v>
      </c>
      <c r="B47" s="332"/>
      <c r="C47" s="333">
        <v>33</v>
      </c>
      <c r="D47" s="334">
        <v>10679585326</v>
      </c>
      <c r="E47" s="335">
        <v>38533</v>
      </c>
      <c r="F47" s="336" t="s">
        <v>526</v>
      </c>
      <c r="G47" s="337" t="s">
        <v>520</v>
      </c>
      <c r="H47" s="338" t="s">
        <v>386</v>
      </c>
      <c r="I47" s="339"/>
      <c r="J47" s="339"/>
      <c r="K47" s="340" t="s">
        <v>527</v>
      </c>
      <c r="L47" s="340" t="s">
        <v>528</v>
      </c>
      <c r="M47" s="341">
        <v>6</v>
      </c>
      <c r="O47" s="343"/>
    </row>
    <row r="48" spans="1:15" s="342" customFormat="1" ht="93.75" customHeight="1" x14ac:dyDescent="0.2">
      <c r="A48" s="384">
        <v>51</v>
      </c>
      <c r="B48" s="332" t="str">
        <f t="shared" ref="B48:B53" si="6">CONCATENATE(H48,"-",K48,"-",L48)</f>
        <v>5X80M-1-6</v>
      </c>
      <c r="C48" s="333" t="str">
        <f>CONCATENATE(C43,CHAR(10),C44,CHAR(10),C45,CHAR(10),C46,CHAR(10),C47)</f>
        <v>27
28
31
30
33</v>
      </c>
      <c r="D48" s="334" t="str">
        <f>CONCATENATE(D43,CHAR(10),D44,CHAR(10),D45,CHAR(10),D46,CHAR(10),D47)</f>
        <v>10688568372
11465542738
11438362110
10121608504
10679585326</v>
      </c>
      <c r="E48" s="335" t="str">
        <f>TEXT(E43,"gg.aa.yyyy")&amp;CHAR(10)&amp;TEXT(E44,"gg.aa.yyyy")&amp;CHAR(10)&amp;TEXT(E45,"gg.aa.yyyy")&amp;CHAR(10)&amp;TEXT(E46,"gg.aa.yyyy")&amp;CHAR(10)&amp;TEXT(E47,"gg.aa.yyyy")</f>
        <v>14.04.2004
03.03.2005
01.03.2005
04.10.2004
30.06.2005</v>
      </c>
      <c r="F48" s="336" t="str">
        <f>CONCATENATE(F43,CHAR(10),F44,CHAR(10),F45,CHAR(10),F46,CHAR(10),F47)</f>
        <v>EGEMEN GÜRCAN
EGEMEN ÖZDEMİR
BARTU ÖZCAN
DERİN HANOĞLU
ULAŞ YURT</v>
      </c>
      <c r="G48" s="337" t="str">
        <f>G47</f>
        <v>İZMİR-DEÜ ÖZEL 75.YIL ORTAOKULU</v>
      </c>
      <c r="H48" s="338" t="s">
        <v>386</v>
      </c>
      <c r="I48" s="339"/>
      <c r="J48" s="339"/>
      <c r="K48" s="340" t="s">
        <v>527</v>
      </c>
      <c r="L48" s="340" t="s">
        <v>528</v>
      </c>
      <c r="M48" s="341">
        <v>6</v>
      </c>
      <c r="O48" s="343"/>
    </row>
    <row r="49" spans="1:15" s="354" customFormat="1" ht="31.5" customHeight="1" x14ac:dyDescent="0.2">
      <c r="A49" s="384">
        <v>52</v>
      </c>
      <c r="B49" s="344" t="str">
        <f t="shared" si="6"/>
        <v>60M-2-6</v>
      </c>
      <c r="C49" s="345">
        <v>127</v>
      </c>
      <c r="D49" s="346">
        <v>16202206874</v>
      </c>
      <c r="E49" s="347">
        <v>38212</v>
      </c>
      <c r="F49" s="348" t="s">
        <v>529</v>
      </c>
      <c r="G49" s="349" t="s">
        <v>530</v>
      </c>
      <c r="H49" s="350" t="s">
        <v>384</v>
      </c>
      <c r="I49" s="351"/>
      <c r="J49" s="351"/>
      <c r="K49" s="352" t="s">
        <v>492</v>
      </c>
      <c r="L49" s="352" t="s">
        <v>528</v>
      </c>
      <c r="M49" s="353">
        <v>12</v>
      </c>
      <c r="O49" s="355"/>
    </row>
    <row r="50" spans="1:15" s="354" customFormat="1" ht="31.5" customHeight="1" x14ac:dyDescent="0.2">
      <c r="A50" s="384">
        <v>53</v>
      </c>
      <c r="B50" s="344" t="str">
        <f t="shared" si="6"/>
        <v>80M-2-6</v>
      </c>
      <c r="C50" s="345">
        <v>128</v>
      </c>
      <c r="D50" s="346">
        <v>10142605964</v>
      </c>
      <c r="E50" s="347">
        <v>38293</v>
      </c>
      <c r="F50" s="348" t="s">
        <v>531</v>
      </c>
      <c r="G50" s="349" t="s">
        <v>530</v>
      </c>
      <c r="H50" s="350" t="s">
        <v>385</v>
      </c>
      <c r="I50" s="351"/>
      <c r="J50" s="351"/>
      <c r="K50" s="352" t="s">
        <v>492</v>
      </c>
      <c r="L50" s="352" t="s">
        <v>528</v>
      </c>
      <c r="M50" s="353">
        <v>12</v>
      </c>
      <c r="O50" s="355"/>
    </row>
    <row r="51" spans="1:15" s="354" customFormat="1" ht="31.5" customHeight="1" x14ac:dyDescent="0.2">
      <c r="A51" s="384">
        <v>54</v>
      </c>
      <c r="B51" s="344" t="str">
        <f t="shared" si="6"/>
        <v>800M-2-6</v>
      </c>
      <c r="C51" s="345">
        <v>130</v>
      </c>
      <c r="D51" s="346">
        <v>12242497012</v>
      </c>
      <c r="E51" s="347">
        <v>38406</v>
      </c>
      <c r="F51" s="348" t="s">
        <v>533</v>
      </c>
      <c r="G51" s="349" t="s">
        <v>530</v>
      </c>
      <c r="H51" s="350" t="s">
        <v>106</v>
      </c>
      <c r="I51" s="351"/>
      <c r="J51" s="351"/>
      <c r="K51" s="352" t="s">
        <v>492</v>
      </c>
      <c r="L51" s="352" t="s">
        <v>528</v>
      </c>
      <c r="M51" s="353">
        <v>12</v>
      </c>
      <c r="O51" s="355"/>
    </row>
    <row r="52" spans="1:15" s="354" customFormat="1" ht="31.5" customHeight="1" x14ac:dyDescent="0.2">
      <c r="A52" s="384">
        <v>55</v>
      </c>
      <c r="B52" s="344" t="str">
        <f t="shared" si="6"/>
        <v>2000M-2-6</v>
      </c>
      <c r="C52" s="345">
        <v>130</v>
      </c>
      <c r="D52" s="346">
        <v>12242497012</v>
      </c>
      <c r="E52" s="347">
        <v>38406</v>
      </c>
      <c r="F52" s="348" t="s">
        <v>533</v>
      </c>
      <c r="G52" s="349" t="s">
        <v>530</v>
      </c>
      <c r="H52" s="350" t="s">
        <v>291</v>
      </c>
      <c r="I52" s="351"/>
      <c r="J52" s="351"/>
      <c r="K52" s="352" t="s">
        <v>492</v>
      </c>
      <c r="L52" s="352" t="s">
        <v>528</v>
      </c>
      <c r="M52" s="353">
        <v>12</v>
      </c>
      <c r="O52" s="355"/>
    </row>
    <row r="53" spans="1:15" s="354" customFormat="1" ht="31.5" customHeight="1" x14ac:dyDescent="0.2">
      <c r="A53" s="384">
        <v>56</v>
      </c>
      <c r="B53" s="344" t="str">
        <f t="shared" si="6"/>
        <v>100M.ENG-2-6</v>
      </c>
      <c r="C53" s="345">
        <v>132</v>
      </c>
      <c r="D53" s="346">
        <v>11288371034</v>
      </c>
      <c r="E53" s="347">
        <v>38491</v>
      </c>
      <c r="F53" s="348" t="s">
        <v>534</v>
      </c>
      <c r="G53" s="349" t="s">
        <v>530</v>
      </c>
      <c r="H53" s="350" t="s">
        <v>140</v>
      </c>
      <c r="I53" s="351"/>
      <c r="J53" s="351"/>
      <c r="K53" s="352" t="s">
        <v>492</v>
      </c>
      <c r="L53" s="352" t="s">
        <v>528</v>
      </c>
      <c r="M53" s="353">
        <v>12</v>
      </c>
      <c r="O53" s="355"/>
    </row>
    <row r="54" spans="1:15" s="354" customFormat="1" ht="31.5" customHeight="1" x14ac:dyDescent="0.2">
      <c r="A54" s="384">
        <v>57</v>
      </c>
      <c r="B54" s="344" t="str">
        <f t="shared" ref="B54:B57" si="7">CONCATENATE(H54,"-",M54)</f>
        <v>YÜKSEK-12</v>
      </c>
      <c r="C54" s="345">
        <v>129</v>
      </c>
      <c r="D54" s="346">
        <v>11606360924</v>
      </c>
      <c r="E54" s="347">
        <v>38575</v>
      </c>
      <c r="F54" s="348" t="s">
        <v>532</v>
      </c>
      <c r="G54" s="349" t="s">
        <v>530</v>
      </c>
      <c r="H54" s="350" t="s">
        <v>45</v>
      </c>
      <c r="I54" s="351"/>
      <c r="J54" s="351"/>
      <c r="K54" s="352" t="s">
        <v>492</v>
      </c>
      <c r="L54" s="352" t="s">
        <v>528</v>
      </c>
      <c r="M54" s="353">
        <v>12</v>
      </c>
      <c r="O54" s="355"/>
    </row>
    <row r="55" spans="1:15" s="354" customFormat="1" ht="31.5" customHeight="1" x14ac:dyDescent="0.2">
      <c r="A55" s="384">
        <v>58</v>
      </c>
      <c r="B55" s="344" t="str">
        <f t="shared" si="7"/>
        <v>UZUN-12</v>
      </c>
      <c r="C55" s="345">
        <v>127</v>
      </c>
      <c r="D55" s="346">
        <v>16202206874</v>
      </c>
      <c r="E55" s="347">
        <v>38212</v>
      </c>
      <c r="F55" s="348" t="s">
        <v>529</v>
      </c>
      <c r="G55" s="349" t="s">
        <v>530</v>
      </c>
      <c r="H55" s="350" t="s">
        <v>44</v>
      </c>
      <c r="I55" s="351"/>
      <c r="J55" s="351"/>
      <c r="K55" s="352" t="s">
        <v>492</v>
      </c>
      <c r="L55" s="352" t="s">
        <v>528</v>
      </c>
      <c r="M55" s="353">
        <v>12</v>
      </c>
      <c r="O55" s="355"/>
    </row>
    <row r="56" spans="1:15" s="354" customFormat="1" ht="31.5" customHeight="1" x14ac:dyDescent="0.2">
      <c r="A56" s="384">
        <v>59</v>
      </c>
      <c r="B56" s="344" t="str">
        <f t="shared" si="7"/>
        <v>CİRİT-12</v>
      </c>
      <c r="C56" s="345">
        <v>131</v>
      </c>
      <c r="D56" s="346">
        <v>10268746824</v>
      </c>
      <c r="E56" s="347">
        <v>38331</v>
      </c>
      <c r="F56" s="348" t="s">
        <v>535</v>
      </c>
      <c r="G56" s="349" t="s">
        <v>530</v>
      </c>
      <c r="H56" s="350" t="s">
        <v>144</v>
      </c>
      <c r="I56" s="351"/>
      <c r="J56" s="351"/>
      <c r="K56" s="352" t="s">
        <v>492</v>
      </c>
      <c r="L56" s="352" t="s">
        <v>528</v>
      </c>
      <c r="M56" s="353">
        <v>12</v>
      </c>
      <c r="O56" s="355"/>
    </row>
    <row r="57" spans="1:15" s="354" customFormat="1" ht="31.5" customHeight="1" x14ac:dyDescent="0.2">
      <c r="A57" s="384">
        <v>60</v>
      </c>
      <c r="B57" s="344" t="str">
        <f t="shared" si="7"/>
        <v>GÜLLE-12</v>
      </c>
      <c r="C57" s="345">
        <v>131</v>
      </c>
      <c r="D57" s="346">
        <v>10268746824</v>
      </c>
      <c r="E57" s="347">
        <v>38331</v>
      </c>
      <c r="F57" s="348" t="s">
        <v>535</v>
      </c>
      <c r="G57" s="349" t="s">
        <v>530</v>
      </c>
      <c r="H57" s="350" t="s">
        <v>142</v>
      </c>
      <c r="I57" s="351"/>
      <c r="J57" s="351"/>
      <c r="K57" s="352" t="s">
        <v>492</v>
      </c>
      <c r="L57" s="352" t="s">
        <v>528</v>
      </c>
      <c r="M57" s="353">
        <v>12</v>
      </c>
      <c r="O57" s="355"/>
    </row>
    <row r="58" spans="1:15" s="354" customFormat="1" ht="31.5" customHeight="1" x14ac:dyDescent="0.2">
      <c r="A58" s="384">
        <v>62</v>
      </c>
      <c r="B58" s="344"/>
      <c r="C58" s="345">
        <v>129</v>
      </c>
      <c r="D58" s="346">
        <v>11606360924</v>
      </c>
      <c r="E58" s="347">
        <v>38575</v>
      </c>
      <c r="F58" s="348" t="s">
        <v>532</v>
      </c>
      <c r="G58" s="349" t="s">
        <v>530</v>
      </c>
      <c r="H58" s="350" t="s">
        <v>386</v>
      </c>
      <c r="I58" s="351"/>
      <c r="J58" s="351"/>
      <c r="K58" s="352" t="s">
        <v>492</v>
      </c>
      <c r="L58" s="352" t="s">
        <v>528</v>
      </c>
      <c r="M58" s="353">
        <v>12</v>
      </c>
      <c r="O58" s="355"/>
    </row>
    <row r="59" spans="1:15" s="354" customFormat="1" ht="31.5" customHeight="1" x14ac:dyDescent="0.2">
      <c r="A59" s="384">
        <v>63</v>
      </c>
      <c r="B59" s="344"/>
      <c r="C59" s="345">
        <v>131</v>
      </c>
      <c r="D59" s="346">
        <v>16202206874</v>
      </c>
      <c r="E59" s="347">
        <v>38331</v>
      </c>
      <c r="F59" s="348" t="s">
        <v>535</v>
      </c>
      <c r="G59" s="349" t="s">
        <v>530</v>
      </c>
      <c r="H59" s="350" t="s">
        <v>386</v>
      </c>
      <c r="I59" s="351"/>
      <c r="J59" s="351"/>
      <c r="K59" s="352" t="s">
        <v>492</v>
      </c>
      <c r="L59" s="352" t="s">
        <v>528</v>
      </c>
      <c r="M59" s="353">
        <v>12</v>
      </c>
      <c r="O59" s="355"/>
    </row>
    <row r="60" spans="1:15" s="354" customFormat="1" ht="31.5" customHeight="1" x14ac:dyDescent="0.2">
      <c r="A60" s="384">
        <v>64</v>
      </c>
      <c r="B60" s="344"/>
      <c r="C60" s="345">
        <v>127</v>
      </c>
      <c r="D60" s="346">
        <v>16202206874</v>
      </c>
      <c r="E60" s="347">
        <v>38212</v>
      </c>
      <c r="F60" s="348" t="s">
        <v>529</v>
      </c>
      <c r="G60" s="349" t="s">
        <v>530</v>
      </c>
      <c r="H60" s="350" t="s">
        <v>386</v>
      </c>
      <c r="I60" s="351"/>
      <c r="J60" s="351"/>
      <c r="K60" s="352" t="s">
        <v>492</v>
      </c>
      <c r="L60" s="352" t="s">
        <v>528</v>
      </c>
      <c r="M60" s="353">
        <v>12</v>
      </c>
      <c r="O60" s="355"/>
    </row>
    <row r="61" spans="1:15" s="354" customFormat="1" ht="31.5" customHeight="1" x14ac:dyDescent="0.2">
      <c r="A61" s="384">
        <v>65</v>
      </c>
      <c r="B61" s="344"/>
      <c r="C61" s="345">
        <v>128</v>
      </c>
      <c r="D61" s="346">
        <v>10142605964</v>
      </c>
      <c r="E61" s="347">
        <v>38293</v>
      </c>
      <c r="F61" s="348" t="s">
        <v>531</v>
      </c>
      <c r="G61" s="349" t="s">
        <v>530</v>
      </c>
      <c r="H61" s="350" t="s">
        <v>386</v>
      </c>
      <c r="I61" s="351"/>
      <c r="J61" s="351"/>
      <c r="K61" s="352" t="s">
        <v>492</v>
      </c>
      <c r="L61" s="352" t="s">
        <v>528</v>
      </c>
      <c r="M61" s="353">
        <v>12</v>
      </c>
      <c r="O61" s="355"/>
    </row>
    <row r="62" spans="1:15" s="354" customFormat="1" ht="31.5" customHeight="1" x14ac:dyDescent="0.2">
      <c r="A62" s="384">
        <v>66</v>
      </c>
      <c r="B62" s="344"/>
      <c r="C62" s="345">
        <v>130</v>
      </c>
      <c r="D62" s="346">
        <v>12242497012</v>
      </c>
      <c r="E62" s="347">
        <v>38406</v>
      </c>
      <c r="F62" s="348" t="s">
        <v>533</v>
      </c>
      <c r="G62" s="349" t="s">
        <v>530</v>
      </c>
      <c r="H62" s="350" t="s">
        <v>386</v>
      </c>
      <c r="I62" s="351"/>
      <c r="J62" s="351"/>
      <c r="K62" s="352" t="s">
        <v>492</v>
      </c>
      <c r="L62" s="352" t="s">
        <v>528</v>
      </c>
      <c r="M62" s="353">
        <v>12</v>
      </c>
      <c r="O62" s="355"/>
    </row>
    <row r="63" spans="1:15" s="354" customFormat="1" ht="93.75" customHeight="1" x14ac:dyDescent="0.2">
      <c r="A63" s="384">
        <v>68</v>
      </c>
      <c r="B63" s="344" t="str">
        <f t="shared" ref="B63:B68" si="8">CONCATENATE(H63,"-",K63,"-",L63)</f>
        <v>5X80M-2-6</v>
      </c>
      <c r="C63" s="345" t="str">
        <f>CONCATENATE(C58,CHAR(10),C59,CHAR(10),C60,CHAR(10),C61,CHAR(10),C62)</f>
        <v>129
131
127
128
130</v>
      </c>
      <c r="D63" s="346" t="str">
        <f>CONCATENATE(D58,CHAR(10),D59,CHAR(10),D60,CHAR(10),D61,CHAR(10),D62)</f>
        <v>11606360924
16202206874
16202206874
10142605964
12242497012</v>
      </c>
      <c r="E63" s="347" t="str">
        <f>TEXT(E58,"gg.aa.yyyy")&amp;CHAR(10)&amp;TEXT(E59,"gg.aa.yyyy")&amp;CHAR(10)&amp;TEXT(E60,"gg.aa.yyyy")&amp;CHAR(10)&amp;TEXT(E61,"gg.aa.yyyy")&amp;CHAR(10)&amp;TEXT(E62,"gg.aa.yyyy")</f>
        <v>11.08.2005
10.12.2004
13.08.2004
02.11.2004
23.02.2005</v>
      </c>
      <c r="F63" s="348" t="str">
        <f>CONCATENATE(F58,CHAR(10),F59,CHAR(10),F60,CHAR(10),F61,CHAR(10),F62)</f>
        <v>ALİ ALP KOYUNCU
MAHMUT BARIŞ TEK
EREN DEMİR TOKDEMİR
ÇETİN SARP PAZARLI
ARDA AĞA</v>
      </c>
      <c r="G63" s="349" t="str">
        <f>G62</f>
        <v>İZMİR-EGE ÜNİVERSİTESİ GÜÇLENDİRME VAKFI BORNOVA ORTAOKULU</v>
      </c>
      <c r="H63" s="350" t="s">
        <v>386</v>
      </c>
      <c r="I63" s="351"/>
      <c r="J63" s="351"/>
      <c r="K63" s="352" t="s">
        <v>492</v>
      </c>
      <c r="L63" s="352" t="s">
        <v>528</v>
      </c>
      <c r="M63" s="353">
        <v>12</v>
      </c>
      <c r="O63" s="355"/>
    </row>
    <row r="64" spans="1:15" s="342" customFormat="1" ht="31.5" customHeight="1" x14ac:dyDescent="0.2">
      <c r="A64" s="384">
        <v>69</v>
      </c>
      <c r="B64" s="332" t="str">
        <f t="shared" si="8"/>
        <v>60M-2-2</v>
      </c>
      <c r="C64" s="333">
        <v>34</v>
      </c>
      <c r="D64" s="334">
        <v>10318187874</v>
      </c>
      <c r="E64" s="335">
        <v>38657</v>
      </c>
      <c r="F64" s="336" t="s">
        <v>536</v>
      </c>
      <c r="G64" s="337" t="s">
        <v>537</v>
      </c>
      <c r="H64" s="338" t="s">
        <v>384</v>
      </c>
      <c r="I64" s="339"/>
      <c r="J64" s="339"/>
      <c r="K64" s="340" t="s">
        <v>492</v>
      </c>
      <c r="L64" s="340" t="s">
        <v>492</v>
      </c>
      <c r="M64" s="341">
        <v>8</v>
      </c>
      <c r="O64" s="343"/>
    </row>
    <row r="65" spans="1:15" s="342" customFormat="1" ht="31.5" customHeight="1" x14ac:dyDescent="0.2">
      <c r="A65" s="384">
        <v>70</v>
      </c>
      <c r="B65" s="332" t="str">
        <f t="shared" si="8"/>
        <v>80M-2-2</v>
      </c>
      <c r="C65" s="333">
        <v>35</v>
      </c>
      <c r="D65" s="334">
        <v>11393552076</v>
      </c>
      <c r="E65" s="335">
        <v>38634</v>
      </c>
      <c r="F65" s="336" t="s">
        <v>538</v>
      </c>
      <c r="G65" s="337" t="s">
        <v>537</v>
      </c>
      <c r="H65" s="338" t="s">
        <v>385</v>
      </c>
      <c r="I65" s="339"/>
      <c r="J65" s="339"/>
      <c r="K65" s="340" t="s">
        <v>492</v>
      </c>
      <c r="L65" s="340" t="s">
        <v>492</v>
      </c>
      <c r="M65" s="341">
        <v>8</v>
      </c>
      <c r="O65" s="343"/>
    </row>
    <row r="66" spans="1:15" s="342" customFormat="1" ht="31.5" customHeight="1" x14ac:dyDescent="0.2">
      <c r="A66" s="384">
        <v>71</v>
      </c>
      <c r="B66" s="332" t="str">
        <f t="shared" si="8"/>
        <v>800M-2-2</v>
      </c>
      <c r="C66" s="333">
        <v>36</v>
      </c>
      <c r="D66" s="334">
        <v>11294554438</v>
      </c>
      <c r="E66" s="335">
        <v>38536</v>
      </c>
      <c r="F66" s="336" t="s">
        <v>539</v>
      </c>
      <c r="G66" s="337" t="s">
        <v>537</v>
      </c>
      <c r="H66" s="338" t="s">
        <v>106</v>
      </c>
      <c r="I66" s="339"/>
      <c r="J66" s="339"/>
      <c r="K66" s="340" t="s">
        <v>492</v>
      </c>
      <c r="L66" s="340" t="s">
        <v>492</v>
      </c>
      <c r="M66" s="341">
        <v>8</v>
      </c>
      <c r="O66" s="343"/>
    </row>
    <row r="67" spans="1:15" s="342" customFormat="1" ht="31.5" customHeight="1" x14ac:dyDescent="0.2">
      <c r="A67" s="384">
        <v>72</v>
      </c>
      <c r="B67" s="332" t="str">
        <f t="shared" si="8"/>
        <v>2000M-2-2</v>
      </c>
      <c r="C67" s="333">
        <v>36</v>
      </c>
      <c r="D67" s="334">
        <v>11294554438</v>
      </c>
      <c r="E67" s="335">
        <v>38536</v>
      </c>
      <c r="F67" s="336" t="s">
        <v>539</v>
      </c>
      <c r="G67" s="337" t="s">
        <v>537</v>
      </c>
      <c r="H67" s="338" t="s">
        <v>291</v>
      </c>
      <c r="I67" s="339"/>
      <c r="J67" s="339"/>
      <c r="K67" s="340" t="s">
        <v>492</v>
      </c>
      <c r="L67" s="340" t="s">
        <v>492</v>
      </c>
      <c r="M67" s="341">
        <v>8</v>
      </c>
      <c r="O67" s="343"/>
    </row>
    <row r="68" spans="1:15" s="342" customFormat="1" ht="31.5" customHeight="1" x14ac:dyDescent="0.2">
      <c r="A68" s="384">
        <v>73</v>
      </c>
      <c r="B68" s="332" t="str">
        <f t="shared" si="8"/>
        <v>100M.ENG-2-2</v>
      </c>
      <c r="C68" s="333">
        <v>37</v>
      </c>
      <c r="D68" s="334"/>
      <c r="E68" s="335"/>
      <c r="F68" s="336" t="s">
        <v>655</v>
      </c>
      <c r="G68" s="337" t="s">
        <v>537</v>
      </c>
      <c r="H68" s="338" t="s">
        <v>140</v>
      </c>
      <c r="I68" s="339"/>
      <c r="J68" s="339"/>
      <c r="K68" s="340" t="s">
        <v>492</v>
      </c>
      <c r="L68" s="340" t="s">
        <v>492</v>
      </c>
      <c r="M68" s="341">
        <v>8</v>
      </c>
      <c r="O68" s="343"/>
    </row>
    <row r="69" spans="1:15" s="342" customFormat="1" ht="31.5" customHeight="1" x14ac:dyDescent="0.2">
      <c r="A69" s="384">
        <v>74</v>
      </c>
      <c r="B69" s="332" t="str">
        <f t="shared" ref="B69:B72" si="9">CONCATENATE(H69,"-",M69)</f>
        <v>YÜKSEK-8</v>
      </c>
      <c r="C69" s="333">
        <v>34</v>
      </c>
      <c r="D69" s="334">
        <v>10318187874</v>
      </c>
      <c r="E69" s="335">
        <v>38657</v>
      </c>
      <c r="F69" s="336" t="s">
        <v>536</v>
      </c>
      <c r="G69" s="337" t="s">
        <v>537</v>
      </c>
      <c r="H69" s="338" t="s">
        <v>45</v>
      </c>
      <c r="I69" s="339"/>
      <c r="J69" s="339"/>
      <c r="K69" s="340" t="s">
        <v>492</v>
      </c>
      <c r="L69" s="340" t="s">
        <v>492</v>
      </c>
      <c r="M69" s="341">
        <v>8</v>
      </c>
      <c r="O69" s="343"/>
    </row>
    <row r="70" spans="1:15" s="342" customFormat="1" ht="31.5" customHeight="1" x14ac:dyDescent="0.2">
      <c r="A70" s="384">
        <v>75</v>
      </c>
      <c r="B70" s="332" t="str">
        <f t="shared" si="9"/>
        <v>UZUN-8</v>
      </c>
      <c r="C70" s="333">
        <v>35</v>
      </c>
      <c r="D70" s="334">
        <v>11393552076</v>
      </c>
      <c r="E70" s="335">
        <v>38634</v>
      </c>
      <c r="F70" s="336" t="s">
        <v>538</v>
      </c>
      <c r="G70" s="337" t="s">
        <v>537</v>
      </c>
      <c r="H70" s="338" t="s">
        <v>44</v>
      </c>
      <c r="I70" s="339"/>
      <c r="J70" s="339"/>
      <c r="K70" s="340" t="s">
        <v>492</v>
      </c>
      <c r="L70" s="340" t="s">
        <v>492</v>
      </c>
      <c r="M70" s="341">
        <v>8</v>
      </c>
      <c r="O70" s="343"/>
    </row>
    <row r="71" spans="1:15" s="342" customFormat="1" ht="31.5" customHeight="1" x14ac:dyDescent="0.2">
      <c r="A71" s="384">
        <v>76</v>
      </c>
      <c r="B71" s="332" t="str">
        <f t="shared" si="9"/>
        <v>CİRİT-8</v>
      </c>
      <c r="C71" s="333">
        <v>38</v>
      </c>
      <c r="D71" s="334">
        <v>46789370644</v>
      </c>
      <c r="E71" s="335">
        <v>38096</v>
      </c>
      <c r="F71" s="336" t="s">
        <v>540</v>
      </c>
      <c r="G71" s="337" t="s">
        <v>537</v>
      </c>
      <c r="H71" s="338" t="s">
        <v>144</v>
      </c>
      <c r="I71" s="339"/>
      <c r="J71" s="339"/>
      <c r="K71" s="340" t="s">
        <v>492</v>
      </c>
      <c r="L71" s="340" t="s">
        <v>492</v>
      </c>
      <c r="M71" s="341">
        <v>8</v>
      </c>
      <c r="O71" s="343"/>
    </row>
    <row r="72" spans="1:15" s="342" customFormat="1" ht="31.5" customHeight="1" x14ac:dyDescent="0.2">
      <c r="A72" s="384">
        <v>77</v>
      </c>
      <c r="B72" s="332" t="str">
        <f t="shared" si="9"/>
        <v>GÜLLE-8</v>
      </c>
      <c r="C72" s="333">
        <v>39</v>
      </c>
      <c r="D72" s="334">
        <v>48886300760</v>
      </c>
      <c r="E72" s="335">
        <v>38052</v>
      </c>
      <c r="F72" s="336" t="s">
        <v>541</v>
      </c>
      <c r="G72" s="337" t="s">
        <v>537</v>
      </c>
      <c r="H72" s="338" t="s">
        <v>142</v>
      </c>
      <c r="I72" s="339"/>
      <c r="J72" s="339"/>
      <c r="K72" s="340" t="s">
        <v>492</v>
      </c>
      <c r="L72" s="340" t="s">
        <v>492</v>
      </c>
      <c r="M72" s="341">
        <v>8</v>
      </c>
      <c r="O72" s="343"/>
    </row>
    <row r="73" spans="1:15" s="342" customFormat="1" ht="31.5" customHeight="1" x14ac:dyDescent="0.2">
      <c r="A73" s="384">
        <v>79</v>
      </c>
      <c r="B73" s="332"/>
      <c r="C73" s="333">
        <v>40</v>
      </c>
      <c r="D73" s="334">
        <v>44506446788</v>
      </c>
      <c r="E73" s="335">
        <v>38876</v>
      </c>
      <c r="F73" s="336" t="s">
        <v>542</v>
      </c>
      <c r="G73" s="337" t="s">
        <v>537</v>
      </c>
      <c r="H73" s="338" t="s">
        <v>386</v>
      </c>
      <c r="I73" s="339"/>
      <c r="J73" s="339"/>
      <c r="K73" s="340" t="s">
        <v>492</v>
      </c>
      <c r="L73" s="340" t="s">
        <v>492</v>
      </c>
      <c r="M73" s="341">
        <v>8</v>
      </c>
      <c r="O73" s="343"/>
    </row>
    <row r="74" spans="1:15" s="342" customFormat="1" ht="31.5" customHeight="1" x14ac:dyDescent="0.2">
      <c r="A74" s="384">
        <v>81</v>
      </c>
      <c r="B74" s="332"/>
      <c r="C74" s="333">
        <v>34</v>
      </c>
      <c r="D74" s="334">
        <v>10318187874</v>
      </c>
      <c r="E74" s="335">
        <v>38657</v>
      </c>
      <c r="F74" s="336" t="s">
        <v>536</v>
      </c>
      <c r="G74" s="337" t="s">
        <v>537</v>
      </c>
      <c r="H74" s="338" t="s">
        <v>386</v>
      </c>
      <c r="I74" s="339"/>
      <c r="J74" s="339"/>
      <c r="K74" s="340" t="s">
        <v>492</v>
      </c>
      <c r="L74" s="340" t="s">
        <v>492</v>
      </c>
      <c r="M74" s="341">
        <v>8</v>
      </c>
      <c r="O74" s="343"/>
    </row>
    <row r="75" spans="1:15" s="342" customFormat="1" ht="31.5" customHeight="1" x14ac:dyDescent="0.2">
      <c r="A75" s="384">
        <v>82</v>
      </c>
      <c r="B75" s="332"/>
      <c r="C75" s="333">
        <v>35</v>
      </c>
      <c r="D75" s="334">
        <v>11393552076</v>
      </c>
      <c r="E75" s="335">
        <v>38634</v>
      </c>
      <c r="F75" s="336" t="s">
        <v>538</v>
      </c>
      <c r="G75" s="337" t="s">
        <v>537</v>
      </c>
      <c r="H75" s="338" t="s">
        <v>386</v>
      </c>
      <c r="I75" s="339"/>
      <c r="J75" s="339"/>
      <c r="K75" s="340" t="s">
        <v>492</v>
      </c>
      <c r="L75" s="340" t="s">
        <v>492</v>
      </c>
      <c r="M75" s="341">
        <v>8</v>
      </c>
      <c r="O75" s="343"/>
    </row>
    <row r="76" spans="1:15" s="342" customFormat="1" ht="31.5" customHeight="1" x14ac:dyDescent="0.2">
      <c r="A76" s="384">
        <v>83</v>
      </c>
      <c r="B76" s="332"/>
      <c r="C76" s="333">
        <v>41</v>
      </c>
      <c r="D76" s="334">
        <v>11357551930</v>
      </c>
      <c r="E76" s="335">
        <v>38623</v>
      </c>
      <c r="F76" s="336" t="s">
        <v>543</v>
      </c>
      <c r="G76" s="337" t="s">
        <v>537</v>
      </c>
      <c r="H76" s="338" t="s">
        <v>386</v>
      </c>
      <c r="I76" s="339"/>
      <c r="J76" s="339"/>
      <c r="K76" s="340" t="s">
        <v>492</v>
      </c>
      <c r="L76" s="340" t="s">
        <v>492</v>
      </c>
      <c r="M76" s="341">
        <v>8</v>
      </c>
      <c r="O76" s="343"/>
    </row>
    <row r="77" spans="1:15" s="342" customFormat="1" ht="31.5" customHeight="1" x14ac:dyDescent="0.2">
      <c r="A77" s="384">
        <v>84</v>
      </c>
      <c r="B77" s="332"/>
      <c r="C77" s="333">
        <v>38</v>
      </c>
      <c r="D77" s="334">
        <v>46789370644</v>
      </c>
      <c r="E77" s="335">
        <v>38096</v>
      </c>
      <c r="F77" s="336" t="s">
        <v>540</v>
      </c>
      <c r="G77" s="337" t="s">
        <v>537</v>
      </c>
      <c r="H77" s="338" t="s">
        <v>386</v>
      </c>
      <c r="I77" s="339"/>
      <c r="J77" s="339"/>
      <c r="K77" s="340" t="s">
        <v>492</v>
      </c>
      <c r="L77" s="340" t="s">
        <v>492</v>
      </c>
      <c r="M77" s="341">
        <v>8</v>
      </c>
      <c r="O77" s="343"/>
    </row>
    <row r="78" spans="1:15" s="342" customFormat="1" ht="93.75" customHeight="1" x14ac:dyDescent="0.2">
      <c r="A78" s="384">
        <v>85</v>
      </c>
      <c r="B78" s="332" t="str">
        <f t="shared" ref="B78:B83" si="10">CONCATENATE(H78,"-",K78,"-",L78)</f>
        <v>5X80M-2-2</v>
      </c>
      <c r="C78" s="333" t="str">
        <f>CONCATENATE(C73,CHAR(10),C74,CHAR(10),C75,CHAR(10),C76,CHAR(10),C77)</f>
        <v>40
34
35
41
38</v>
      </c>
      <c r="D78" s="334" t="str">
        <f>CONCATENATE(D73,CHAR(10),D74,CHAR(10),D75,CHAR(10),D76,CHAR(10),D77)</f>
        <v>44506446788
10318187874
11393552076
11357551930
46789370644</v>
      </c>
      <c r="E78" s="335" t="str">
        <f>TEXT(E73,"gg.aa.yyyy")&amp;CHAR(10)&amp;TEXT(E74,"gg.aa.yyyy")&amp;CHAR(10)&amp;TEXT(E75,"gg.aa.yyyy")&amp;CHAR(10)&amp;TEXT(E76,"gg.aa.yyyy")&amp;CHAR(10)&amp;TEXT(E77,"gg.aa.yyyy")</f>
        <v>08.06.2006
01.11.2005
09.10.2005
28.09.2005
19.04.2004</v>
      </c>
      <c r="F78" s="336" t="str">
        <f>CONCATENATE(F73,CHAR(10),F74,CHAR(10),F75,CHAR(10),F76,CHAR(10),F77)</f>
        <v>ERDOĞAN EREN ÜNVER
YUNUS EGE ALTINAY
ARDA GENÇ
İLYA İLYAS MARCHUK
MERT BAKIR</v>
      </c>
      <c r="G78" s="337" t="str">
        <f>G77</f>
        <v>İZMİR-EREN ŞAHİN ERONAT O.O</v>
      </c>
      <c r="H78" s="338" t="s">
        <v>386</v>
      </c>
      <c r="I78" s="339"/>
      <c r="J78" s="339"/>
      <c r="K78" s="340" t="s">
        <v>492</v>
      </c>
      <c r="L78" s="340" t="s">
        <v>492</v>
      </c>
      <c r="M78" s="341">
        <v>8</v>
      </c>
      <c r="O78" s="343"/>
    </row>
    <row r="79" spans="1:15" s="354" customFormat="1" ht="31.5" customHeight="1" x14ac:dyDescent="0.2">
      <c r="A79" s="384">
        <v>86</v>
      </c>
      <c r="B79" s="344" t="str">
        <f t="shared" si="10"/>
        <v>60M-2-4</v>
      </c>
      <c r="C79" s="345">
        <v>42</v>
      </c>
      <c r="D79" s="346">
        <v>41968531366</v>
      </c>
      <c r="E79" s="347">
        <v>2004</v>
      </c>
      <c r="F79" s="348" t="s">
        <v>544</v>
      </c>
      <c r="G79" s="349" t="s">
        <v>545</v>
      </c>
      <c r="H79" s="350" t="s">
        <v>384</v>
      </c>
      <c r="I79" s="351"/>
      <c r="J79" s="351"/>
      <c r="K79" s="352" t="s">
        <v>492</v>
      </c>
      <c r="L79" s="352" t="s">
        <v>552</v>
      </c>
      <c r="M79" s="353">
        <v>10</v>
      </c>
      <c r="O79" s="355"/>
    </row>
    <row r="80" spans="1:15" s="354" customFormat="1" ht="31.5" customHeight="1" x14ac:dyDescent="0.2">
      <c r="A80" s="384">
        <v>87</v>
      </c>
      <c r="B80" s="344" t="str">
        <f t="shared" si="10"/>
        <v>80M-2-4</v>
      </c>
      <c r="C80" s="345">
        <v>42</v>
      </c>
      <c r="D80" s="346">
        <v>41968531366</v>
      </c>
      <c r="E80" s="347">
        <v>2004</v>
      </c>
      <c r="F80" s="348" t="s">
        <v>544</v>
      </c>
      <c r="G80" s="349" t="s">
        <v>545</v>
      </c>
      <c r="H80" s="350" t="s">
        <v>385</v>
      </c>
      <c r="I80" s="351"/>
      <c r="J80" s="351"/>
      <c r="K80" s="352" t="s">
        <v>492</v>
      </c>
      <c r="L80" s="352" t="s">
        <v>552</v>
      </c>
      <c r="M80" s="353">
        <v>10</v>
      </c>
      <c r="O80" s="355"/>
    </row>
    <row r="81" spans="1:15" s="354" customFormat="1" ht="31.5" customHeight="1" x14ac:dyDescent="0.2">
      <c r="A81" s="384">
        <v>88</v>
      </c>
      <c r="B81" s="344" t="str">
        <f t="shared" si="10"/>
        <v>800M-2-4</v>
      </c>
      <c r="C81" s="345">
        <v>43</v>
      </c>
      <c r="D81" s="346">
        <v>10115593410</v>
      </c>
      <c r="E81" s="347">
        <v>2004</v>
      </c>
      <c r="F81" s="348" t="s">
        <v>546</v>
      </c>
      <c r="G81" s="349" t="s">
        <v>545</v>
      </c>
      <c r="H81" s="350" t="s">
        <v>106</v>
      </c>
      <c r="I81" s="351"/>
      <c r="J81" s="351"/>
      <c r="K81" s="352" t="s">
        <v>492</v>
      </c>
      <c r="L81" s="352" t="s">
        <v>552</v>
      </c>
      <c r="M81" s="353">
        <v>10</v>
      </c>
      <c r="O81" s="355"/>
    </row>
    <row r="82" spans="1:15" s="354" customFormat="1" ht="31.5" customHeight="1" x14ac:dyDescent="0.2">
      <c r="A82" s="384">
        <v>89</v>
      </c>
      <c r="B82" s="344" t="str">
        <f t="shared" si="10"/>
        <v>2000M-2-4</v>
      </c>
      <c r="C82" s="345">
        <v>43</v>
      </c>
      <c r="D82" s="346">
        <v>10115593410</v>
      </c>
      <c r="E82" s="347">
        <v>2004</v>
      </c>
      <c r="F82" s="348" t="s">
        <v>546</v>
      </c>
      <c r="G82" s="349" t="s">
        <v>545</v>
      </c>
      <c r="H82" s="350" t="s">
        <v>291</v>
      </c>
      <c r="I82" s="351"/>
      <c r="J82" s="351"/>
      <c r="K82" s="352" t="s">
        <v>492</v>
      </c>
      <c r="L82" s="352" t="s">
        <v>552</v>
      </c>
      <c r="M82" s="353">
        <v>10</v>
      </c>
      <c r="O82" s="355"/>
    </row>
    <row r="83" spans="1:15" s="354" customFormat="1" ht="31.5" customHeight="1" x14ac:dyDescent="0.2">
      <c r="A83" s="384">
        <v>90</v>
      </c>
      <c r="B83" s="344" t="str">
        <f t="shared" si="10"/>
        <v>100M.ENG-2-4</v>
      </c>
      <c r="C83" s="345">
        <v>44</v>
      </c>
      <c r="D83" s="346">
        <v>10343233256</v>
      </c>
      <c r="E83" s="347">
        <v>2005</v>
      </c>
      <c r="F83" s="348" t="s">
        <v>547</v>
      </c>
      <c r="G83" s="349" t="s">
        <v>545</v>
      </c>
      <c r="H83" s="350" t="s">
        <v>140</v>
      </c>
      <c r="I83" s="351"/>
      <c r="J83" s="351"/>
      <c r="K83" s="352" t="s">
        <v>492</v>
      </c>
      <c r="L83" s="352" t="s">
        <v>552</v>
      </c>
      <c r="M83" s="353">
        <v>10</v>
      </c>
      <c r="O83" s="355"/>
    </row>
    <row r="84" spans="1:15" s="354" customFormat="1" ht="31.5" customHeight="1" x14ac:dyDescent="0.2">
      <c r="A84" s="384">
        <v>91</v>
      </c>
      <c r="B84" s="344" t="str">
        <f t="shared" ref="B84:B87" si="11">CONCATENATE(H84,"-",M84)</f>
        <v>YÜKSEK-10</v>
      </c>
      <c r="C84" s="345">
        <v>45</v>
      </c>
      <c r="D84" s="346">
        <v>46480380980</v>
      </c>
      <c r="E84" s="347">
        <v>2004</v>
      </c>
      <c r="F84" s="348" t="s">
        <v>548</v>
      </c>
      <c r="G84" s="349" t="s">
        <v>545</v>
      </c>
      <c r="H84" s="350" t="s">
        <v>45</v>
      </c>
      <c r="I84" s="351"/>
      <c r="J84" s="351"/>
      <c r="K84" s="352" t="s">
        <v>492</v>
      </c>
      <c r="L84" s="352" t="s">
        <v>552</v>
      </c>
      <c r="M84" s="353">
        <v>10</v>
      </c>
      <c r="O84" s="355"/>
    </row>
    <row r="85" spans="1:15" s="354" customFormat="1" ht="31.5" customHeight="1" x14ac:dyDescent="0.2">
      <c r="A85" s="384">
        <v>92</v>
      </c>
      <c r="B85" s="344" t="str">
        <f t="shared" si="11"/>
        <v>UZUN-10</v>
      </c>
      <c r="C85" s="345">
        <v>46</v>
      </c>
      <c r="D85" s="346">
        <v>45928399324</v>
      </c>
      <c r="E85" s="347">
        <v>2004</v>
      </c>
      <c r="F85" s="348" t="s">
        <v>549</v>
      </c>
      <c r="G85" s="349" t="s">
        <v>545</v>
      </c>
      <c r="H85" s="350" t="s">
        <v>44</v>
      </c>
      <c r="I85" s="351"/>
      <c r="J85" s="351"/>
      <c r="K85" s="352" t="s">
        <v>492</v>
      </c>
      <c r="L85" s="352" t="s">
        <v>552</v>
      </c>
      <c r="M85" s="353">
        <v>10</v>
      </c>
      <c r="O85" s="355"/>
    </row>
    <row r="86" spans="1:15" s="354" customFormat="1" ht="31.5" customHeight="1" x14ac:dyDescent="0.2">
      <c r="A86" s="384">
        <v>93</v>
      </c>
      <c r="B86" s="344" t="str">
        <f t="shared" si="11"/>
        <v>CİRİT-10</v>
      </c>
      <c r="C86" s="345">
        <v>47</v>
      </c>
      <c r="D86" s="346">
        <v>46561378202</v>
      </c>
      <c r="E86" s="347">
        <v>2004</v>
      </c>
      <c r="F86" s="348" t="s">
        <v>550</v>
      </c>
      <c r="G86" s="349" t="s">
        <v>545</v>
      </c>
      <c r="H86" s="350" t="s">
        <v>144</v>
      </c>
      <c r="I86" s="351"/>
      <c r="J86" s="351"/>
      <c r="K86" s="352" t="s">
        <v>492</v>
      </c>
      <c r="L86" s="352" t="s">
        <v>552</v>
      </c>
      <c r="M86" s="353">
        <v>10</v>
      </c>
      <c r="O86" s="355"/>
    </row>
    <row r="87" spans="1:15" s="354" customFormat="1" ht="31.5" customHeight="1" x14ac:dyDescent="0.2">
      <c r="A87" s="384">
        <v>94</v>
      </c>
      <c r="B87" s="344" t="str">
        <f t="shared" si="11"/>
        <v>GÜLLE-10</v>
      </c>
      <c r="C87" s="345">
        <v>48</v>
      </c>
      <c r="D87" s="346">
        <v>51793203564</v>
      </c>
      <c r="E87" s="347">
        <v>2004</v>
      </c>
      <c r="F87" s="348" t="s">
        <v>551</v>
      </c>
      <c r="G87" s="349" t="s">
        <v>545</v>
      </c>
      <c r="H87" s="350" t="s">
        <v>142</v>
      </c>
      <c r="I87" s="351"/>
      <c r="J87" s="351"/>
      <c r="K87" s="352" t="s">
        <v>492</v>
      </c>
      <c r="L87" s="352" t="s">
        <v>552</v>
      </c>
      <c r="M87" s="353">
        <v>10</v>
      </c>
      <c r="O87" s="355"/>
    </row>
    <row r="88" spans="1:15" s="354" customFormat="1" ht="31.5" customHeight="1" x14ac:dyDescent="0.2">
      <c r="A88" s="384">
        <v>96</v>
      </c>
      <c r="B88" s="344"/>
      <c r="C88" s="345">
        <v>42</v>
      </c>
      <c r="D88" s="346">
        <v>41968531366</v>
      </c>
      <c r="E88" s="347">
        <v>2004</v>
      </c>
      <c r="F88" s="348" t="s">
        <v>544</v>
      </c>
      <c r="G88" s="349" t="s">
        <v>545</v>
      </c>
      <c r="H88" s="350" t="s">
        <v>386</v>
      </c>
      <c r="I88" s="351"/>
      <c r="J88" s="351"/>
      <c r="K88" s="352" t="s">
        <v>492</v>
      </c>
      <c r="L88" s="352" t="s">
        <v>552</v>
      </c>
      <c r="M88" s="353">
        <v>10</v>
      </c>
      <c r="O88" s="355"/>
    </row>
    <row r="89" spans="1:15" s="354" customFormat="1" ht="31.5" customHeight="1" x14ac:dyDescent="0.2">
      <c r="A89" s="384">
        <v>97</v>
      </c>
      <c r="B89" s="344"/>
      <c r="C89" s="345">
        <v>45</v>
      </c>
      <c r="D89" s="346">
        <v>46480380980</v>
      </c>
      <c r="E89" s="347">
        <v>2004</v>
      </c>
      <c r="F89" s="348" t="s">
        <v>548</v>
      </c>
      <c r="G89" s="349" t="s">
        <v>545</v>
      </c>
      <c r="H89" s="350" t="s">
        <v>386</v>
      </c>
      <c r="I89" s="351"/>
      <c r="J89" s="351"/>
      <c r="K89" s="352" t="s">
        <v>492</v>
      </c>
      <c r="L89" s="352" t="s">
        <v>552</v>
      </c>
      <c r="M89" s="353">
        <v>10</v>
      </c>
      <c r="O89" s="355"/>
    </row>
    <row r="90" spans="1:15" s="354" customFormat="1" ht="31.5" customHeight="1" x14ac:dyDescent="0.2">
      <c r="A90" s="384">
        <v>98</v>
      </c>
      <c r="B90" s="344"/>
      <c r="C90" s="345">
        <v>44</v>
      </c>
      <c r="D90" s="346">
        <v>10343233256</v>
      </c>
      <c r="E90" s="347">
        <v>2005</v>
      </c>
      <c r="F90" s="348" t="s">
        <v>547</v>
      </c>
      <c r="G90" s="349" t="s">
        <v>545</v>
      </c>
      <c r="H90" s="350" t="s">
        <v>386</v>
      </c>
      <c r="I90" s="351"/>
      <c r="J90" s="351"/>
      <c r="K90" s="352" t="s">
        <v>492</v>
      </c>
      <c r="L90" s="352" t="s">
        <v>552</v>
      </c>
      <c r="M90" s="353">
        <v>10</v>
      </c>
      <c r="O90" s="355"/>
    </row>
    <row r="91" spans="1:15" s="354" customFormat="1" ht="31.5" customHeight="1" x14ac:dyDescent="0.2">
      <c r="A91" s="384">
        <v>100</v>
      </c>
      <c r="B91" s="344"/>
      <c r="C91" s="345">
        <v>46</v>
      </c>
      <c r="D91" s="346">
        <v>45928399324</v>
      </c>
      <c r="E91" s="347">
        <v>2004</v>
      </c>
      <c r="F91" s="348" t="s">
        <v>549</v>
      </c>
      <c r="G91" s="349" t="s">
        <v>545</v>
      </c>
      <c r="H91" s="350" t="s">
        <v>386</v>
      </c>
      <c r="I91" s="351"/>
      <c r="J91" s="351"/>
      <c r="K91" s="352" t="s">
        <v>492</v>
      </c>
      <c r="L91" s="352" t="s">
        <v>552</v>
      </c>
      <c r="M91" s="353">
        <v>10</v>
      </c>
      <c r="O91" s="355"/>
    </row>
    <row r="92" spans="1:15" s="354" customFormat="1" ht="31.5" customHeight="1" x14ac:dyDescent="0.2">
      <c r="A92" s="384">
        <v>101</v>
      </c>
      <c r="B92" s="344"/>
      <c r="C92" s="345">
        <v>47</v>
      </c>
      <c r="D92" s="346">
        <v>46561378202</v>
      </c>
      <c r="E92" s="347">
        <v>2004</v>
      </c>
      <c r="F92" s="348" t="s">
        <v>550</v>
      </c>
      <c r="G92" s="349" t="s">
        <v>545</v>
      </c>
      <c r="H92" s="350" t="s">
        <v>386</v>
      </c>
      <c r="I92" s="351"/>
      <c r="J92" s="351"/>
      <c r="K92" s="352" t="s">
        <v>492</v>
      </c>
      <c r="L92" s="352" t="s">
        <v>552</v>
      </c>
      <c r="M92" s="353">
        <v>10</v>
      </c>
      <c r="O92" s="355"/>
    </row>
    <row r="93" spans="1:15" s="354" customFormat="1" ht="93.75" customHeight="1" x14ac:dyDescent="0.2">
      <c r="A93" s="384">
        <v>102</v>
      </c>
      <c r="B93" s="344" t="str">
        <f t="shared" ref="B93:B98" si="12">CONCATENATE(H93,"-",K93,"-",L93)</f>
        <v>5X80M-2-4</v>
      </c>
      <c r="C93" s="345" t="str">
        <f>CONCATENATE(C88,CHAR(10),C89,CHAR(10),C90,CHAR(10),C91,CHAR(10),C92)</f>
        <v>42
45
44
46
47</v>
      </c>
      <c r="D93" s="346" t="str">
        <f>CONCATENATE(D88,CHAR(10),D89,CHAR(10),D90,CHAR(10),D91,CHAR(10),D92)</f>
        <v>41968531366
46480380980
10343233256
45928399324
46561378202</v>
      </c>
      <c r="E93" s="347" t="str">
        <f>TEXT(E88,"gg.aa.yyyy")&amp;CHAR(10)&amp;TEXT(E89,"gg.aa.yyyy")&amp;CHAR(10)&amp;TEXT(E90,"gg.aa.yyyy")&amp;CHAR(10)&amp;TEXT(E91,"gg.aa.yyyy")&amp;CHAR(10)&amp;TEXT(E92,"gg.aa.yyyy")</f>
        <v>26.06.1905
26.06.1905
27.06.1905
26.06.1905
26.06.1905</v>
      </c>
      <c r="F93" s="348" t="str">
        <f>CONCATENATE(F88,CHAR(10),F89,CHAR(10),F90,CHAR(10),F91,CHAR(10),F92)</f>
        <v>MERT NAMLIOĞLU
DOĞUKAN OKAN
BERKAY ÖZDEMİR
MERT ÇAMÇİ
M.AYAZ DURDU</v>
      </c>
      <c r="G93" s="349" t="str">
        <f>G92</f>
        <v>İZMİR-EVİN LEBLEBİCİOĞLU ORTAOKULU</v>
      </c>
      <c r="H93" s="350" t="s">
        <v>386</v>
      </c>
      <c r="I93" s="351"/>
      <c r="J93" s="351"/>
      <c r="K93" s="352" t="s">
        <v>492</v>
      </c>
      <c r="L93" s="352" t="s">
        <v>552</v>
      </c>
      <c r="M93" s="353">
        <v>10</v>
      </c>
      <c r="O93" s="355"/>
    </row>
    <row r="94" spans="1:15" s="342" customFormat="1" ht="31.5" customHeight="1" x14ac:dyDescent="0.2">
      <c r="A94" s="384">
        <v>103</v>
      </c>
      <c r="B94" s="332" t="str">
        <f t="shared" si="12"/>
        <v>60M-1-2</v>
      </c>
      <c r="C94" s="333">
        <v>50</v>
      </c>
      <c r="D94" s="334">
        <v>10298403636</v>
      </c>
      <c r="E94" s="335" t="s">
        <v>553</v>
      </c>
      <c r="F94" s="336" t="s">
        <v>554</v>
      </c>
      <c r="G94" s="337" t="s">
        <v>555</v>
      </c>
      <c r="H94" s="338" t="s">
        <v>384</v>
      </c>
      <c r="I94" s="339"/>
      <c r="J94" s="339"/>
      <c r="K94" s="340" t="s">
        <v>527</v>
      </c>
      <c r="L94" s="340" t="s">
        <v>492</v>
      </c>
      <c r="M94" s="341">
        <v>2</v>
      </c>
      <c r="O94" s="343"/>
    </row>
    <row r="95" spans="1:15" s="342" customFormat="1" ht="31.5" customHeight="1" x14ac:dyDescent="0.2">
      <c r="A95" s="384">
        <v>104</v>
      </c>
      <c r="B95" s="332" t="str">
        <f t="shared" si="12"/>
        <v>80M-1-2</v>
      </c>
      <c r="C95" s="333">
        <v>54</v>
      </c>
      <c r="D95" s="334">
        <v>41080560992</v>
      </c>
      <c r="E95" s="335"/>
      <c r="F95" s="336" t="s">
        <v>556</v>
      </c>
      <c r="G95" s="337" t="s">
        <v>555</v>
      </c>
      <c r="H95" s="338" t="s">
        <v>385</v>
      </c>
      <c r="I95" s="339"/>
      <c r="J95" s="339"/>
      <c r="K95" s="340" t="s">
        <v>527</v>
      </c>
      <c r="L95" s="340" t="s">
        <v>492</v>
      </c>
      <c r="M95" s="341">
        <v>2</v>
      </c>
      <c r="O95" s="343"/>
    </row>
    <row r="96" spans="1:15" s="342" customFormat="1" ht="31.5" customHeight="1" x14ac:dyDescent="0.2">
      <c r="A96" s="384">
        <v>105</v>
      </c>
      <c r="B96" s="332" t="str">
        <f t="shared" si="12"/>
        <v>800M-1-2</v>
      </c>
      <c r="C96" s="333">
        <v>51</v>
      </c>
      <c r="D96" s="334">
        <v>10145409958</v>
      </c>
      <c r="E96" s="335" t="s">
        <v>557</v>
      </c>
      <c r="F96" s="336" t="s">
        <v>558</v>
      </c>
      <c r="G96" s="337" t="s">
        <v>555</v>
      </c>
      <c r="H96" s="338" t="s">
        <v>106</v>
      </c>
      <c r="I96" s="339"/>
      <c r="J96" s="339"/>
      <c r="K96" s="340" t="s">
        <v>527</v>
      </c>
      <c r="L96" s="340" t="s">
        <v>492</v>
      </c>
      <c r="M96" s="341">
        <v>2</v>
      </c>
      <c r="O96" s="343"/>
    </row>
    <row r="97" spans="1:15" s="342" customFormat="1" ht="31.5" customHeight="1" x14ac:dyDescent="0.2">
      <c r="A97" s="384">
        <v>106</v>
      </c>
      <c r="B97" s="332" t="str">
        <f t="shared" si="12"/>
        <v>2000M-1-2</v>
      </c>
      <c r="C97" s="333">
        <v>51</v>
      </c>
      <c r="D97" s="334">
        <v>10145409958</v>
      </c>
      <c r="E97" s="335" t="s">
        <v>557</v>
      </c>
      <c r="F97" s="336" t="s">
        <v>558</v>
      </c>
      <c r="G97" s="337" t="s">
        <v>555</v>
      </c>
      <c r="H97" s="338" t="s">
        <v>291</v>
      </c>
      <c r="I97" s="339"/>
      <c r="J97" s="339"/>
      <c r="K97" s="340" t="s">
        <v>527</v>
      </c>
      <c r="L97" s="340" t="s">
        <v>492</v>
      </c>
      <c r="M97" s="341">
        <v>2</v>
      </c>
      <c r="O97" s="343"/>
    </row>
    <row r="98" spans="1:15" s="342" customFormat="1" ht="31.5" customHeight="1" x14ac:dyDescent="0.2">
      <c r="A98" s="384">
        <v>107</v>
      </c>
      <c r="B98" s="332" t="str">
        <f t="shared" si="12"/>
        <v>100M.ENG-1-2</v>
      </c>
      <c r="C98" s="333">
        <v>52</v>
      </c>
      <c r="D98" s="334">
        <v>26602860156</v>
      </c>
      <c r="E98" s="335" t="s">
        <v>559</v>
      </c>
      <c r="F98" s="336" t="s">
        <v>560</v>
      </c>
      <c r="G98" s="337" t="s">
        <v>555</v>
      </c>
      <c r="H98" s="338" t="s">
        <v>140</v>
      </c>
      <c r="I98" s="339"/>
      <c r="J98" s="339"/>
      <c r="K98" s="340" t="s">
        <v>527</v>
      </c>
      <c r="L98" s="340" t="s">
        <v>492</v>
      </c>
      <c r="M98" s="341">
        <v>2</v>
      </c>
      <c r="O98" s="343"/>
    </row>
    <row r="99" spans="1:15" s="342" customFormat="1" ht="31.5" customHeight="1" x14ac:dyDescent="0.2">
      <c r="A99" s="384">
        <v>108</v>
      </c>
      <c r="B99" s="332" t="str">
        <f t="shared" ref="B99:B102" si="13">CONCATENATE(H99,"-",M99)</f>
        <v>YÜKSEK-2</v>
      </c>
      <c r="C99" s="333">
        <v>53</v>
      </c>
      <c r="D99" s="334">
        <v>10430762676</v>
      </c>
      <c r="E99" s="335" t="s">
        <v>561</v>
      </c>
      <c r="F99" s="336" t="s">
        <v>562</v>
      </c>
      <c r="G99" s="337" t="s">
        <v>555</v>
      </c>
      <c r="H99" s="338" t="s">
        <v>45</v>
      </c>
      <c r="I99" s="339"/>
      <c r="J99" s="339"/>
      <c r="K99" s="340" t="s">
        <v>527</v>
      </c>
      <c r="L99" s="340" t="s">
        <v>492</v>
      </c>
      <c r="M99" s="341">
        <v>2</v>
      </c>
      <c r="O99" s="343"/>
    </row>
    <row r="100" spans="1:15" s="342" customFormat="1" ht="31.5" customHeight="1" x14ac:dyDescent="0.2">
      <c r="A100" s="384">
        <v>109</v>
      </c>
      <c r="B100" s="332" t="str">
        <f t="shared" si="13"/>
        <v>UZUN-2</v>
      </c>
      <c r="C100" s="333">
        <v>53</v>
      </c>
      <c r="D100" s="334">
        <v>10430762676</v>
      </c>
      <c r="E100" s="335" t="s">
        <v>561</v>
      </c>
      <c r="F100" s="336" t="s">
        <v>562</v>
      </c>
      <c r="G100" s="337" t="s">
        <v>555</v>
      </c>
      <c r="H100" s="338" t="s">
        <v>44</v>
      </c>
      <c r="I100" s="339"/>
      <c r="J100" s="339"/>
      <c r="K100" s="340" t="s">
        <v>527</v>
      </c>
      <c r="L100" s="340" t="s">
        <v>492</v>
      </c>
      <c r="M100" s="341">
        <v>2</v>
      </c>
      <c r="O100" s="343"/>
    </row>
    <row r="101" spans="1:15" s="342" customFormat="1" ht="31.5" customHeight="1" x14ac:dyDescent="0.2">
      <c r="A101" s="384">
        <v>110</v>
      </c>
      <c r="B101" s="332" t="str">
        <f t="shared" si="13"/>
        <v>CİRİT-2</v>
      </c>
      <c r="C101" s="333">
        <v>54</v>
      </c>
      <c r="D101" s="334">
        <v>41080560992</v>
      </c>
      <c r="E101" s="335"/>
      <c r="F101" s="336" t="s">
        <v>556</v>
      </c>
      <c r="G101" s="337" t="s">
        <v>555</v>
      </c>
      <c r="H101" s="338" t="s">
        <v>144</v>
      </c>
      <c r="I101" s="339"/>
      <c r="J101" s="339"/>
      <c r="K101" s="340" t="s">
        <v>527</v>
      </c>
      <c r="L101" s="340" t="s">
        <v>492</v>
      </c>
      <c r="M101" s="341">
        <v>2</v>
      </c>
      <c r="O101" s="343"/>
    </row>
    <row r="102" spans="1:15" s="342" customFormat="1" ht="31.5" customHeight="1" x14ac:dyDescent="0.2">
      <c r="A102" s="384">
        <v>111</v>
      </c>
      <c r="B102" s="332" t="str">
        <f t="shared" si="13"/>
        <v>GÜLLE-2</v>
      </c>
      <c r="C102" s="333">
        <v>141</v>
      </c>
      <c r="D102" s="334">
        <v>12287516754</v>
      </c>
      <c r="E102" s="335"/>
      <c r="F102" s="336" t="s">
        <v>653</v>
      </c>
      <c r="G102" s="337" t="s">
        <v>555</v>
      </c>
      <c r="H102" s="338" t="s">
        <v>142</v>
      </c>
      <c r="I102" s="339"/>
      <c r="J102" s="339"/>
      <c r="K102" s="340" t="s">
        <v>527</v>
      </c>
      <c r="L102" s="340" t="s">
        <v>492</v>
      </c>
      <c r="M102" s="341">
        <v>2</v>
      </c>
      <c r="O102" s="343"/>
    </row>
    <row r="103" spans="1:15" s="342" customFormat="1" ht="31.5" customHeight="1" x14ac:dyDescent="0.2">
      <c r="A103" s="384">
        <v>114</v>
      </c>
      <c r="B103" s="332"/>
      <c r="C103" s="333">
        <v>50</v>
      </c>
      <c r="D103" s="334">
        <v>10298403636</v>
      </c>
      <c r="E103" s="335" t="s">
        <v>553</v>
      </c>
      <c r="F103" s="336" t="s">
        <v>554</v>
      </c>
      <c r="G103" s="337" t="s">
        <v>555</v>
      </c>
      <c r="H103" s="338" t="s">
        <v>386</v>
      </c>
      <c r="I103" s="339"/>
      <c r="J103" s="339"/>
      <c r="K103" s="340" t="s">
        <v>527</v>
      </c>
      <c r="L103" s="340" t="s">
        <v>492</v>
      </c>
      <c r="M103" s="341">
        <v>2</v>
      </c>
      <c r="O103" s="343"/>
    </row>
    <row r="104" spans="1:15" s="342" customFormat="1" ht="31.5" customHeight="1" x14ac:dyDescent="0.2">
      <c r="A104" s="384">
        <v>115</v>
      </c>
      <c r="B104" s="332"/>
      <c r="C104" s="333">
        <v>53</v>
      </c>
      <c r="D104" s="334">
        <v>10430762676</v>
      </c>
      <c r="E104" s="335" t="s">
        <v>561</v>
      </c>
      <c r="F104" s="336" t="s">
        <v>562</v>
      </c>
      <c r="G104" s="337" t="s">
        <v>555</v>
      </c>
      <c r="H104" s="338" t="s">
        <v>386</v>
      </c>
      <c r="I104" s="339"/>
      <c r="J104" s="339"/>
      <c r="K104" s="340" t="s">
        <v>527</v>
      </c>
      <c r="L104" s="340" t="s">
        <v>492</v>
      </c>
      <c r="M104" s="341">
        <v>2</v>
      </c>
      <c r="O104" s="343"/>
    </row>
    <row r="105" spans="1:15" s="342" customFormat="1" ht="31.5" customHeight="1" x14ac:dyDescent="0.2">
      <c r="A105" s="384">
        <v>116</v>
      </c>
      <c r="B105" s="332"/>
      <c r="C105" s="333">
        <v>52</v>
      </c>
      <c r="D105" s="334">
        <v>26602860156</v>
      </c>
      <c r="E105" s="335" t="s">
        <v>559</v>
      </c>
      <c r="F105" s="336" t="s">
        <v>560</v>
      </c>
      <c r="G105" s="337" t="s">
        <v>555</v>
      </c>
      <c r="H105" s="338" t="s">
        <v>386</v>
      </c>
      <c r="I105" s="339"/>
      <c r="J105" s="339"/>
      <c r="K105" s="340" t="s">
        <v>527</v>
      </c>
      <c r="L105" s="340" t="s">
        <v>492</v>
      </c>
      <c r="M105" s="341">
        <v>2</v>
      </c>
      <c r="O105" s="343"/>
    </row>
    <row r="106" spans="1:15" s="342" customFormat="1" ht="31.5" customHeight="1" x14ac:dyDescent="0.2">
      <c r="A106" s="384">
        <v>117</v>
      </c>
      <c r="B106" s="332"/>
      <c r="C106" s="333">
        <v>54</v>
      </c>
      <c r="D106" s="334">
        <v>41080560992</v>
      </c>
      <c r="E106" s="335"/>
      <c r="F106" s="336" t="s">
        <v>556</v>
      </c>
      <c r="G106" s="337" t="s">
        <v>555</v>
      </c>
      <c r="H106" s="338" t="s">
        <v>386</v>
      </c>
      <c r="I106" s="339"/>
      <c r="J106" s="339"/>
      <c r="K106" s="340" t="s">
        <v>527</v>
      </c>
      <c r="L106" s="340" t="s">
        <v>492</v>
      </c>
      <c r="M106" s="341">
        <v>2</v>
      </c>
      <c r="O106" s="343"/>
    </row>
    <row r="107" spans="1:15" s="342" customFormat="1" ht="31.5" customHeight="1" x14ac:dyDescent="0.2">
      <c r="A107" s="384">
        <v>118</v>
      </c>
      <c r="B107" s="332"/>
      <c r="C107" s="333">
        <v>56</v>
      </c>
      <c r="D107" s="334">
        <v>10736587096</v>
      </c>
      <c r="E107" s="335" t="s">
        <v>563</v>
      </c>
      <c r="F107" s="336" t="s">
        <v>564</v>
      </c>
      <c r="G107" s="337" t="s">
        <v>555</v>
      </c>
      <c r="H107" s="338" t="s">
        <v>386</v>
      </c>
      <c r="I107" s="339"/>
      <c r="J107" s="339"/>
      <c r="K107" s="340" t="s">
        <v>527</v>
      </c>
      <c r="L107" s="340" t="s">
        <v>492</v>
      </c>
      <c r="M107" s="341">
        <v>2</v>
      </c>
      <c r="O107" s="343"/>
    </row>
    <row r="108" spans="1:15" s="342" customFormat="1" ht="93.75" customHeight="1" x14ac:dyDescent="0.2">
      <c r="A108" s="384">
        <v>119</v>
      </c>
      <c r="B108" s="332" t="str">
        <f t="shared" ref="B108:B113" si="14">CONCATENATE(H108,"-",K108,"-",L108)</f>
        <v>5X80M-1-2</v>
      </c>
      <c r="C108" s="333" t="str">
        <f>CONCATENATE(C103,CHAR(10),C104,CHAR(10),C105,CHAR(10),C106,CHAR(10),C107)</f>
        <v>50
53
52
54
56</v>
      </c>
      <c r="D108" s="334" t="str">
        <f>CONCATENATE(D103,CHAR(10),D104,CHAR(10),D105,CHAR(10),D106,CHAR(10),D107)</f>
        <v>10298403636
10430762676
26602860156
41080560992
10736587096</v>
      </c>
      <c r="E108" s="335" t="str">
        <f>TEXT(E103,"gg.aa.yyyy")&amp;CHAR(10)&amp;TEXT(E104,"gg.aa.yyyy")&amp;CHAR(10)&amp;TEXT(E105,"gg.aa.yyyy")&amp;CHAR(10)&amp;TEXT(E106,"gg.aa.yyyy")&amp;CHAR(10)&amp;TEXT(E107,"gg.aa.yyyy")</f>
        <v>11,08,2004
08,08,2005
15,03,2004
00.01.1900
30,07,2005</v>
      </c>
      <c r="F108" s="336" t="str">
        <f>CONCATENATE(F103,CHAR(10),F104,CHAR(10),F105,CHAR(10),F106,CHAR(10),F107)</f>
        <v>METEHAN ÇİÇEK
YUSUF İHSAN KAHRİMAN
ALPARSLAN AKIN
TAHA KARAÇELİK
MURAT KUYUCAK</v>
      </c>
      <c r="G108" s="337" t="str">
        <f>G107</f>
        <v>İZMİR-İSMET SEZGİN ORTA OKULU</v>
      </c>
      <c r="H108" s="338" t="s">
        <v>386</v>
      </c>
      <c r="I108" s="339"/>
      <c r="J108" s="339"/>
      <c r="K108" s="340" t="s">
        <v>527</v>
      </c>
      <c r="L108" s="340" t="s">
        <v>492</v>
      </c>
      <c r="M108" s="341">
        <v>2</v>
      </c>
      <c r="O108" s="343"/>
    </row>
    <row r="109" spans="1:15" s="354" customFormat="1" ht="31.5" customHeight="1" x14ac:dyDescent="0.2">
      <c r="A109" s="384">
        <v>120</v>
      </c>
      <c r="B109" s="344" t="str">
        <f t="shared" si="14"/>
        <v>60M-1-5</v>
      </c>
      <c r="C109" s="345">
        <v>135</v>
      </c>
      <c r="D109" s="346" t="s">
        <v>565</v>
      </c>
      <c r="E109" s="347">
        <v>38669</v>
      </c>
      <c r="F109" s="348" t="s">
        <v>566</v>
      </c>
      <c r="G109" s="349" t="s">
        <v>567</v>
      </c>
      <c r="H109" s="350" t="s">
        <v>384</v>
      </c>
      <c r="I109" s="351"/>
      <c r="J109" s="351"/>
      <c r="K109" s="352" t="s">
        <v>527</v>
      </c>
      <c r="L109" s="352" t="s">
        <v>507</v>
      </c>
      <c r="M109" s="353">
        <v>5</v>
      </c>
      <c r="O109" s="355"/>
    </row>
    <row r="110" spans="1:15" s="354" customFormat="1" ht="31.5" customHeight="1" x14ac:dyDescent="0.2">
      <c r="A110" s="384">
        <v>121</v>
      </c>
      <c r="B110" s="344" t="str">
        <f t="shared" si="14"/>
        <v>80M-1-5</v>
      </c>
      <c r="C110" s="345">
        <v>136</v>
      </c>
      <c r="D110" s="346" t="s">
        <v>568</v>
      </c>
      <c r="E110" s="347">
        <v>38197</v>
      </c>
      <c r="F110" s="348" t="s">
        <v>569</v>
      </c>
      <c r="G110" s="349" t="s">
        <v>567</v>
      </c>
      <c r="H110" s="350" t="s">
        <v>385</v>
      </c>
      <c r="I110" s="351"/>
      <c r="J110" s="351"/>
      <c r="K110" s="352" t="s">
        <v>527</v>
      </c>
      <c r="L110" s="352" t="s">
        <v>507</v>
      </c>
      <c r="M110" s="353">
        <v>5</v>
      </c>
      <c r="O110" s="355"/>
    </row>
    <row r="111" spans="1:15" s="354" customFormat="1" ht="31.5" customHeight="1" x14ac:dyDescent="0.2">
      <c r="A111" s="384">
        <v>122</v>
      </c>
      <c r="B111" s="344" t="str">
        <f t="shared" si="14"/>
        <v>800M-1-5</v>
      </c>
      <c r="C111" s="345"/>
      <c r="D111" s="346"/>
      <c r="E111" s="347"/>
      <c r="F111" s="348"/>
      <c r="G111" s="349" t="s">
        <v>567</v>
      </c>
      <c r="H111" s="350" t="s">
        <v>106</v>
      </c>
      <c r="I111" s="351"/>
      <c r="J111" s="351"/>
      <c r="K111" s="352" t="s">
        <v>527</v>
      </c>
      <c r="L111" s="352" t="s">
        <v>507</v>
      </c>
      <c r="M111" s="353">
        <v>5</v>
      </c>
      <c r="O111" s="355"/>
    </row>
    <row r="112" spans="1:15" s="354" customFormat="1" ht="31.5" customHeight="1" x14ac:dyDescent="0.2">
      <c r="A112" s="384">
        <v>123</v>
      </c>
      <c r="B112" s="344" t="str">
        <f t="shared" si="14"/>
        <v>2000M-1-5</v>
      </c>
      <c r="C112" s="345"/>
      <c r="D112" s="346"/>
      <c r="E112" s="347"/>
      <c r="F112" s="348"/>
      <c r="G112" s="349" t="s">
        <v>567</v>
      </c>
      <c r="H112" s="350" t="s">
        <v>291</v>
      </c>
      <c r="I112" s="351"/>
      <c r="J112" s="351"/>
      <c r="K112" s="352" t="s">
        <v>527</v>
      </c>
      <c r="L112" s="352" t="s">
        <v>507</v>
      </c>
      <c r="M112" s="353">
        <v>5</v>
      </c>
      <c r="O112" s="355"/>
    </row>
    <row r="113" spans="1:15" s="354" customFormat="1" ht="31.5" customHeight="1" x14ac:dyDescent="0.2">
      <c r="A113" s="384">
        <v>124</v>
      </c>
      <c r="B113" s="344" t="str">
        <f t="shared" si="14"/>
        <v>100M.ENG-1-5</v>
      </c>
      <c r="C113" s="345">
        <v>138</v>
      </c>
      <c r="D113" s="346">
        <v>10484397466</v>
      </c>
      <c r="E113" s="347">
        <v>38345</v>
      </c>
      <c r="F113" s="348" t="s">
        <v>570</v>
      </c>
      <c r="G113" s="349" t="s">
        <v>567</v>
      </c>
      <c r="H113" s="350" t="s">
        <v>140</v>
      </c>
      <c r="I113" s="351"/>
      <c r="J113" s="351"/>
      <c r="K113" s="352" t="s">
        <v>527</v>
      </c>
      <c r="L113" s="352" t="s">
        <v>507</v>
      </c>
      <c r="M113" s="353">
        <v>5</v>
      </c>
      <c r="O113" s="355"/>
    </row>
    <row r="114" spans="1:15" s="354" customFormat="1" ht="31.5" customHeight="1" x14ac:dyDescent="0.2">
      <c r="A114" s="384">
        <v>125</v>
      </c>
      <c r="B114" s="344" t="str">
        <f t="shared" ref="B114:B117" si="15">CONCATENATE(H114,"-",M114)</f>
        <v>YÜKSEK-5</v>
      </c>
      <c r="C114" s="345">
        <v>139</v>
      </c>
      <c r="D114" s="346">
        <v>29602760136</v>
      </c>
      <c r="E114" s="347">
        <v>38008</v>
      </c>
      <c r="F114" s="348" t="s">
        <v>571</v>
      </c>
      <c r="G114" s="349" t="s">
        <v>567</v>
      </c>
      <c r="H114" s="350" t="s">
        <v>45</v>
      </c>
      <c r="I114" s="351"/>
      <c r="J114" s="351"/>
      <c r="K114" s="352" t="s">
        <v>527</v>
      </c>
      <c r="L114" s="352" t="s">
        <v>507</v>
      </c>
      <c r="M114" s="353">
        <v>5</v>
      </c>
      <c r="O114" s="355"/>
    </row>
    <row r="115" spans="1:15" s="354" customFormat="1" ht="31.5" customHeight="1" x14ac:dyDescent="0.2">
      <c r="A115" s="384">
        <v>126</v>
      </c>
      <c r="B115" s="344" t="str">
        <f t="shared" si="15"/>
        <v>UZUN-5</v>
      </c>
      <c r="C115" s="345">
        <v>140</v>
      </c>
      <c r="D115" s="346">
        <v>11900351314</v>
      </c>
      <c r="E115" s="347">
        <v>38626</v>
      </c>
      <c r="F115" s="348" t="s">
        <v>572</v>
      </c>
      <c r="G115" s="349" t="s">
        <v>567</v>
      </c>
      <c r="H115" s="350" t="s">
        <v>44</v>
      </c>
      <c r="I115" s="351"/>
      <c r="J115" s="351"/>
      <c r="K115" s="352" t="s">
        <v>527</v>
      </c>
      <c r="L115" s="352" t="s">
        <v>507</v>
      </c>
      <c r="M115" s="353">
        <v>5</v>
      </c>
      <c r="O115" s="355"/>
    </row>
    <row r="116" spans="1:15" s="354" customFormat="1" ht="31.5" customHeight="1" x14ac:dyDescent="0.2">
      <c r="A116" s="384">
        <v>127</v>
      </c>
      <c r="B116" s="344" t="str">
        <f t="shared" si="15"/>
        <v>CİRİT-5</v>
      </c>
      <c r="C116" s="345"/>
      <c r="D116" s="346"/>
      <c r="E116" s="347"/>
      <c r="F116" s="348"/>
      <c r="G116" s="349" t="s">
        <v>567</v>
      </c>
      <c r="H116" s="350" t="s">
        <v>144</v>
      </c>
      <c r="I116" s="351"/>
      <c r="J116" s="351"/>
      <c r="K116" s="352" t="s">
        <v>527</v>
      </c>
      <c r="L116" s="352" t="s">
        <v>507</v>
      </c>
      <c r="M116" s="353">
        <v>5</v>
      </c>
      <c r="O116" s="355"/>
    </row>
    <row r="117" spans="1:15" s="354" customFormat="1" ht="31.5" customHeight="1" x14ac:dyDescent="0.2">
      <c r="A117" s="384">
        <v>128</v>
      </c>
      <c r="B117" s="344" t="str">
        <f t="shared" si="15"/>
        <v>GÜLLE-5</v>
      </c>
      <c r="C117" s="345">
        <v>137</v>
      </c>
      <c r="D117" s="346">
        <v>18164141422</v>
      </c>
      <c r="E117" s="347">
        <v>38195</v>
      </c>
      <c r="F117" s="348" t="s">
        <v>573</v>
      </c>
      <c r="G117" s="349" t="s">
        <v>567</v>
      </c>
      <c r="H117" s="350" t="s">
        <v>142</v>
      </c>
      <c r="I117" s="351"/>
      <c r="J117" s="351"/>
      <c r="K117" s="352" t="s">
        <v>527</v>
      </c>
      <c r="L117" s="352" t="s">
        <v>507</v>
      </c>
      <c r="M117" s="353">
        <v>5</v>
      </c>
      <c r="O117" s="355"/>
    </row>
    <row r="118" spans="1:15" s="354" customFormat="1" ht="31.5" customHeight="1" x14ac:dyDescent="0.2">
      <c r="A118" s="384">
        <v>131</v>
      </c>
      <c r="B118" s="344"/>
      <c r="C118" s="345">
        <v>136</v>
      </c>
      <c r="D118" s="346" t="s">
        <v>568</v>
      </c>
      <c r="E118" s="347">
        <v>38197</v>
      </c>
      <c r="F118" s="348" t="s">
        <v>569</v>
      </c>
      <c r="G118" s="349" t="s">
        <v>567</v>
      </c>
      <c r="H118" s="350" t="s">
        <v>386</v>
      </c>
      <c r="I118" s="351"/>
      <c r="J118" s="351"/>
      <c r="K118" s="352" t="s">
        <v>527</v>
      </c>
      <c r="L118" s="352" t="s">
        <v>507</v>
      </c>
      <c r="M118" s="353">
        <v>5</v>
      </c>
      <c r="O118" s="355"/>
    </row>
    <row r="119" spans="1:15" s="354" customFormat="1" ht="31.5" customHeight="1" x14ac:dyDescent="0.2">
      <c r="A119" s="384">
        <v>132</v>
      </c>
      <c r="B119" s="344"/>
      <c r="C119" s="345">
        <v>140</v>
      </c>
      <c r="D119" s="346">
        <v>11900351314</v>
      </c>
      <c r="E119" s="347">
        <v>38626</v>
      </c>
      <c r="F119" s="348" t="s">
        <v>572</v>
      </c>
      <c r="G119" s="349" t="s">
        <v>567</v>
      </c>
      <c r="H119" s="350" t="s">
        <v>386</v>
      </c>
      <c r="I119" s="351"/>
      <c r="J119" s="351"/>
      <c r="K119" s="352" t="s">
        <v>527</v>
      </c>
      <c r="L119" s="352" t="s">
        <v>507</v>
      </c>
      <c r="M119" s="353">
        <v>5</v>
      </c>
      <c r="O119" s="355"/>
    </row>
    <row r="120" spans="1:15" s="354" customFormat="1" ht="31.5" customHeight="1" x14ac:dyDescent="0.2">
      <c r="A120" s="384">
        <v>133</v>
      </c>
      <c r="B120" s="344"/>
      <c r="C120" s="345">
        <v>138</v>
      </c>
      <c r="D120" s="346">
        <v>10484397466</v>
      </c>
      <c r="E120" s="347">
        <v>38345</v>
      </c>
      <c r="F120" s="348" t="s">
        <v>570</v>
      </c>
      <c r="G120" s="349" t="s">
        <v>567</v>
      </c>
      <c r="H120" s="350" t="s">
        <v>386</v>
      </c>
      <c r="I120" s="351"/>
      <c r="J120" s="351"/>
      <c r="K120" s="352" t="s">
        <v>527</v>
      </c>
      <c r="L120" s="352" t="s">
        <v>507</v>
      </c>
      <c r="M120" s="353">
        <v>5</v>
      </c>
      <c r="O120" s="355"/>
    </row>
    <row r="121" spans="1:15" s="354" customFormat="1" ht="31.5" customHeight="1" x14ac:dyDescent="0.2">
      <c r="A121" s="384">
        <v>134</v>
      </c>
      <c r="B121" s="344"/>
      <c r="C121" s="345">
        <v>139</v>
      </c>
      <c r="D121" s="346">
        <v>29602760136</v>
      </c>
      <c r="E121" s="347">
        <v>38008</v>
      </c>
      <c r="F121" s="348" t="s">
        <v>571</v>
      </c>
      <c r="G121" s="349" t="s">
        <v>567</v>
      </c>
      <c r="H121" s="350" t="s">
        <v>386</v>
      </c>
      <c r="I121" s="351"/>
      <c r="J121" s="351"/>
      <c r="K121" s="352" t="s">
        <v>527</v>
      </c>
      <c r="L121" s="352" t="s">
        <v>507</v>
      </c>
      <c r="M121" s="353">
        <v>5</v>
      </c>
      <c r="O121" s="355"/>
    </row>
    <row r="122" spans="1:15" s="354" customFormat="1" ht="31.5" customHeight="1" x14ac:dyDescent="0.2">
      <c r="A122" s="384">
        <v>135</v>
      </c>
      <c r="B122" s="344"/>
      <c r="C122" s="345">
        <v>135</v>
      </c>
      <c r="D122" s="346" t="s">
        <v>565</v>
      </c>
      <c r="E122" s="347">
        <v>38669</v>
      </c>
      <c r="F122" s="348" t="s">
        <v>566</v>
      </c>
      <c r="G122" s="349" t="s">
        <v>567</v>
      </c>
      <c r="H122" s="350" t="s">
        <v>386</v>
      </c>
      <c r="I122" s="351"/>
      <c r="J122" s="351"/>
      <c r="K122" s="352" t="s">
        <v>527</v>
      </c>
      <c r="L122" s="352" t="s">
        <v>507</v>
      </c>
      <c r="M122" s="353">
        <v>5</v>
      </c>
      <c r="O122" s="355"/>
    </row>
    <row r="123" spans="1:15" s="354" customFormat="1" ht="93.75" customHeight="1" x14ac:dyDescent="0.2">
      <c r="A123" s="384">
        <v>136</v>
      </c>
      <c r="B123" s="344" t="str">
        <f t="shared" ref="B123:B128" si="16">CONCATENATE(H123,"-",K123,"-",L123)</f>
        <v>5X80M-1-5</v>
      </c>
      <c r="C123" s="345" t="str">
        <f>CONCATENATE(C118,CHAR(10),C119,CHAR(10),C120,CHAR(10),C121,CHAR(10),C122)</f>
        <v>136
140
138
139
135</v>
      </c>
      <c r="D123" s="346" t="str">
        <f>CONCATENATE(D118,CHAR(10),D119,CHAR(10),D120,CHAR(10),D121,CHAR(10),D122)</f>
        <v>26197873654
11900351314
10484397466
29602760136
10940579498</v>
      </c>
      <c r="E123" s="347" t="str">
        <f>TEXT(E118,"gg.aa.yyyy")&amp;CHAR(10)&amp;TEXT(E119,"gg.aa.yyyy")&amp;CHAR(10)&amp;TEXT(E120,"gg.aa.yyyy")&amp;CHAR(10)&amp;TEXT(E121,"gg.aa.yyyy")&amp;CHAR(10)&amp;TEXT(E122,"gg.aa.yyyy")</f>
        <v>29.07.2004
01.10.2005
24.12.2004
22.01.2004
13.11.2005</v>
      </c>
      <c r="F123" s="348" t="str">
        <f>CONCATENATE(F118,CHAR(10),F119,CHAR(10),F120,CHAR(10),F121,CHAR(10),F122)</f>
        <v>Efe Özcan
Bora Çalışkan
Halil Etik
Ramazan Ant Gürbüz
Mert Akpak</v>
      </c>
      <c r="G123" s="349" t="str">
        <f>G122</f>
        <v>İZMİR-ÖZEL İZMİR BORNOVA TÜRK ORTAOKULU</v>
      </c>
      <c r="H123" s="350" t="s">
        <v>386</v>
      </c>
      <c r="I123" s="351"/>
      <c r="J123" s="351"/>
      <c r="K123" s="352" t="s">
        <v>527</v>
      </c>
      <c r="L123" s="352" t="s">
        <v>507</v>
      </c>
      <c r="M123" s="353">
        <v>5</v>
      </c>
      <c r="O123" s="355"/>
    </row>
    <row r="124" spans="1:15" s="342" customFormat="1" ht="31.5" customHeight="1" x14ac:dyDescent="0.2">
      <c r="A124" s="384">
        <v>137</v>
      </c>
      <c r="B124" s="332" t="str">
        <f t="shared" si="16"/>
        <v>60M-1-3</v>
      </c>
      <c r="C124" s="333">
        <v>57</v>
      </c>
      <c r="D124" s="334">
        <v>52420180800</v>
      </c>
      <c r="E124" s="335">
        <v>38028</v>
      </c>
      <c r="F124" s="336" t="s">
        <v>574</v>
      </c>
      <c r="G124" s="337" t="s">
        <v>575</v>
      </c>
      <c r="H124" s="338" t="s">
        <v>384</v>
      </c>
      <c r="I124" s="339"/>
      <c r="J124" s="339"/>
      <c r="K124" s="340" t="s">
        <v>527</v>
      </c>
      <c r="L124" s="340" t="s">
        <v>493</v>
      </c>
      <c r="M124" s="341">
        <v>3</v>
      </c>
      <c r="O124" s="343"/>
    </row>
    <row r="125" spans="1:15" s="342" customFormat="1" ht="31.5" customHeight="1" x14ac:dyDescent="0.2">
      <c r="A125" s="384">
        <v>138</v>
      </c>
      <c r="B125" s="332" t="str">
        <f t="shared" si="16"/>
        <v>80M-1-3</v>
      </c>
      <c r="C125" s="333">
        <v>58</v>
      </c>
      <c r="D125" s="334">
        <v>19952293460</v>
      </c>
      <c r="E125" s="335">
        <v>38095</v>
      </c>
      <c r="F125" s="336" t="s">
        <v>576</v>
      </c>
      <c r="G125" s="337" t="s">
        <v>575</v>
      </c>
      <c r="H125" s="338" t="s">
        <v>385</v>
      </c>
      <c r="I125" s="339"/>
      <c r="J125" s="339"/>
      <c r="K125" s="340" t="s">
        <v>527</v>
      </c>
      <c r="L125" s="340" t="s">
        <v>493</v>
      </c>
      <c r="M125" s="341">
        <v>3</v>
      </c>
      <c r="O125" s="343"/>
    </row>
    <row r="126" spans="1:15" s="342" customFormat="1" ht="31.5" customHeight="1" x14ac:dyDescent="0.2">
      <c r="A126" s="384">
        <v>139</v>
      </c>
      <c r="B126" s="332" t="str">
        <f t="shared" si="16"/>
        <v>800M-1-3</v>
      </c>
      <c r="C126" s="333">
        <v>59</v>
      </c>
      <c r="D126" s="334">
        <v>10691602476</v>
      </c>
      <c r="E126" s="335">
        <v>38342</v>
      </c>
      <c r="F126" s="336" t="s">
        <v>577</v>
      </c>
      <c r="G126" s="337" t="s">
        <v>575</v>
      </c>
      <c r="H126" s="338" t="s">
        <v>106</v>
      </c>
      <c r="I126" s="339"/>
      <c r="J126" s="339"/>
      <c r="K126" s="340" t="s">
        <v>527</v>
      </c>
      <c r="L126" s="340" t="s">
        <v>493</v>
      </c>
      <c r="M126" s="341">
        <v>3</v>
      </c>
      <c r="O126" s="343"/>
    </row>
    <row r="127" spans="1:15" s="342" customFormat="1" ht="31.5" customHeight="1" x14ac:dyDescent="0.2">
      <c r="A127" s="384">
        <v>140</v>
      </c>
      <c r="B127" s="332" t="str">
        <f t="shared" si="16"/>
        <v>2000M-1-3</v>
      </c>
      <c r="C127" s="333">
        <v>59</v>
      </c>
      <c r="D127" s="334">
        <v>10691602476</v>
      </c>
      <c r="E127" s="335">
        <v>38342</v>
      </c>
      <c r="F127" s="336" t="s">
        <v>577</v>
      </c>
      <c r="G127" s="337" t="s">
        <v>575</v>
      </c>
      <c r="H127" s="338" t="s">
        <v>291</v>
      </c>
      <c r="I127" s="339"/>
      <c r="J127" s="339"/>
      <c r="K127" s="340" t="s">
        <v>527</v>
      </c>
      <c r="L127" s="340" t="s">
        <v>493</v>
      </c>
      <c r="M127" s="341">
        <v>3</v>
      </c>
      <c r="O127" s="343"/>
    </row>
    <row r="128" spans="1:15" s="342" customFormat="1" ht="31.5" customHeight="1" x14ac:dyDescent="0.2">
      <c r="A128" s="384">
        <v>141</v>
      </c>
      <c r="B128" s="332" t="str">
        <f t="shared" si="16"/>
        <v>100M.ENG-1-3</v>
      </c>
      <c r="C128" s="333">
        <v>57</v>
      </c>
      <c r="D128" s="334">
        <v>52420180800</v>
      </c>
      <c r="E128" s="335">
        <v>38028</v>
      </c>
      <c r="F128" s="336" t="s">
        <v>574</v>
      </c>
      <c r="G128" s="337" t="s">
        <v>575</v>
      </c>
      <c r="H128" s="338" t="s">
        <v>140</v>
      </c>
      <c r="I128" s="339"/>
      <c r="J128" s="339"/>
      <c r="K128" s="340" t="s">
        <v>527</v>
      </c>
      <c r="L128" s="340" t="s">
        <v>493</v>
      </c>
      <c r="M128" s="341">
        <v>3</v>
      </c>
      <c r="O128" s="343"/>
    </row>
    <row r="129" spans="1:15" s="342" customFormat="1" ht="31.5" customHeight="1" x14ac:dyDescent="0.2">
      <c r="A129" s="384">
        <v>142</v>
      </c>
      <c r="B129" s="332" t="str">
        <f t="shared" ref="B129:B132" si="17">CONCATENATE(H129,"-",M129)</f>
        <v>YÜKSEK-3</v>
      </c>
      <c r="C129" s="333">
        <v>60</v>
      </c>
      <c r="D129" s="334">
        <v>24634925768</v>
      </c>
      <c r="E129" s="335">
        <v>38098</v>
      </c>
      <c r="F129" s="336" t="s">
        <v>578</v>
      </c>
      <c r="G129" s="337" t="s">
        <v>575</v>
      </c>
      <c r="H129" s="338" t="s">
        <v>45</v>
      </c>
      <c r="I129" s="339"/>
      <c r="J129" s="339"/>
      <c r="K129" s="340" t="s">
        <v>527</v>
      </c>
      <c r="L129" s="340" t="s">
        <v>493</v>
      </c>
      <c r="M129" s="341">
        <v>3</v>
      </c>
      <c r="O129" s="343"/>
    </row>
    <row r="130" spans="1:15" s="342" customFormat="1" ht="31.5" customHeight="1" x14ac:dyDescent="0.2">
      <c r="A130" s="384">
        <v>143</v>
      </c>
      <c r="B130" s="332" t="str">
        <f t="shared" si="17"/>
        <v>UZUN-3</v>
      </c>
      <c r="C130" s="333">
        <v>58</v>
      </c>
      <c r="D130" s="334">
        <v>19952293460</v>
      </c>
      <c r="E130" s="335">
        <v>38095</v>
      </c>
      <c r="F130" s="336" t="s">
        <v>576</v>
      </c>
      <c r="G130" s="337" t="s">
        <v>575</v>
      </c>
      <c r="H130" s="338" t="s">
        <v>44</v>
      </c>
      <c r="I130" s="339"/>
      <c r="J130" s="339"/>
      <c r="K130" s="340" t="s">
        <v>527</v>
      </c>
      <c r="L130" s="340" t="s">
        <v>493</v>
      </c>
      <c r="M130" s="341">
        <v>3</v>
      </c>
      <c r="O130" s="343"/>
    </row>
    <row r="131" spans="1:15" s="342" customFormat="1" ht="31.5" customHeight="1" x14ac:dyDescent="0.2">
      <c r="A131" s="384">
        <v>144</v>
      </c>
      <c r="B131" s="332" t="str">
        <f t="shared" si="17"/>
        <v>CİRİT-3</v>
      </c>
      <c r="C131" s="333">
        <v>61</v>
      </c>
      <c r="D131" s="334">
        <v>13990993238</v>
      </c>
      <c r="E131" s="335">
        <v>37917</v>
      </c>
      <c r="F131" s="336" t="s">
        <v>579</v>
      </c>
      <c r="G131" s="337" t="s">
        <v>575</v>
      </c>
      <c r="H131" s="338" t="s">
        <v>144</v>
      </c>
      <c r="I131" s="339"/>
      <c r="J131" s="339"/>
      <c r="K131" s="340" t="s">
        <v>527</v>
      </c>
      <c r="L131" s="340" t="s">
        <v>493</v>
      </c>
      <c r="M131" s="341">
        <v>3</v>
      </c>
      <c r="O131" s="343"/>
    </row>
    <row r="132" spans="1:15" s="342" customFormat="1" ht="31.5" customHeight="1" x14ac:dyDescent="0.2">
      <c r="A132" s="384">
        <v>145</v>
      </c>
      <c r="B132" s="332" t="str">
        <f t="shared" si="17"/>
        <v>GÜLLE-3</v>
      </c>
      <c r="C132" s="333">
        <v>60</v>
      </c>
      <c r="D132" s="334">
        <v>24634925768</v>
      </c>
      <c r="E132" s="335">
        <v>38098</v>
      </c>
      <c r="F132" s="336" t="s">
        <v>578</v>
      </c>
      <c r="G132" s="337" t="s">
        <v>575</v>
      </c>
      <c r="H132" s="338" t="s">
        <v>142</v>
      </c>
      <c r="I132" s="339"/>
      <c r="J132" s="339"/>
      <c r="K132" s="340" t="s">
        <v>527</v>
      </c>
      <c r="L132" s="340" t="s">
        <v>493</v>
      </c>
      <c r="M132" s="341">
        <v>3</v>
      </c>
      <c r="O132" s="343"/>
    </row>
    <row r="133" spans="1:15" s="342" customFormat="1" ht="31.5" customHeight="1" x14ac:dyDescent="0.2">
      <c r="A133" s="384">
        <v>147</v>
      </c>
      <c r="B133" s="332"/>
      <c r="C133" s="333">
        <v>62</v>
      </c>
      <c r="D133" s="334">
        <v>10763099364</v>
      </c>
      <c r="E133" s="335">
        <v>38306</v>
      </c>
      <c r="F133" s="336" t="s">
        <v>580</v>
      </c>
      <c r="G133" s="337" t="s">
        <v>575</v>
      </c>
      <c r="H133" s="338" t="s">
        <v>386</v>
      </c>
      <c r="I133" s="339"/>
      <c r="J133" s="339"/>
      <c r="K133" s="340" t="s">
        <v>527</v>
      </c>
      <c r="L133" s="340" t="s">
        <v>493</v>
      </c>
      <c r="M133" s="341">
        <v>3</v>
      </c>
      <c r="O133" s="343"/>
    </row>
    <row r="134" spans="1:15" s="342" customFormat="1" ht="31.5" customHeight="1" x14ac:dyDescent="0.2">
      <c r="A134" s="384">
        <v>148</v>
      </c>
      <c r="B134" s="332"/>
      <c r="C134" s="333">
        <v>57</v>
      </c>
      <c r="D134" s="334">
        <v>52420180800</v>
      </c>
      <c r="E134" s="335">
        <v>38028</v>
      </c>
      <c r="F134" s="336" t="s">
        <v>574</v>
      </c>
      <c r="G134" s="337" t="s">
        <v>575</v>
      </c>
      <c r="H134" s="338" t="s">
        <v>386</v>
      </c>
      <c r="I134" s="339"/>
      <c r="J134" s="339"/>
      <c r="K134" s="340" t="s">
        <v>527</v>
      </c>
      <c r="L134" s="340" t="s">
        <v>493</v>
      </c>
      <c r="M134" s="341">
        <v>3</v>
      </c>
      <c r="O134" s="343"/>
    </row>
    <row r="135" spans="1:15" s="342" customFormat="1" ht="31.5" customHeight="1" x14ac:dyDescent="0.2">
      <c r="A135" s="384">
        <v>150</v>
      </c>
      <c r="B135" s="332"/>
      <c r="C135" s="333">
        <v>61</v>
      </c>
      <c r="D135" s="334">
        <v>13990993238</v>
      </c>
      <c r="E135" s="335">
        <v>37917</v>
      </c>
      <c r="F135" s="336" t="s">
        <v>579</v>
      </c>
      <c r="G135" s="337" t="s">
        <v>575</v>
      </c>
      <c r="H135" s="338" t="s">
        <v>386</v>
      </c>
      <c r="I135" s="339"/>
      <c r="J135" s="339"/>
      <c r="K135" s="340" t="s">
        <v>527</v>
      </c>
      <c r="L135" s="340" t="s">
        <v>493</v>
      </c>
      <c r="M135" s="341">
        <v>3</v>
      </c>
      <c r="O135" s="343"/>
    </row>
    <row r="136" spans="1:15" s="342" customFormat="1" ht="31.5" customHeight="1" x14ac:dyDescent="0.2">
      <c r="A136" s="384">
        <v>151</v>
      </c>
      <c r="B136" s="332"/>
      <c r="C136" s="333">
        <v>60</v>
      </c>
      <c r="D136" s="334">
        <v>24634925768</v>
      </c>
      <c r="E136" s="335">
        <v>38098</v>
      </c>
      <c r="F136" s="336" t="s">
        <v>578</v>
      </c>
      <c r="G136" s="337" t="s">
        <v>575</v>
      </c>
      <c r="H136" s="338" t="s">
        <v>386</v>
      </c>
      <c r="I136" s="339"/>
      <c r="J136" s="339"/>
      <c r="K136" s="340" t="s">
        <v>527</v>
      </c>
      <c r="L136" s="340" t="s">
        <v>493</v>
      </c>
      <c r="M136" s="341">
        <v>3</v>
      </c>
      <c r="O136" s="343"/>
    </row>
    <row r="137" spans="1:15" s="342" customFormat="1" ht="31.5" customHeight="1" x14ac:dyDescent="0.2">
      <c r="A137" s="384">
        <v>152</v>
      </c>
      <c r="B137" s="332"/>
      <c r="C137" s="333">
        <v>58</v>
      </c>
      <c r="D137" s="334">
        <v>19952293460</v>
      </c>
      <c r="E137" s="335">
        <v>38095</v>
      </c>
      <c r="F137" s="336" t="s">
        <v>576</v>
      </c>
      <c r="G137" s="337" t="s">
        <v>575</v>
      </c>
      <c r="H137" s="338" t="s">
        <v>386</v>
      </c>
      <c r="I137" s="339"/>
      <c r="J137" s="339"/>
      <c r="K137" s="340" t="s">
        <v>527</v>
      </c>
      <c r="L137" s="340" t="s">
        <v>493</v>
      </c>
      <c r="M137" s="341">
        <v>3</v>
      </c>
      <c r="O137" s="343"/>
    </row>
    <row r="138" spans="1:15" s="342" customFormat="1" ht="93.75" customHeight="1" x14ac:dyDescent="0.2">
      <c r="A138" s="384">
        <v>153</v>
      </c>
      <c r="B138" s="332" t="str">
        <f t="shared" ref="B138:B143" si="18">CONCATENATE(H138,"-",K138,"-",L138)</f>
        <v>5X80M-1-3</v>
      </c>
      <c r="C138" s="333" t="str">
        <f>CONCATENATE(C133,CHAR(10),C134,CHAR(10),C135,CHAR(10),C136,CHAR(10),C137)</f>
        <v>62
57
61
60
58</v>
      </c>
      <c r="D138" s="334" t="str">
        <f>CONCATENATE(D133,CHAR(10),D134,CHAR(10),D135,CHAR(10),D136,CHAR(10),D137)</f>
        <v>10763099364
52420180800
13990993238
24634925768
19952293460</v>
      </c>
      <c r="E138" s="335" t="str">
        <f>TEXT(E133,"gg.aa.yyyy")&amp;CHAR(10)&amp;TEXT(E134,"gg.aa.yyyy")&amp;CHAR(10)&amp;TEXT(E135,"gg.aa.yyyy")&amp;CHAR(10)&amp;TEXT(E136,"gg.aa.yyyy")&amp;CHAR(10)&amp;TEXT(E137,"gg.aa.yyyy")</f>
        <v>15.11.2004
11.02.2004
23.10.2003
21.04.2004
18.04.2004</v>
      </c>
      <c r="F138" s="336" t="str">
        <f>CONCATENATE(F133,CHAR(10),F134,CHAR(10),F135,CHAR(10),F136,CHAR(10),F137)</f>
        <v xml:space="preserve">OSMAN YAKUT
HASAN ÖZARI 
MEHMET HÜSEYİN KARACADAĞ
EREN YILDIZ 
BERİTAN GEDİK </v>
      </c>
      <c r="G138" s="337" t="str">
        <f>G137</f>
        <v>İZMİR-Pancar Nezihe Şairoğlu Ortaokulu  Torbalı   İZMİR</v>
      </c>
      <c r="H138" s="338" t="s">
        <v>386</v>
      </c>
      <c r="I138" s="339"/>
      <c r="J138" s="339"/>
      <c r="K138" s="340" t="s">
        <v>527</v>
      </c>
      <c r="L138" s="340" t="s">
        <v>493</v>
      </c>
      <c r="M138" s="341">
        <v>3</v>
      </c>
      <c r="O138" s="343"/>
    </row>
    <row r="139" spans="1:15" s="354" customFormat="1" ht="31.5" customHeight="1" x14ac:dyDescent="0.2">
      <c r="A139" s="384">
        <v>154</v>
      </c>
      <c r="B139" s="344" t="str">
        <f t="shared" si="18"/>
        <v>60M-1-4</v>
      </c>
      <c r="C139" s="345">
        <v>63</v>
      </c>
      <c r="D139" s="346">
        <v>53362145964</v>
      </c>
      <c r="E139" s="347">
        <v>38187</v>
      </c>
      <c r="F139" s="348" t="s">
        <v>581</v>
      </c>
      <c r="G139" s="349" t="s">
        <v>582</v>
      </c>
      <c r="H139" s="350" t="s">
        <v>384</v>
      </c>
      <c r="I139" s="351"/>
      <c r="J139" s="351"/>
      <c r="K139" s="352" t="s">
        <v>527</v>
      </c>
      <c r="L139" s="352" t="s">
        <v>552</v>
      </c>
      <c r="M139" s="353">
        <v>4</v>
      </c>
      <c r="O139" s="355"/>
    </row>
    <row r="140" spans="1:15" s="354" customFormat="1" ht="31.5" customHeight="1" x14ac:dyDescent="0.2">
      <c r="A140" s="384">
        <v>155</v>
      </c>
      <c r="B140" s="344" t="str">
        <f t="shared" si="18"/>
        <v>80M-1-4</v>
      </c>
      <c r="C140" s="345">
        <v>64</v>
      </c>
      <c r="D140" s="346">
        <v>13433477226</v>
      </c>
      <c r="E140" s="347">
        <v>38367</v>
      </c>
      <c r="F140" s="348" t="s">
        <v>583</v>
      </c>
      <c r="G140" s="349" t="s">
        <v>582</v>
      </c>
      <c r="H140" s="350" t="s">
        <v>385</v>
      </c>
      <c r="I140" s="351"/>
      <c r="J140" s="351"/>
      <c r="K140" s="352" t="s">
        <v>527</v>
      </c>
      <c r="L140" s="352" t="s">
        <v>552</v>
      </c>
      <c r="M140" s="353">
        <v>4</v>
      </c>
      <c r="O140" s="355"/>
    </row>
    <row r="141" spans="1:15" s="354" customFormat="1" ht="31.5" customHeight="1" x14ac:dyDescent="0.2">
      <c r="A141" s="384">
        <v>156</v>
      </c>
      <c r="B141" s="344" t="str">
        <f t="shared" si="18"/>
        <v>800M-1-4</v>
      </c>
      <c r="C141" s="345">
        <v>65</v>
      </c>
      <c r="D141" s="346">
        <v>10556573484</v>
      </c>
      <c r="E141" s="347">
        <v>38292</v>
      </c>
      <c r="F141" s="348" t="s">
        <v>584</v>
      </c>
      <c r="G141" s="349" t="s">
        <v>582</v>
      </c>
      <c r="H141" s="350" t="s">
        <v>106</v>
      </c>
      <c r="I141" s="351"/>
      <c r="J141" s="351"/>
      <c r="K141" s="352" t="s">
        <v>527</v>
      </c>
      <c r="L141" s="352" t="s">
        <v>552</v>
      </c>
      <c r="M141" s="353">
        <v>4</v>
      </c>
      <c r="O141" s="355"/>
    </row>
    <row r="142" spans="1:15" s="354" customFormat="1" ht="31.5" customHeight="1" x14ac:dyDescent="0.2">
      <c r="A142" s="384">
        <v>157</v>
      </c>
      <c r="B142" s="344" t="str">
        <f t="shared" si="18"/>
        <v>2000M-1-4</v>
      </c>
      <c r="C142" s="345">
        <v>66</v>
      </c>
      <c r="D142" s="346">
        <v>21665218494</v>
      </c>
      <c r="E142" s="347">
        <v>38047</v>
      </c>
      <c r="F142" s="348" t="s">
        <v>585</v>
      </c>
      <c r="G142" s="349" t="s">
        <v>582</v>
      </c>
      <c r="H142" s="350" t="s">
        <v>291</v>
      </c>
      <c r="I142" s="351"/>
      <c r="J142" s="351"/>
      <c r="K142" s="352" t="s">
        <v>527</v>
      </c>
      <c r="L142" s="352" t="s">
        <v>552</v>
      </c>
      <c r="M142" s="353">
        <v>4</v>
      </c>
      <c r="O142" s="355"/>
    </row>
    <row r="143" spans="1:15" s="354" customFormat="1" ht="31.5" customHeight="1" x14ac:dyDescent="0.2">
      <c r="A143" s="384">
        <v>158</v>
      </c>
      <c r="B143" s="344" t="str">
        <f t="shared" si="18"/>
        <v>100M.ENG-1-4</v>
      </c>
      <c r="C143" s="345">
        <v>67</v>
      </c>
      <c r="D143" s="346">
        <v>54712100954</v>
      </c>
      <c r="E143" s="347">
        <v>38167</v>
      </c>
      <c r="F143" s="348" t="s">
        <v>586</v>
      </c>
      <c r="G143" s="349" t="s">
        <v>582</v>
      </c>
      <c r="H143" s="350" t="s">
        <v>140</v>
      </c>
      <c r="I143" s="351"/>
      <c r="J143" s="351"/>
      <c r="K143" s="352" t="s">
        <v>527</v>
      </c>
      <c r="L143" s="352" t="s">
        <v>552</v>
      </c>
      <c r="M143" s="353">
        <v>4</v>
      </c>
      <c r="O143" s="355"/>
    </row>
    <row r="144" spans="1:15" s="354" customFormat="1" ht="31.5" customHeight="1" x14ac:dyDescent="0.2">
      <c r="A144" s="384">
        <v>159</v>
      </c>
      <c r="B144" s="344" t="str">
        <f t="shared" ref="B144:B147" si="19">CONCATENATE(H144,"-",M144)</f>
        <v>YÜKSEK-4</v>
      </c>
      <c r="C144" s="345">
        <v>68</v>
      </c>
      <c r="D144" s="346">
        <v>57595004814</v>
      </c>
      <c r="E144" s="347">
        <v>38116</v>
      </c>
      <c r="F144" s="348" t="s">
        <v>587</v>
      </c>
      <c r="G144" s="349" t="s">
        <v>582</v>
      </c>
      <c r="H144" s="350" t="s">
        <v>45</v>
      </c>
      <c r="I144" s="351"/>
      <c r="J144" s="351"/>
      <c r="K144" s="352" t="s">
        <v>527</v>
      </c>
      <c r="L144" s="352" t="s">
        <v>552</v>
      </c>
      <c r="M144" s="353">
        <v>4</v>
      </c>
      <c r="O144" s="355"/>
    </row>
    <row r="145" spans="1:15" s="354" customFormat="1" ht="31.5" customHeight="1" x14ac:dyDescent="0.2">
      <c r="A145" s="384">
        <v>160</v>
      </c>
      <c r="B145" s="344" t="str">
        <f t="shared" si="19"/>
        <v>UZUN-4</v>
      </c>
      <c r="C145" s="345">
        <v>69</v>
      </c>
      <c r="D145" s="346">
        <v>12011524680</v>
      </c>
      <c r="E145" s="347">
        <v>38332</v>
      </c>
      <c r="F145" s="348" t="s">
        <v>588</v>
      </c>
      <c r="G145" s="349" t="s">
        <v>582</v>
      </c>
      <c r="H145" s="350" t="s">
        <v>44</v>
      </c>
      <c r="I145" s="351"/>
      <c r="J145" s="351"/>
      <c r="K145" s="352" t="s">
        <v>527</v>
      </c>
      <c r="L145" s="352" t="s">
        <v>552</v>
      </c>
      <c r="M145" s="353">
        <v>4</v>
      </c>
      <c r="O145" s="355"/>
    </row>
    <row r="146" spans="1:15" s="354" customFormat="1" ht="31.5" customHeight="1" x14ac:dyDescent="0.2">
      <c r="A146" s="384">
        <v>161</v>
      </c>
      <c r="B146" s="344" t="str">
        <f t="shared" si="19"/>
        <v>CİRİT-4</v>
      </c>
      <c r="C146" s="345">
        <v>71</v>
      </c>
      <c r="D146" s="346">
        <v>10349579716</v>
      </c>
      <c r="E146" s="347">
        <v>38261</v>
      </c>
      <c r="F146" s="348" t="s">
        <v>589</v>
      </c>
      <c r="G146" s="349" t="s">
        <v>582</v>
      </c>
      <c r="H146" s="350" t="s">
        <v>144</v>
      </c>
      <c r="I146" s="351"/>
      <c r="J146" s="351"/>
      <c r="K146" s="352" t="s">
        <v>527</v>
      </c>
      <c r="L146" s="352" t="s">
        <v>552</v>
      </c>
      <c r="M146" s="353">
        <v>4</v>
      </c>
      <c r="O146" s="355"/>
    </row>
    <row r="147" spans="1:15" s="354" customFormat="1" ht="31.5" customHeight="1" x14ac:dyDescent="0.2">
      <c r="A147" s="384">
        <v>162</v>
      </c>
      <c r="B147" s="344" t="str">
        <f t="shared" si="19"/>
        <v>GÜLLE-4</v>
      </c>
      <c r="C147" s="345">
        <v>71</v>
      </c>
      <c r="D147" s="346">
        <v>10349579716</v>
      </c>
      <c r="E147" s="347">
        <v>38261</v>
      </c>
      <c r="F147" s="348" t="s">
        <v>589</v>
      </c>
      <c r="G147" s="349" t="s">
        <v>582</v>
      </c>
      <c r="H147" s="350" t="s">
        <v>142</v>
      </c>
      <c r="I147" s="351"/>
      <c r="J147" s="351"/>
      <c r="K147" s="352" t="s">
        <v>527</v>
      </c>
      <c r="L147" s="352" t="s">
        <v>552</v>
      </c>
      <c r="M147" s="353">
        <v>4</v>
      </c>
      <c r="O147" s="355"/>
    </row>
    <row r="148" spans="1:15" s="354" customFormat="1" ht="31.5" customHeight="1" x14ac:dyDescent="0.2">
      <c r="A148" s="384">
        <v>165</v>
      </c>
      <c r="B148" s="344"/>
      <c r="C148" s="345">
        <v>63</v>
      </c>
      <c r="D148" s="346">
        <v>53362145964</v>
      </c>
      <c r="E148" s="347">
        <v>38187</v>
      </c>
      <c r="F148" s="348" t="s">
        <v>581</v>
      </c>
      <c r="G148" s="349" t="s">
        <v>582</v>
      </c>
      <c r="H148" s="350" t="s">
        <v>386</v>
      </c>
      <c r="I148" s="351"/>
      <c r="J148" s="351"/>
      <c r="K148" s="352" t="s">
        <v>527</v>
      </c>
      <c r="L148" s="352" t="s">
        <v>552</v>
      </c>
      <c r="M148" s="353">
        <v>4</v>
      </c>
      <c r="O148" s="355"/>
    </row>
    <row r="149" spans="1:15" s="354" customFormat="1" ht="31.5" customHeight="1" x14ac:dyDescent="0.2">
      <c r="A149" s="384">
        <v>166</v>
      </c>
      <c r="B149" s="344"/>
      <c r="C149" s="345">
        <v>65</v>
      </c>
      <c r="D149" s="346">
        <v>10556573484</v>
      </c>
      <c r="E149" s="347">
        <v>38292</v>
      </c>
      <c r="F149" s="348" t="s">
        <v>584</v>
      </c>
      <c r="G149" s="349" t="s">
        <v>582</v>
      </c>
      <c r="H149" s="350" t="s">
        <v>386</v>
      </c>
      <c r="I149" s="351"/>
      <c r="J149" s="351"/>
      <c r="K149" s="352" t="s">
        <v>527</v>
      </c>
      <c r="L149" s="352" t="s">
        <v>552</v>
      </c>
      <c r="M149" s="353">
        <v>4</v>
      </c>
      <c r="O149" s="355"/>
    </row>
    <row r="150" spans="1:15" s="354" customFormat="1" ht="31.5" customHeight="1" x14ac:dyDescent="0.2">
      <c r="A150" s="384">
        <v>167</v>
      </c>
      <c r="B150" s="344"/>
      <c r="C150" s="345">
        <v>64</v>
      </c>
      <c r="D150" s="346">
        <v>13433477226</v>
      </c>
      <c r="E150" s="347">
        <v>38367</v>
      </c>
      <c r="F150" s="348" t="s">
        <v>583</v>
      </c>
      <c r="G150" s="349" t="s">
        <v>582</v>
      </c>
      <c r="H150" s="350" t="s">
        <v>386</v>
      </c>
      <c r="I150" s="351"/>
      <c r="J150" s="351"/>
      <c r="K150" s="352" t="s">
        <v>527</v>
      </c>
      <c r="L150" s="352" t="s">
        <v>552</v>
      </c>
      <c r="M150" s="353">
        <v>4</v>
      </c>
      <c r="O150" s="355"/>
    </row>
    <row r="151" spans="1:15" s="354" customFormat="1" ht="31.5" customHeight="1" x14ac:dyDescent="0.2">
      <c r="A151" s="384">
        <v>168</v>
      </c>
      <c r="B151" s="344"/>
      <c r="C151" s="345">
        <v>71</v>
      </c>
      <c r="D151" s="346">
        <v>10349579716</v>
      </c>
      <c r="E151" s="347">
        <v>38261</v>
      </c>
      <c r="F151" s="348" t="s">
        <v>589</v>
      </c>
      <c r="G151" s="349" t="s">
        <v>582</v>
      </c>
      <c r="H151" s="350" t="s">
        <v>386</v>
      </c>
      <c r="I151" s="351"/>
      <c r="J151" s="351"/>
      <c r="K151" s="352" t="s">
        <v>527</v>
      </c>
      <c r="L151" s="352" t="s">
        <v>552</v>
      </c>
      <c r="M151" s="353">
        <v>4</v>
      </c>
      <c r="O151" s="355"/>
    </row>
    <row r="152" spans="1:15" s="354" customFormat="1" ht="31.5" customHeight="1" x14ac:dyDescent="0.2">
      <c r="A152" s="384">
        <v>169</v>
      </c>
      <c r="B152" s="344"/>
      <c r="C152" s="345">
        <v>69</v>
      </c>
      <c r="D152" s="346">
        <v>12011524680</v>
      </c>
      <c r="E152" s="347">
        <v>38332</v>
      </c>
      <c r="F152" s="348" t="s">
        <v>588</v>
      </c>
      <c r="G152" s="349" t="s">
        <v>582</v>
      </c>
      <c r="H152" s="350" t="s">
        <v>386</v>
      </c>
      <c r="I152" s="351"/>
      <c r="J152" s="351"/>
      <c r="K152" s="352" t="s">
        <v>527</v>
      </c>
      <c r="L152" s="352" t="s">
        <v>552</v>
      </c>
      <c r="M152" s="353">
        <v>4</v>
      </c>
      <c r="O152" s="355"/>
    </row>
    <row r="153" spans="1:15" s="354" customFormat="1" ht="93.75" customHeight="1" x14ac:dyDescent="0.2">
      <c r="A153" s="384">
        <v>170</v>
      </c>
      <c r="B153" s="344" t="str">
        <f t="shared" ref="B153:B158" si="20">CONCATENATE(H153,"-",K153,"-",L153)</f>
        <v>5X80M-1-4</v>
      </c>
      <c r="C153" s="345" t="str">
        <f>CONCATENATE(C148,CHAR(10),C149,CHAR(10),C150,CHAR(10),C151,CHAR(10),C152)</f>
        <v>63
65
64
71
69</v>
      </c>
      <c r="D153" s="346" t="str">
        <f>CONCATENATE(D148,CHAR(10),D149,CHAR(10),D150,CHAR(10),D151,CHAR(10),D152)</f>
        <v>53362145964
10556573484
13433477226
10349579716
12011524680</v>
      </c>
      <c r="E153" s="347" t="str">
        <f>TEXT(E148,"gg.aa.yyyy")&amp;CHAR(10)&amp;TEXT(E149,"gg.aa.yyyy")&amp;CHAR(10)&amp;TEXT(E150,"gg.aa.yyyy")&amp;CHAR(10)&amp;TEXT(E151,"gg.aa.yyyy")&amp;CHAR(10)&amp;TEXT(E152,"gg.aa.yyyy")</f>
        <v>19.07.2004
01.11.2004
15.01.2005
01.10.2004
11.12.2004</v>
      </c>
      <c r="F153" s="348" t="str">
        <f>CONCATENATE(F148,CHAR(10),F149,CHAR(10),F150,CHAR(10),F151,CHAR(10),F152)</f>
        <v>DİNÇER METE ÖZYILMAZ
İSMETCAN TAŞPINAR
ALİHAN AL
UTKU KÖSE
YİĞİT SELMAN İLCİ</v>
      </c>
      <c r="G153" s="349" t="str">
        <f>G152</f>
        <v>İZMİR-ŞEHİT ASTSUBAY HALİL GÜÇTEKİN</v>
      </c>
      <c r="H153" s="350" t="s">
        <v>386</v>
      </c>
      <c r="I153" s="351"/>
      <c r="J153" s="351"/>
      <c r="K153" s="352" t="s">
        <v>527</v>
      </c>
      <c r="L153" s="352" t="s">
        <v>552</v>
      </c>
      <c r="M153" s="353">
        <v>4</v>
      </c>
      <c r="O153" s="355"/>
    </row>
    <row r="154" spans="1:15" s="342" customFormat="1" ht="31.5" customHeight="1" x14ac:dyDescent="0.2">
      <c r="A154" s="384">
        <v>171</v>
      </c>
      <c r="B154" s="332" t="str">
        <f t="shared" si="20"/>
        <v>60M-2-7</v>
      </c>
      <c r="C154" s="333">
        <v>72</v>
      </c>
      <c r="D154" s="334">
        <v>36757707664</v>
      </c>
      <c r="E154" s="335">
        <v>38205</v>
      </c>
      <c r="F154" s="336" t="s">
        <v>590</v>
      </c>
      <c r="G154" s="337" t="s">
        <v>591</v>
      </c>
      <c r="H154" s="338" t="s">
        <v>384</v>
      </c>
      <c r="I154" s="339"/>
      <c r="J154" s="339"/>
      <c r="K154" s="340" t="s">
        <v>492</v>
      </c>
      <c r="L154" s="340" t="s">
        <v>600</v>
      </c>
      <c r="M154" s="341">
        <v>13</v>
      </c>
      <c r="O154" s="343"/>
    </row>
    <row r="155" spans="1:15" s="342" customFormat="1" ht="31.5" customHeight="1" x14ac:dyDescent="0.2">
      <c r="A155" s="384">
        <v>172</v>
      </c>
      <c r="B155" s="332" t="str">
        <f t="shared" si="20"/>
        <v>80M-2-7</v>
      </c>
      <c r="C155" s="333">
        <v>87</v>
      </c>
      <c r="D155" s="334">
        <v>20168074682</v>
      </c>
      <c r="E155" s="335">
        <v>38102</v>
      </c>
      <c r="F155" s="336" t="s">
        <v>599</v>
      </c>
      <c r="G155" s="337" t="s">
        <v>591</v>
      </c>
      <c r="H155" s="338" t="s">
        <v>385</v>
      </c>
      <c r="I155" s="339"/>
      <c r="J155" s="339"/>
      <c r="K155" s="340" t="s">
        <v>492</v>
      </c>
      <c r="L155" s="340" t="s">
        <v>600</v>
      </c>
      <c r="M155" s="341">
        <v>13</v>
      </c>
      <c r="O155" s="343"/>
    </row>
    <row r="156" spans="1:15" s="342" customFormat="1" ht="31.5" customHeight="1" x14ac:dyDescent="0.2">
      <c r="A156" s="384">
        <v>173</v>
      </c>
      <c r="B156" s="332" t="str">
        <f t="shared" si="20"/>
        <v>800M-2-7</v>
      </c>
      <c r="C156" s="333">
        <v>86</v>
      </c>
      <c r="D156" s="334">
        <v>19637092388</v>
      </c>
      <c r="E156" s="335">
        <v>38180</v>
      </c>
      <c r="F156" s="336" t="s">
        <v>598</v>
      </c>
      <c r="G156" s="337" t="s">
        <v>591</v>
      </c>
      <c r="H156" s="338" t="s">
        <v>106</v>
      </c>
      <c r="I156" s="339"/>
      <c r="J156" s="339"/>
      <c r="K156" s="340" t="s">
        <v>492</v>
      </c>
      <c r="L156" s="340" t="s">
        <v>600</v>
      </c>
      <c r="M156" s="341">
        <v>13</v>
      </c>
      <c r="O156" s="343"/>
    </row>
    <row r="157" spans="1:15" s="342" customFormat="1" ht="31.5" customHeight="1" x14ac:dyDescent="0.2">
      <c r="A157" s="384">
        <v>174</v>
      </c>
      <c r="B157" s="332" t="str">
        <f t="shared" si="20"/>
        <v>2000M-2-7</v>
      </c>
      <c r="C157" s="333">
        <v>77</v>
      </c>
      <c r="D157" s="334">
        <v>22139008948</v>
      </c>
      <c r="E157" s="335">
        <v>38124</v>
      </c>
      <c r="F157" s="336" t="s">
        <v>593</v>
      </c>
      <c r="G157" s="337" t="s">
        <v>591</v>
      </c>
      <c r="H157" s="338" t="s">
        <v>291</v>
      </c>
      <c r="I157" s="339"/>
      <c r="J157" s="339"/>
      <c r="K157" s="340" t="s">
        <v>492</v>
      </c>
      <c r="L157" s="340" t="s">
        <v>600</v>
      </c>
      <c r="M157" s="341">
        <v>13</v>
      </c>
      <c r="O157" s="343"/>
    </row>
    <row r="158" spans="1:15" s="342" customFormat="1" ht="31.5" customHeight="1" x14ac:dyDescent="0.2">
      <c r="A158" s="384">
        <v>175</v>
      </c>
      <c r="B158" s="332" t="str">
        <f t="shared" si="20"/>
        <v>100M.ENG-2-7</v>
      </c>
      <c r="C158" s="333">
        <v>74</v>
      </c>
      <c r="D158" s="334">
        <v>12692324548</v>
      </c>
      <c r="E158" s="335">
        <v>38196</v>
      </c>
      <c r="F158" s="336" t="s">
        <v>592</v>
      </c>
      <c r="G158" s="337" t="s">
        <v>591</v>
      </c>
      <c r="H158" s="338" t="s">
        <v>140</v>
      </c>
      <c r="I158" s="339"/>
      <c r="J158" s="339"/>
      <c r="K158" s="340" t="s">
        <v>492</v>
      </c>
      <c r="L158" s="340" t="s">
        <v>600</v>
      </c>
      <c r="M158" s="341">
        <v>13</v>
      </c>
      <c r="O158" s="343"/>
    </row>
    <row r="159" spans="1:15" s="342" customFormat="1" ht="31.5" customHeight="1" x14ac:dyDescent="0.2">
      <c r="A159" s="384">
        <v>176</v>
      </c>
      <c r="B159" s="332" t="str">
        <f t="shared" ref="B159:B162" si="21">CONCATENATE(H159,"-",M159)</f>
        <v>YÜKSEK-13</v>
      </c>
      <c r="C159" s="333">
        <v>81</v>
      </c>
      <c r="D159" s="334">
        <v>18719122944</v>
      </c>
      <c r="E159" s="335">
        <v>38180</v>
      </c>
      <c r="F159" s="336" t="s">
        <v>654</v>
      </c>
      <c r="G159" s="337" t="s">
        <v>591</v>
      </c>
      <c r="H159" s="338" t="s">
        <v>45</v>
      </c>
      <c r="I159" s="339"/>
      <c r="J159" s="339"/>
      <c r="K159" s="340" t="s">
        <v>492</v>
      </c>
      <c r="L159" s="340" t="s">
        <v>600</v>
      </c>
      <c r="M159" s="341">
        <v>13</v>
      </c>
      <c r="O159" s="343"/>
    </row>
    <row r="160" spans="1:15" s="342" customFormat="1" ht="31.5" customHeight="1" x14ac:dyDescent="0.2">
      <c r="A160" s="384">
        <v>177</v>
      </c>
      <c r="B160" s="332" t="str">
        <f t="shared" si="21"/>
        <v>UZUN-13</v>
      </c>
      <c r="C160" s="333">
        <v>72</v>
      </c>
      <c r="D160" s="334"/>
      <c r="E160" s="335">
        <v>38205</v>
      </c>
      <c r="F160" s="336" t="s">
        <v>590</v>
      </c>
      <c r="G160" s="337" t="s">
        <v>591</v>
      </c>
      <c r="H160" s="338" t="s">
        <v>44</v>
      </c>
      <c r="I160" s="339"/>
      <c r="J160" s="339"/>
      <c r="K160" s="340" t="s">
        <v>492</v>
      </c>
      <c r="L160" s="340" t="s">
        <v>600</v>
      </c>
      <c r="M160" s="341">
        <v>13</v>
      </c>
      <c r="O160" s="343"/>
    </row>
    <row r="161" spans="1:15" s="342" customFormat="1" ht="31.5" customHeight="1" x14ac:dyDescent="0.2">
      <c r="A161" s="384">
        <v>178</v>
      </c>
      <c r="B161" s="332" t="str">
        <f t="shared" si="21"/>
        <v>CİRİT-13</v>
      </c>
      <c r="C161" s="333">
        <v>83</v>
      </c>
      <c r="D161" s="334">
        <v>31054717132</v>
      </c>
      <c r="E161" s="335">
        <v>37885</v>
      </c>
      <c r="F161" s="336" t="s">
        <v>594</v>
      </c>
      <c r="G161" s="337" t="s">
        <v>591</v>
      </c>
      <c r="H161" s="338" t="s">
        <v>144</v>
      </c>
      <c r="I161" s="339"/>
      <c r="J161" s="339"/>
      <c r="K161" s="340" t="s">
        <v>492</v>
      </c>
      <c r="L161" s="340" t="s">
        <v>600</v>
      </c>
      <c r="M161" s="341">
        <v>13</v>
      </c>
      <c r="O161" s="343"/>
    </row>
    <row r="162" spans="1:15" s="342" customFormat="1" ht="31.5" customHeight="1" x14ac:dyDescent="0.2">
      <c r="A162" s="384">
        <v>179</v>
      </c>
      <c r="B162" s="332" t="str">
        <f t="shared" si="21"/>
        <v>GÜLLE-13</v>
      </c>
      <c r="C162" s="333">
        <v>84</v>
      </c>
      <c r="D162" s="334">
        <v>10643392660</v>
      </c>
      <c r="E162" s="335">
        <v>38342</v>
      </c>
      <c r="F162" s="336" t="s">
        <v>595</v>
      </c>
      <c r="G162" s="337" t="s">
        <v>591</v>
      </c>
      <c r="H162" s="338" t="s">
        <v>142</v>
      </c>
      <c r="I162" s="339"/>
      <c r="J162" s="339"/>
      <c r="K162" s="340" t="s">
        <v>492</v>
      </c>
      <c r="L162" s="340" t="s">
        <v>600</v>
      </c>
      <c r="M162" s="341">
        <v>13</v>
      </c>
      <c r="O162" s="343"/>
    </row>
    <row r="163" spans="1:15" s="342" customFormat="1" ht="31.5" customHeight="1" x14ac:dyDescent="0.2">
      <c r="A163" s="384">
        <v>181</v>
      </c>
      <c r="B163" s="332"/>
      <c r="C163" s="333">
        <v>85</v>
      </c>
      <c r="D163" s="334">
        <v>10751389644</v>
      </c>
      <c r="E163" s="335">
        <v>37987</v>
      </c>
      <c r="F163" s="336" t="s">
        <v>596</v>
      </c>
      <c r="G163" s="337" t="s">
        <v>591</v>
      </c>
      <c r="H163" s="338" t="s">
        <v>386</v>
      </c>
      <c r="I163" s="339"/>
      <c r="J163" s="339"/>
      <c r="K163" s="340" t="s">
        <v>492</v>
      </c>
      <c r="L163" s="340" t="s">
        <v>600</v>
      </c>
      <c r="M163" s="341">
        <v>13</v>
      </c>
      <c r="O163" s="343"/>
    </row>
    <row r="164" spans="1:15" s="342" customFormat="1" ht="31.5" customHeight="1" x14ac:dyDescent="0.2">
      <c r="A164" s="384">
        <v>183</v>
      </c>
      <c r="B164" s="332"/>
      <c r="C164" s="333">
        <v>74</v>
      </c>
      <c r="D164" s="334">
        <v>12692324548</v>
      </c>
      <c r="E164" s="335">
        <v>38196</v>
      </c>
      <c r="F164" s="336" t="s">
        <v>597</v>
      </c>
      <c r="G164" s="337" t="s">
        <v>591</v>
      </c>
      <c r="H164" s="338" t="s">
        <v>386</v>
      </c>
      <c r="I164" s="339"/>
      <c r="J164" s="339"/>
      <c r="K164" s="340" t="s">
        <v>492</v>
      </c>
      <c r="L164" s="340" t="s">
        <v>600</v>
      </c>
      <c r="M164" s="341">
        <v>13</v>
      </c>
      <c r="O164" s="343"/>
    </row>
    <row r="165" spans="1:15" s="342" customFormat="1" ht="31.5" customHeight="1" x14ac:dyDescent="0.2">
      <c r="A165" s="384">
        <v>184</v>
      </c>
      <c r="B165" s="332"/>
      <c r="C165" s="333">
        <v>86</v>
      </c>
      <c r="D165" s="334">
        <v>19637092388</v>
      </c>
      <c r="E165" s="335">
        <v>38180</v>
      </c>
      <c r="F165" s="336" t="s">
        <v>598</v>
      </c>
      <c r="G165" s="337" t="s">
        <v>591</v>
      </c>
      <c r="H165" s="338" t="s">
        <v>386</v>
      </c>
      <c r="I165" s="339"/>
      <c r="J165" s="339"/>
      <c r="K165" s="340" t="s">
        <v>492</v>
      </c>
      <c r="L165" s="340" t="s">
        <v>600</v>
      </c>
      <c r="M165" s="341">
        <v>13</v>
      </c>
      <c r="O165" s="343"/>
    </row>
    <row r="166" spans="1:15" s="342" customFormat="1" ht="31.5" customHeight="1" x14ac:dyDescent="0.2">
      <c r="A166" s="384">
        <v>185</v>
      </c>
      <c r="B166" s="332"/>
      <c r="C166" s="333">
        <v>87</v>
      </c>
      <c r="D166" s="334">
        <v>20168074682</v>
      </c>
      <c r="E166" s="335">
        <v>38102</v>
      </c>
      <c r="F166" s="336" t="s">
        <v>599</v>
      </c>
      <c r="G166" s="337" t="s">
        <v>591</v>
      </c>
      <c r="H166" s="338" t="s">
        <v>386</v>
      </c>
      <c r="I166" s="339"/>
      <c r="J166" s="339"/>
      <c r="K166" s="340" t="s">
        <v>492</v>
      </c>
      <c r="L166" s="340" t="s">
        <v>600</v>
      </c>
      <c r="M166" s="341">
        <v>13</v>
      </c>
      <c r="O166" s="343"/>
    </row>
    <row r="167" spans="1:15" s="342" customFormat="1" ht="31.5" customHeight="1" x14ac:dyDescent="0.2">
      <c r="A167" s="384">
        <v>186</v>
      </c>
      <c r="B167" s="332"/>
      <c r="C167" s="333">
        <v>72</v>
      </c>
      <c r="D167" s="334">
        <v>36757707664</v>
      </c>
      <c r="E167" s="335">
        <v>38205</v>
      </c>
      <c r="F167" s="336" t="s">
        <v>590</v>
      </c>
      <c r="G167" s="337" t="s">
        <v>591</v>
      </c>
      <c r="H167" s="338" t="s">
        <v>386</v>
      </c>
      <c r="I167" s="339"/>
      <c r="J167" s="339"/>
      <c r="K167" s="340" t="s">
        <v>492</v>
      </c>
      <c r="L167" s="340" t="s">
        <v>600</v>
      </c>
      <c r="M167" s="341">
        <v>13</v>
      </c>
      <c r="O167" s="343"/>
    </row>
    <row r="168" spans="1:15" s="342" customFormat="1" ht="93.75" customHeight="1" x14ac:dyDescent="0.2">
      <c r="A168" s="384">
        <v>187</v>
      </c>
      <c r="B168" s="332" t="str">
        <f t="shared" ref="B168:B173" si="22">CONCATENATE(H168,"-",K168,"-",L168)</f>
        <v>5X80M-2-7</v>
      </c>
      <c r="C168" s="333" t="str">
        <f>CONCATENATE(C163,CHAR(10),C164,CHAR(10),C165,CHAR(10),C166,CHAR(10),C167)</f>
        <v>85
74
86
87
72</v>
      </c>
      <c r="D168" s="334" t="str">
        <f>CONCATENATE(D163,CHAR(10),D164,CHAR(10),D165,CHAR(10),D166,CHAR(10),D167)</f>
        <v>10751389644
12692324548
19637092388
20168074682
36757707664</v>
      </c>
      <c r="E168" s="335" t="str">
        <f>TEXT(E163,"gg.aa.yyyy")&amp;CHAR(10)&amp;TEXT(E164,"gg.aa.yyyy")&amp;CHAR(10)&amp;TEXT(E165,"gg.aa.yyyy")&amp;CHAR(10)&amp;TEXT(E166,"gg.aa.yyyy")&amp;CHAR(10)&amp;TEXT(E167,"gg.aa.yyyy")</f>
        <v>01.01.2004
28.07.2004
12.07.2004
25.04.2004
06.08.2004</v>
      </c>
      <c r="F168" s="336" t="str">
        <f>CONCATENATE(F163,CHAR(10),F164,CHAR(10),F165,CHAR(10),F166,CHAR(10),F167)</f>
        <v>EMİRCAN YAKUT
CİHAN SAGLAM
BURAK ÖZVARDAR
FURKAN CEYLAN
BİLAL GÜRSOY</v>
      </c>
      <c r="G168" s="337" t="str">
        <f>G167</f>
        <v>İZMİR-ŞEHİTLER ORTAOKULU</v>
      </c>
      <c r="H168" s="338" t="s">
        <v>386</v>
      </c>
      <c r="I168" s="339"/>
      <c r="J168" s="339"/>
      <c r="K168" s="340" t="s">
        <v>492</v>
      </c>
      <c r="L168" s="340" t="s">
        <v>600</v>
      </c>
      <c r="M168" s="341">
        <v>13</v>
      </c>
      <c r="O168" s="343"/>
    </row>
    <row r="169" spans="1:15" s="354" customFormat="1" ht="31.5" customHeight="1" x14ac:dyDescent="0.2">
      <c r="A169" s="384">
        <v>188</v>
      </c>
      <c r="B169" s="344" t="str">
        <f t="shared" si="22"/>
        <v>60M-1-7</v>
      </c>
      <c r="C169" s="345">
        <v>88</v>
      </c>
      <c r="D169" s="346">
        <v>10088032428</v>
      </c>
      <c r="E169" s="347">
        <v>38486</v>
      </c>
      <c r="F169" s="348" t="s">
        <v>601</v>
      </c>
      <c r="G169" s="349" t="s">
        <v>602</v>
      </c>
      <c r="H169" s="350" t="s">
        <v>384</v>
      </c>
      <c r="I169" s="351"/>
      <c r="J169" s="351"/>
      <c r="K169" s="352" t="s">
        <v>527</v>
      </c>
      <c r="L169" s="352" t="s">
        <v>600</v>
      </c>
      <c r="M169" s="353">
        <v>7</v>
      </c>
      <c r="O169" s="355"/>
    </row>
    <row r="170" spans="1:15" s="354" customFormat="1" ht="31.5" customHeight="1" x14ac:dyDescent="0.2">
      <c r="A170" s="384">
        <v>189</v>
      </c>
      <c r="B170" s="344" t="str">
        <f t="shared" si="22"/>
        <v>80M-1-7</v>
      </c>
      <c r="C170" s="345">
        <v>88</v>
      </c>
      <c r="D170" s="346">
        <v>10088032428</v>
      </c>
      <c r="E170" s="347">
        <v>38486</v>
      </c>
      <c r="F170" s="348" t="s">
        <v>601</v>
      </c>
      <c r="G170" s="349" t="s">
        <v>602</v>
      </c>
      <c r="H170" s="350" t="s">
        <v>385</v>
      </c>
      <c r="I170" s="351"/>
      <c r="J170" s="351"/>
      <c r="K170" s="352" t="s">
        <v>527</v>
      </c>
      <c r="L170" s="352" t="s">
        <v>600</v>
      </c>
      <c r="M170" s="353">
        <v>7</v>
      </c>
      <c r="O170" s="355"/>
    </row>
    <row r="171" spans="1:15" s="354" customFormat="1" ht="31.5" customHeight="1" x14ac:dyDescent="0.2">
      <c r="A171" s="384">
        <v>190</v>
      </c>
      <c r="B171" s="344" t="str">
        <f t="shared" si="22"/>
        <v>800M-1-7</v>
      </c>
      <c r="C171" s="345">
        <v>89</v>
      </c>
      <c r="D171" s="346">
        <v>10790571178</v>
      </c>
      <c r="E171" s="347">
        <v>38465</v>
      </c>
      <c r="F171" s="348" t="s">
        <v>603</v>
      </c>
      <c r="G171" s="349" t="s">
        <v>602</v>
      </c>
      <c r="H171" s="350" t="s">
        <v>106</v>
      </c>
      <c r="I171" s="351"/>
      <c r="J171" s="351"/>
      <c r="K171" s="352" t="s">
        <v>527</v>
      </c>
      <c r="L171" s="352" t="s">
        <v>600</v>
      </c>
      <c r="M171" s="353">
        <v>7</v>
      </c>
      <c r="O171" s="355"/>
    </row>
    <row r="172" spans="1:15" s="354" customFormat="1" ht="31.5" customHeight="1" x14ac:dyDescent="0.2">
      <c r="A172" s="384">
        <v>191</v>
      </c>
      <c r="B172" s="344" t="str">
        <f t="shared" si="22"/>
        <v>2000M-1-7</v>
      </c>
      <c r="C172" s="345">
        <v>126</v>
      </c>
      <c r="D172" s="346">
        <v>23119026914</v>
      </c>
      <c r="E172" s="347">
        <v>38173</v>
      </c>
      <c r="F172" s="348" t="s">
        <v>604</v>
      </c>
      <c r="G172" s="349" t="s">
        <v>602</v>
      </c>
      <c r="H172" s="350" t="s">
        <v>291</v>
      </c>
      <c r="I172" s="351"/>
      <c r="J172" s="351"/>
      <c r="K172" s="352" t="s">
        <v>527</v>
      </c>
      <c r="L172" s="352" t="s">
        <v>600</v>
      </c>
      <c r="M172" s="353">
        <v>7</v>
      </c>
      <c r="O172" s="355"/>
    </row>
    <row r="173" spans="1:15" s="354" customFormat="1" ht="31.5" customHeight="1" x14ac:dyDescent="0.2">
      <c r="A173" s="384">
        <v>192</v>
      </c>
      <c r="B173" s="344" t="str">
        <f t="shared" si="22"/>
        <v>100M.ENG-1-7</v>
      </c>
      <c r="C173" s="345">
        <v>90</v>
      </c>
      <c r="D173" s="346">
        <v>10616577766</v>
      </c>
      <c r="E173" s="347">
        <v>38421</v>
      </c>
      <c r="F173" s="348" t="s">
        <v>605</v>
      </c>
      <c r="G173" s="349" t="s">
        <v>602</v>
      </c>
      <c r="H173" s="350" t="s">
        <v>140</v>
      </c>
      <c r="I173" s="351"/>
      <c r="J173" s="351"/>
      <c r="K173" s="352" t="s">
        <v>527</v>
      </c>
      <c r="L173" s="352" t="s">
        <v>600</v>
      </c>
      <c r="M173" s="353">
        <v>7</v>
      </c>
      <c r="O173" s="355"/>
    </row>
    <row r="174" spans="1:15" s="354" customFormat="1" ht="31.5" customHeight="1" x14ac:dyDescent="0.2">
      <c r="A174" s="384">
        <v>193</v>
      </c>
      <c r="B174" s="344" t="str">
        <f t="shared" ref="B174:B177" si="23">CONCATENATE(H174,"-",M174)</f>
        <v>YÜKSEK-7</v>
      </c>
      <c r="C174" s="345">
        <v>89</v>
      </c>
      <c r="D174" s="346">
        <v>10790571178</v>
      </c>
      <c r="E174" s="347">
        <v>38465</v>
      </c>
      <c r="F174" s="348" t="s">
        <v>603</v>
      </c>
      <c r="G174" s="349" t="s">
        <v>602</v>
      </c>
      <c r="H174" s="350" t="s">
        <v>45</v>
      </c>
      <c r="I174" s="351"/>
      <c r="J174" s="351"/>
      <c r="K174" s="352" t="s">
        <v>527</v>
      </c>
      <c r="L174" s="352" t="s">
        <v>600</v>
      </c>
      <c r="M174" s="353">
        <v>7</v>
      </c>
      <c r="O174" s="355"/>
    </row>
    <row r="175" spans="1:15" s="354" customFormat="1" ht="31.5" customHeight="1" x14ac:dyDescent="0.2">
      <c r="A175" s="384">
        <v>194</v>
      </c>
      <c r="B175" s="344" t="str">
        <f t="shared" si="23"/>
        <v>UZUN-7</v>
      </c>
      <c r="C175" s="345">
        <v>90</v>
      </c>
      <c r="D175" s="346">
        <v>10616577766</v>
      </c>
      <c r="E175" s="347">
        <v>38421</v>
      </c>
      <c r="F175" s="348" t="s">
        <v>605</v>
      </c>
      <c r="G175" s="349" t="s">
        <v>602</v>
      </c>
      <c r="H175" s="350" t="s">
        <v>44</v>
      </c>
      <c r="I175" s="351"/>
      <c r="J175" s="351"/>
      <c r="K175" s="352" t="s">
        <v>527</v>
      </c>
      <c r="L175" s="352" t="s">
        <v>600</v>
      </c>
      <c r="M175" s="353">
        <v>7</v>
      </c>
      <c r="O175" s="355"/>
    </row>
    <row r="176" spans="1:15" s="354" customFormat="1" ht="31.5" customHeight="1" x14ac:dyDescent="0.2">
      <c r="A176" s="384">
        <v>195</v>
      </c>
      <c r="B176" s="344" t="str">
        <f t="shared" si="23"/>
        <v>CİRİT-7</v>
      </c>
      <c r="C176" s="345">
        <v>91</v>
      </c>
      <c r="D176" s="346">
        <v>10490582054</v>
      </c>
      <c r="E176" s="347">
        <v>38392</v>
      </c>
      <c r="F176" s="348" t="s">
        <v>606</v>
      </c>
      <c r="G176" s="349" t="s">
        <v>602</v>
      </c>
      <c r="H176" s="350" t="s">
        <v>144</v>
      </c>
      <c r="I176" s="351"/>
      <c r="J176" s="351"/>
      <c r="K176" s="352" t="s">
        <v>527</v>
      </c>
      <c r="L176" s="352" t="s">
        <v>600</v>
      </c>
      <c r="M176" s="353">
        <v>7</v>
      </c>
      <c r="O176" s="355"/>
    </row>
    <row r="177" spans="1:15" s="354" customFormat="1" ht="31.5" customHeight="1" x14ac:dyDescent="0.2">
      <c r="A177" s="384">
        <v>196</v>
      </c>
      <c r="B177" s="344" t="str">
        <f t="shared" si="23"/>
        <v>GÜLLE-7</v>
      </c>
      <c r="C177" s="345">
        <v>92</v>
      </c>
      <c r="D177" s="346">
        <v>46213389860</v>
      </c>
      <c r="E177" s="347">
        <v>38107</v>
      </c>
      <c r="F177" s="348" t="s">
        <v>607</v>
      </c>
      <c r="G177" s="349" t="s">
        <v>602</v>
      </c>
      <c r="H177" s="350" t="s">
        <v>142</v>
      </c>
      <c r="I177" s="351"/>
      <c r="J177" s="351"/>
      <c r="K177" s="352" t="s">
        <v>527</v>
      </c>
      <c r="L177" s="352" t="s">
        <v>600</v>
      </c>
      <c r="M177" s="353">
        <v>7</v>
      </c>
      <c r="O177" s="355"/>
    </row>
    <row r="178" spans="1:15" s="354" customFormat="1" ht="31.5" customHeight="1" x14ac:dyDescent="0.2">
      <c r="A178" s="384">
        <v>198</v>
      </c>
      <c r="B178" s="344"/>
      <c r="C178" s="345">
        <v>90</v>
      </c>
      <c r="D178" s="346">
        <v>10616577766</v>
      </c>
      <c r="E178" s="347">
        <v>38421</v>
      </c>
      <c r="F178" s="348" t="s">
        <v>605</v>
      </c>
      <c r="G178" s="349" t="s">
        <v>602</v>
      </c>
      <c r="H178" s="350" t="s">
        <v>386</v>
      </c>
      <c r="I178" s="351"/>
      <c r="J178" s="351"/>
      <c r="K178" s="352" t="s">
        <v>527</v>
      </c>
      <c r="L178" s="352" t="s">
        <v>600</v>
      </c>
      <c r="M178" s="353">
        <v>7</v>
      </c>
      <c r="O178" s="355"/>
    </row>
    <row r="179" spans="1:15" s="354" customFormat="1" ht="31.5" customHeight="1" x14ac:dyDescent="0.2">
      <c r="A179" s="384">
        <v>200</v>
      </c>
      <c r="B179" s="344"/>
      <c r="C179" s="345">
        <v>88</v>
      </c>
      <c r="D179" s="346">
        <v>10088032428</v>
      </c>
      <c r="E179" s="347">
        <v>38486</v>
      </c>
      <c r="F179" s="348" t="s">
        <v>601</v>
      </c>
      <c r="G179" s="349" t="s">
        <v>602</v>
      </c>
      <c r="H179" s="350" t="s">
        <v>386</v>
      </c>
      <c r="I179" s="351"/>
      <c r="J179" s="351"/>
      <c r="K179" s="352" t="s">
        <v>527</v>
      </c>
      <c r="L179" s="352" t="s">
        <v>600</v>
      </c>
      <c r="M179" s="353">
        <v>7</v>
      </c>
      <c r="O179" s="355"/>
    </row>
    <row r="180" spans="1:15" s="354" customFormat="1" ht="31.5" customHeight="1" x14ac:dyDescent="0.2">
      <c r="A180" s="384">
        <v>201</v>
      </c>
      <c r="B180" s="344"/>
      <c r="C180" s="345">
        <v>89</v>
      </c>
      <c r="D180" s="346">
        <v>10790571178</v>
      </c>
      <c r="E180" s="347">
        <v>38465</v>
      </c>
      <c r="F180" s="348" t="s">
        <v>603</v>
      </c>
      <c r="G180" s="349" t="s">
        <v>602</v>
      </c>
      <c r="H180" s="350" t="s">
        <v>386</v>
      </c>
      <c r="I180" s="351"/>
      <c r="J180" s="351"/>
      <c r="K180" s="352" t="s">
        <v>527</v>
      </c>
      <c r="L180" s="352" t="s">
        <v>600</v>
      </c>
      <c r="M180" s="353">
        <v>7</v>
      </c>
      <c r="O180" s="355"/>
    </row>
    <row r="181" spans="1:15" s="354" customFormat="1" ht="31.5" customHeight="1" x14ac:dyDescent="0.2">
      <c r="A181" s="384">
        <v>202</v>
      </c>
      <c r="B181" s="344"/>
      <c r="C181" s="345">
        <v>142</v>
      </c>
      <c r="D181" s="346">
        <v>11081561632</v>
      </c>
      <c r="E181" s="347">
        <v>38573</v>
      </c>
      <c r="F181" s="348" t="s">
        <v>662</v>
      </c>
      <c r="G181" s="349" t="s">
        <v>602</v>
      </c>
      <c r="H181" s="350" t="s">
        <v>386</v>
      </c>
      <c r="I181" s="351"/>
      <c r="J181" s="351"/>
      <c r="K181" s="352" t="s">
        <v>527</v>
      </c>
      <c r="L181" s="352" t="s">
        <v>600</v>
      </c>
      <c r="M181" s="353">
        <v>7</v>
      </c>
      <c r="O181" s="355"/>
    </row>
    <row r="182" spans="1:15" s="354" customFormat="1" ht="31.5" customHeight="1" x14ac:dyDescent="0.2">
      <c r="A182" s="384">
        <v>203</v>
      </c>
      <c r="B182" s="344"/>
      <c r="C182" s="345">
        <v>91</v>
      </c>
      <c r="D182" s="346">
        <v>10490582054</v>
      </c>
      <c r="E182" s="347">
        <v>38392</v>
      </c>
      <c r="F182" s="348" t="s">
        <v>606</v>
      </c>
      <c r="G182" s="349" t="s">
        <v>602</v>
      </c>
      <c r="H182" s="350" t="s">
        <v>386</v>
      </c>
      <c r="I182" s="351"/>
      <c r="J182" s="351"/>
      <c r="K182" s="352" t="s">
        <v>527</v>
      </c>
      <c r="L182" s="352" t="s">
        <v>600</v>
      </c>
      <c r="M182" s="353">
        <v>7</v>
      </c>
      <c r="O182" s="355"/>
    </row>
    <row r="183" spans="1:15" s="354" customFormat="1" ht="93.75" customHeight="1" x14ac:dyDescent="0.2">
      <c r="A183" s="384">
        <v>204</v>
      </c>
      <c r="B183" s="344" t="str">
        <f t="shared" ref="B183:B188" si="24">CONCATENATE(H183,"-",K183,"-",L183)</f>
        <v>5X80M-1-7</v>
      </c>
      <c r="C183" s="345" t="str">
        <f>CONCATENATE(C178,CHAR(10),C179,CHAR(10),C180,CHAR(10),C181,CHAR(10),C182)</f>
        <v>90
88
89
142
91</v>
      </c>
      <c r="D183" s="346" t="str">
        <f>CONCATENATE(D178,CHAR(10),D179,CHAR(10),D180,CHAR(10),D181,CHAR(10),D182)</f>
        <v>10616577766
10088032428
10790571178
11081561632
10490582054</v>
      </c>
      <c r="E183" s="347" t="str">
        <f>TEXT(E178,"gg.aa.yyyy")&amp;CHAR(10)&amp;TEXT(E179,"gg.aa.yyyy")&amp;CHAR(10)&amp;TEXT(E180,"gg.aa.yyyy")&amp;CHAR(10)&amp;TEXT(E181,"gg.aa.yyyy")&amp;CHAR(10)&amp;TEXT(E182,"gg.aa.yyyy")</f>
        <v>10.03.2005
14.05.2005
23.04.2005
09.08.2005
09.02.2005</v>
      </c>
      <c r="F183" s="348" t="str">
        <f>CONCATENATE(F178,CHAR(10),F179,CHAR(10),F180,CHAR(10),F181,CHAR(10),F182)</f>
        <v>UTKU TEPE
UMUT KARAKURT
TAHA MERT TURGUT
TAMER KÖYLÜ
ALİ DÖRDÜNCÜ</v>
      </c>
      <c r="G183" s="349" t="str">
        <f>G182</f>
        <v>İZMİR-ZİHNİ ÜSTÜN ORTAOKULU</v>
      </c>
      <c r="H183" s="350" t="s">
        <v>386</v>
      </c>
      <c r="I183" s="351"/>
      <c r="J183" s="351"/>
      <c r="K183" s="352" t="s">
        <v>527</v>
      </c>
      <c r="L183" s="352" t="s">
        <v>600</v>
      </c>
      <c r="M183" s="353">
        <v>7</v>
      </c>
      <c r="O183" s="355"/>
    </row>
    <row r="184" spans="1:15" s="342" customFormat="1" ht="31.5" customHeight="1" x14ac:dyDescent="0.2">
      <c r="A184" s="384">
        <v>205</v>
      </c>
      <c r="B184" s="332" t="str">
        <f t="shared" si="24"/>
        <v>60M--</v>
      </c>
      <c r="C184" s="333"/>
      <c r="D184" s="334"/>
      <c r="E184" s="335"/>
      <c r="F184" s="336"/>
      <c r="G184" s="337"/>
      <c r="H184" s="338" t="s">
        <v>384</v>
      </c>
      <c r="I184" s="339"/>
      <c r="J184" s="339"/>
      <c r="K184" s="340"/>
      <c r="L184" s="340"/>
      <c r="M184" s="341"/>
      <c r="O184" s="343"/>
    </row>
    <row r="185" spans="1:15" s="342" customFormat="1" ht="31.5" customHeight="1" x14ac:dyDescent="0.2">
      <c r="A185" s="384">
        <v>206</v>
      </c>
      <c r="B185" s="332" t="str">
        <f t="shared" si="24"/>
        <v>80M--</v>
      </c>
      <c r="C185" s="333"/>
      <c r="D185" s="334"/>
      <c r="E185" s="335"/>
      <c r="F185" s="336"/>
      <c r="G185" s="337"/>
      <c r="H185" s="338" t="s">
        <v>385</v>
      </c>
      <c r="I185" s="339"/>
      <c r="J185" s="339"/>
      <c r="K185" s="340"/>
      <c r="L185" s="340"/>
      <c r="M185" s="341"/>
      <c r="O185" s="343"/>
    </row>
    <row r="186" spans="1:15" s="342" customFormat="1" ht="31.5" customHeight="1" x14ac:dyDescent="0.2">
      <c r="A186" s="384">
        <v>207</v>
      </c>
      <c r="B186" s="332" t="str">
        <f t="shared" si="24"/>
        <v>800M--</v>
      </c>
      <c r="C186" s="333"/>
      <c r="D186" s="334"/>
      <c r="E186" s="335"/>
      <c r="F186" s="336"/>
      <c r="G186" s="337"/>
      <c r="H186" s="338" t="s">
        <v>106</v>
      </c>
      <c r="I186" s="339"/>
      <c r="J186" s="339"/>
      <c r="K186" s="340"/>
      <c r="L186" s="340"/>
      <c r="M186" s="341"/>
      <c r="O186" s="343"/>
    </row>
    <row r="187" spans="1:15" s="342" customFormat="1" ht="31.5" customHeight="1" x14ac:dyDescent="0.2">
      <c r="A187" s="384">
        <v>208</v>
      </c>
      <c r="B187" s="332" t="str">
        <f t="shared" si="24"/>
        <v>2000M--</v>
      </c>
      <c r="C187" s="333"/>
      <c r="D187" s="334"/>
      <c r="E187" s="335"/>
      <c r="F187" s="336"/>
      <c r="G187" s="337"/>
      <c r="H187" s="338" t="s">
        <v>291</v>
      </c>
      <c r="I187" s="339"/>
      <c r="J187" s="339"/>
      <c r="K187" s="340"/>
      <c r="L187" s="340"/>
      <c r="M187" s="341"/>
      <c r="O187" s="343"/>
    </row>
    <row r="188" spans="1:15" s="342" customFormat="1" ht="31.5" customHeight="1" x14ac:dyDescent="0.2">
      <c r="A188" s="384">
        <v>209</v>
      </c>
      <c r="B188" s="332" t="str">
        <f t="shared" si="24"/>
        <v>100M.ENG--</v>
      </c>
      <c r="C188" s="333"/>
      <c r="D188" s="334"/>
      <c r="E188" s="335"/>
      <c r="F188" s="336"/>
      <c r="G188" s="337"/>
      <c r="H188" s="338" t="s">
        <v>140</v>
      </c>
      <c r="I188" s="339"/>
      <c r="J188" s="339"/>
      <c r="K188" s="340"/>
      <c r="L188" s="340"/>
      <c r="M188" s="341"/>
      <c r="O188" s="343"/>
    </row>
    <row r="189" spans="1:15" s="342" customFormat="1" ht="31.5" customHeight="1" x14ac:dyDescent="0.2">
      <c r="A189" s="384">
        <v>210</v>
      </c>
      <c r="B189" s="332" t="str">
        <f t="shared" ref="B189:B192" si="25">CONCATENATE(H189,"-",M189)</f>
        <v>YÜKSEK-</v>
      </c>
      <c r="C189" s="333"/>
      <c r="D189" s="334"/>
      <c r="E189" s="335"/>
      <c r="F189" s="336"/>
      <c r="G189" s="337"/>
      <c r="H189" s="338" t="s">
        <v>45</v>
      </c>
      <c r="I189" s="339"/>
      <c r="J189" s="339"/>
      <c r="K189" s="340"/>
      <c r="L189" s="340"/>
      <c r="M189" s="341"/>
      <c r="O189" s="343"/>
    </row>
    <row r="190" spans="1:15" s="342" customFormat="1" ht="31.5" customHeight="1" x14ac:dyDescent="0.2">
      <c r="A190" s="384">
        <v>211</v>
      </c>
      <c r="B190" s="332" t="str">
        <f t="shared" si="25"/>
        <v>UZUN-</v>
      </c>
      <c r="C190" s="333"/>
      <c r="D190" s="334"/>
      <c r="E190" s="335"/>
      <c r="F190" s="336"/>
      <c r="G190" s="337"/>
      <c r="H190" s="338" t="s">
        <v>44</v>
      </c>
      <c r="I190" s="339"/>
      <c r="J190" s="339"/>
      <c r="K190" s="340"/>
      <c r="L190" s="340"/>
      <c r="M190" s="341"/>
      <c r="O190" s="343"/>
    </row>
    <row r="191" spans="1:15" s="342" customFormat="1" ht="31.5" customHeight="1" x14ac:dyDescent="0.2">
      <c r="A191" s="384">
        <v>212</v>
      </c>
      <c r="B191" s="332" t="str">
        <f t="shared" si="25"/>
        <v>CİRİT-</v>
      </c>
      <c r="C191" s="333"/>
      <c r="D191" s="334"/>
      <c r="E191" s="335"/>
      <c r="F191" s="336"/>
      <c r="G191" s="337"/>
      <c r="H191" s="338" t="s">
        <v>144</v>
      </c>
      <c r="I191" s="339"/>
      <c r="J191" s="339"/>
      <c r="K191" s="340"/>
      <c r="L191" s="340"/>
      <c r="M191" s="341"/>
      <c r="O191" s="343"/>
    </row>
    <row r="192" spans="1:15" s="342" customFormat="1" ht="31.5" customHeight="1" x14ac:dyDescent="0.2">
      <c r="A192" s="384">
        <v>213</v>
      </c>
      <c r="B192" s="332" t="str">
        <f t="shared" si="25"/>
        <v>GÜLLE-</v>
      </c>
      <c r="C192" s="333"/>
      <c r="D192" s="334"/>
      <c r="E192" s="335"/>
      <c r="F192" s="336"/>
      <c r="G192" s="337"/>
      <c r="H192" s="338" t="s">
        <v>142</v>
      </c>
      <c r="I192" s="339"/>
      <c r="J192" s="339"/>
      <c r="K192" s="340"/>
      <c r="L192" s="340"/>
      <c r="M192" s="341"/>
      <c r="O192" s="343"/>
    </row>
    <row r="193" spans="1:15" s="342" customFormat="1" ht="31.5" customHeight="1" x14ac:dyDescent="0.2">
      <c r="A193" s="384">
        <v>215</v>
      </c>
      <c r="B193" s="332"/>
      <c r="C193" s="333"/>
      <c r="D193" s="334"/>
      <c r="E193" s="335"/>
      <c r="F193" s="336"/>
      <c r="G193" s="337"/>
      <c r="H193" s="338" t="s">
        <v>386</v>
      </c>
      <c r="I193" s="339"/>
      <c r="J193" s="339"/>
      <c r="K193" s="340"/>
      <c r="L193" s="340"/>
      <c r="M193" s="341"/>
      <c r="O193" s="343"/>
    </row>
    <row r="194" spans="1:15" s="342" customFormat="1" ht="31.5" customHeight="1" x14ac:dyDescent="0.2">
      <c r="A194" s="384">
        <v>217</v>
      </c>
      <c r="B194" s="332"/>
      <c r="C194" s="333"/>
      <c r="D194" s="334"/>
      <c r="E194" s="335"/>
      <c r="F194" s="336"/>
      <c r="G194" s="337"/>
      <c r="H194" s="338" t="s">
        <v>386</v>
      </c>
      <c r="I194" s="339"/>
      <c r="J194" s="339"/>
      <c r="K194" s="340"/>
      <c r="L194" s="340"/>
      <c r="M194" s="341"/>
      <c r="O194" s="343"/>
    </row>
    <row r="195" spans="1:15" s="342" customFormat="1" ht="31.5" customHeight="1" x14ac:dyDescent="0.2">
      <c r="A195" s="384">
        <v>218</v>
      </c>
      <c r="B195" s="332"/>
      <c r="C195" s="333"/>
      <c r="D195" s="334"/>
      <c r="E195" s="335"/>
      <c r="F195" s="336"/>
      <c r="G195" s="337"/>
      <c r="H195" s="338" t="s">
        <v>386</v>
      </c>
      <c r="I195" s="339"/>
      <c r="J195" s="339"/>
      <c r="K195" s="340"/>
      <c r="L195" s="340"/>
      <c r="M195" s="341"/>
      <c r="O195" s="343"/>
    </row>
    <row r="196" spans="1:15" s="342" customFormat="1" ht="31.5" customHeight="1" x14ac:dyDescent="0.2">
      <c r="A196" s="384">
        <v>219</v>
      </c>
      <c r="B196" s="332"/>
      <c r="C196" s="333"/>
      <c r="D196" s="334"/>
      <c r="E196" s="335"/>
      <c r="F196" s="336"/>
      <c r="G196" s="337"/>
      <c r="H196" s="338" t="s">
        <v>386</v>
      </c>
      <c r="I196" s="339"/>
      <c r="J196" s="339"/>
      <c r="K196" s="340"/>
      <c r="L196" s="340"/>
      <c r="M196" s="341"/>
      <c r="O196" s="343"/>
    </row>
    <row r="197" spans="1:15" s="342" customFormat="1" ht="31.5" customHeight="1" x14ac:dyDescent="0.2">
      <c r="A197" s="384">
        <v>220</v>
      </c>
      <c r="B197" s="332"/>
      <c r="C197" s="333"/>
      <c r="D197" s="334"/>
      <c r="E197" s="335"/>
      <c r="F197" s="336"/>
      <c r="G197" s="337"/>
      <c r="H197" s="338" t="s">
        <v>386</v>
      </c>
      <c r="I197" s="339"/>
      <c r="J197" s="339"/>
      <c r="K197" s="340"/>
      <c r="L197" s="340"/>
      <c r="M197" s="341"/>
      <c r="O197" s="343"/>
    </row>
    <row r="198" spans="1:15" s="342" customFormat="1" ht="93.75" customHeight="1" x14ac:dyDescent="0.2">
      <c r="A198" s="384">
        <v>221</v>
      </c>
      <c r="B198" s="332" t="str">
        <f t="shared" ref="B198:B203" si="26">CONCATENATE(H198,"-",K198,"-",L198)</f>
        <v>5X80M--</v>
      </c>
      <c r="C198" s="333" t="str">
        <f>CONCATENATE(C193,CHAR(10),C194,CHAR(10),C195,CHAR(10),C196,CHAR(10),C197)</f>
        <v xml:space="preserve">
</v>
      </c>
      <c r="D198" s="334" t="str">
        <f>CONCATENATE(D193,CHAR(10),D194,CHAR(10),D195,CHAR(10),D196,CHAR(10),D197)</f>
        <v xml:space="preserve">
</v>
      </c>
      <c r="E198" s="335" t="str">
        <f>TEXT(E193,"gg.aa.yyyy")&amp;CHAR(10)&amp;TEXT(E194,"gg.aa.yyyy")&amp;CHAR(10)&amp;TEXT(E195,"gg.aa.yyyy")&amp;CHAR(10)&amp;TEXT(E196,"gg.aa.yyyy")&amp;CHAR(10)&amp;TEXT(E197,"gg.aa.yyyy")</f>
        <v>00.01.1900
00.01.1900
00.01.1900
00.01.1900
00.01.1900</v>
      </c>
      <c r="F198" s="336" t="str">
        <f>CONCATENATE(F193,CHAR(10),F194,CHAR(10),F195,CHAR(10),F196,CHAR(10),F197)</f>
        <v xml:space="preserve">
</v>
      </c>
      <c r="G198" s="337">
        <f>G197</f>
        <v>0</v>
      </c>
      <c r="H198" s="338" t="s">
        <v>386</v>
      </c>
      <c r="I198" s="339"/>
      <c r="J198" s="339"/>
      <c r="K198" s="340"/>
      <c r="L198" s="340"/>
      <c r="M198" s="341"/>
      <c r="O198" s="343"/>
    </row>
    <row r="199" spans="1:15" s="354" customFormat="1" ht="31.5" customHeight="1" x14ac:dyDescent="0.2">
      <c r="A199" s="384">
        <v>222</v>
      </c>
      <c r="B199" s="344" t="str">
        <f t="shared" si="26"/>
        <v>60M--</v>
      </c>
      <c r="C199" s="345"/>
      <c r="D199" s="346"/>
      <c r="E199" s="347"/>
      <c r="F199" s="348"/>
      <c r="G199" s="349"/>
      <c r="H199" s="350" t="s">
        <v>384</v>
      </c>
      <c r="I199" s="351"/>
      <c r="J199" s="351"/>
      <c r="K199" s="352"/>
      <c r="L199" s="352"/>
      <c r="M199" s="353"/>
      <c r="O199" s="355"/>
    </row>
    <row r="200" spans="1:15" s="354" customFormat="1" ht="31.5" customHeight="1" x14ac:dyDescent="0.2">
      <c r="A200" s="384">
        <v>223</v>
      </c>
      <c r="B200" s="344" t="str">
        <f t="shared" si="26"/>
        <v>80M--</v>
      </c>
      <c r="C200" s="345"/>
      <c r="D200" s="346"/>
      <c r="E200" s="347"/>
      <c r="F200" s="348"/>
      <c r="G200" s="349"/>
      <c r="H200" s="350" t="s">
        <v>385</v>
      </c>
      <c r="I200" s="351"/>
      <c r="J200" s="351"/>
      <c r="K200" s="352"/>
      <c r="L200" s="352"/>
      <c r="M200" s="353"/>
      <c r="O200" s="355"/>
    </row>
    <row r="201" spans="1:15" s="354" customFormat="1" ht="31.5" customHeight="1" x14ac:dyDescent="0.2">
      <c r="A201" s="384">
        <v>224</v>
      </c>
      <c r="B201" s="344" t="str">
        <f t="shared" si="26"/>
        <v>800M--</v>
      </c>
      <c r="C201" s="345"/>
      <c r="D201" s="346"/>
      <c r="E201" s="347"/>
      <c r="F201" s="348"/>
      <c r="G201" s="349"/>
      <c r="H201" s="350" t="s">
        <v>106</v>
      </c>
      <c r="I201" s="351"/>
      <c r="J201" s="351"/>
      <c r="K201" s="352"/>
      <c r="L201" s="352"/>
      <c r="M201" s="353"/>
      <c r="O201" s="355"/>
    </row>
    <row r="202" spans="1:15" s="354" customFormat="1" ht="31.5" customHeight="1" x14ac:dyDescent="0.2">
      <c r="A202" s="384">
        <v>225</v>
      </c>
      <c r="B202" s="344" t="str">
        <f t="shared" si="26"/>
        <v>2000M--</v>
      </c>
      <c r="C202" s="345"/>
      <c r="D202" s="346"/>
      <c r="E202" s="347"/>
      <c r="F202" s="348"/>
      <c r="G202" s="349"/>
      <c r="H202" s="350" t="s">
        <v>291</v>
      </c>
      <c r="I202" s="351"/>
      <c r="J202" s="351"/>
      <c r="K202" s="352"/>
      <c r="L202" s="352"/>
      <c r="M202" s="353"/>
      <c r="O202" s="355"/>
    </row>
    <row r="203" spans="1:15" s="354" customFormat="1" ht="31.5" customHeight="1" x14ac:dyDescent="0.2">
      <c r="A203" s="384">
        <v>226</v>
      </c>
      <c r="B203" s="344" t="str">
        <f t="shared" si="26"/>
        <v>100M.ENG--</v>
      </c>
      <c r="C203" s="345"/>
      <c r="D203" s="346"/>
      <c r="E203" s="347"/>
      <c r="F203" s="348"/>
      <c r="G203" s="349"/>
      <c r="H203" s="350" t="s">
        <v>140</v>
      </c>
      <c r="I203" s="351"/>
      <c r="J203" s="351"/>
      <c r="K203" s="352"/>
      <c r="L203" s="352"/>
      <c r="M203" s="353"/>
      <c r="O203" s="355"/>
    </row>
    <row r="204" spans="1:15" s="354" customFormat="1" ht="31.5" customHeight="1" x14ac:dyDescent="0.2">
      <c r="A204" s="384">
        <v>227</v>
      </c>
      <c r="B204" s="344" t="str">
        <f t="shared" ref="B204:B207" si="27">CONCATENATE(H204,"-",M204)</f>
        <v>YÜKSEK-</v>
      </c>
      <c r="C204" s="345"/>
      <c r="D204" s="346"/>
      <c r="E204" s="347"/>
      <c r="F204" s="348"/>
      <c r="G204" s="349"/>
      <c r="H204" s="350" t="s">
        <v>45</v>
      </c>
      <c r="I204" s="351"/>
      <c r="J204" s="351"/>
      <c r="K204" s="352"/>
      <c r="L204" s="352"/>
      <c r="M204" s="353"/>
      <c r="O204" s="355"/>
    </row>
    <row r="205" spans="1:15" s="354" customFormat="1" ht="31.5" customHeight="1" x14ac:dyDescent="0.2">
      <c r="A205" s="384">
        <v>228</v>
      </c>
      <c r="B205" s="344" t="str">
        <f t="shared" si="27"/>
        <v>UZUN-</v>
      </c>
      <c r="C205" s="345"/>
      <c r="D205" s="346"/>
      <c r="E205" s="347"/>
      <c r="F205" s="348"/>
      <c r="G205" s="349"/>
      <c r="H205" s="350" t="s">
        <v>44</v>
      </c>
      <c r="I205" s="351"/>
      <c r="J205" s="351"/>
      <c r="K205" s="352"/>
      <c r="L205" s="352"/>
      <c r="M205" s="353"/>
      <c r="O205" s="355"/>
    </row>
    <row r="206" spans="1:15" s="354" customFormat="1" ht="31.5" customHeight="1" x14ac:dyDescent="0.2">
      <c r="A206" s="384">
        <v>229</v>
      </c>
      <c r="B206" s="344" t="str">
        <f t="shared" si="27"/>
        <v>CİRİT-</v>
      </c>
      <c r="C206" s="345"/>
      <c r="D206" s="346"/>
      <c r="E206" s="347"/>
      <c r="F206" s="348"/>
      <c r="G206" s="349"/>
      <c r="H206" s="350" t="s">
        <v>144</v>
      </c>
      <c r="I206" s="351"/>
      <c r="J206" s="351"/>
      <c r="K206" s="352"/>
      <c r="L206" s="352"/>
      <c r="M206" s="353"/>
      <c r="O206" s="355"/>
    </row>
    <row r="207" spans="1:15" s="354" customFormat="1" ht="31.5" customHeight="1" x14ac:dyDescent="0.2">
      <c r="A207" s="384">
        <v>230</v>
      </c>
      <c r="B207" s="344" t="str">
        <f t="shared" si="27"/>
        <v>GÜLLE-</v>
      </c>
      <c r="C207" s="345"/>
      <c r="D207" s="346"/>
      <c r="E207" s="347"/>
      <c r="F207" s="348"/>
      <c r="G207" s="349"/>
      <c r="H207" s="350" t="s">
        <v>142</v>
      </c>
      <c r="I207" s="351"/>
      <c r="J207" s="351"/>
      <c r="K207" s="352"/>
      <c r="L207" s="352"/>
      <c r="M207" s="353"/>
      <c r="O207" s="355"/>
    </row>
    <row r="208" spans="1:15" s="354" customFormat="1" ht="31.5" customHeight="1" x14ac:dyDescent="0.2">
      <c r="A208" s="384">
        <v>232</v>
      </c>
      <c r="B208" s="344"/>
      <c r="C208" s="345"/>
      <c r="D208" s="346"/>
      <c r="E208" s="347"/>
      <c r="F208" s="348"/>
      <c r="G208" s="349"/>
      <c r="H208" s="350" t="s">
        <v>386</v>
      </c>
      <c r="I208" s="351"/>
      <c r="J208" s="351"/>
      <c r="K208" s="352"/>
      <c r="L208" s="352"/>
      <c r="M208" s="353"/>
      <c r="O208" s="355"/>
    </row>
    <row r="209" spans="1:15" s="354" customFormat="1" ht="31.5" customHeight="1" x14ac:dyDescent="0.2">
      <c r="A209" s="384">
        <v>233</v>
      </c>
      <c r="B209" s="344"/>
      <c r="C209" s="345"/>
      <c r="D209" s="346"/>
      <c r="E209" s="347"/>
      <c r="F209" s="348"/>
      <c r="G209" s="349"/>
      <c r="H209" s="350" t="s">
        <v>386</v>
      </c>
      <c r="I209" s="351"/>
      <c r="J209" s="351"/>
      <c r="K209" s="352"/>
      <c r="L209" s="352"/>
      <c r="M209" s="353"/>
      <c r="O209" s="355"/>
    </row>
    <row r="210" spans="1:15" s="354" customFormat="1" ht="31.5" customHeight="1" x14ac:dyDescent="0.2">
      <c r="A210" s="384">
        <v>234</v>
      </c>
      <c r="B210" s="344"/>
      <c r="C210" s="345"/>
      <c r="D210" s="346"/>
      <c r="E210" s="347"/>
      <c r="F210" s="348"/>
      <c r="G210" s="349"/>
      <c r="H210" s="350" t="s">
        <v>386</v>
      </c>
      <c r="I210" s="351"/>
      <c r="J210" s="351"/>
      <c r="K210" s="352"/>
      <c r="L210" s="352"/>
      <c r="M210" s="353"/>
      <c r="O210" s="355"/>
    </row>
    <row r="211" spans="1:15" s="354" customFormat="1" ht="31.5" customHeight="1" x14ac:dyDescent="0.2">
      <c r="A211" s="384">
        <v>236</v>
      </c>
      <c r="B211" s="344"/>
      <c r="C211" s="345"/>
      <c r="D211" s="346"/>
      <c r="E211" s="347"/>
      <c r="F211" s="348"/>
      <c r="G211" s="349"/>
      <c r="H211" s="350" t="s">
        <v>386</v>
      </c>
      <c r="I211" s="351"/>
      <c r="J211" s="351"/>
      <c r="K211" s="352"/>
      <c r="L211" s="352"/>
      <c r="M211" s="353"/>
      <c r="O211" s="355"/>
    </row>
    <row r="212" spans="1:15" s="354" customFormat="1" ht="31.5" customHeight="1" x14ac:dyDescent="0.2">
      <c r="A212" s="384">
        <v>237</v>
      </c>
      <c r="B212" s="344"/>
      <c r="C212" s="345"/>
      <c r="D212" s="346"/>
      <c r="E212" s="347"/>
      <c r="F212" s="348"/>
      <c r="G212" s="349"/>
      <c r="H212" s="350" t="s">
        <v>386</v>
      </c>
      <c r="I212" s="351"/>
      <c r="J212" s="351"/>
      <c r="K212" s="352"/>
      <c r="L212" s="352"/>
      <c r="M212" s="353"/>
      <c r="O212" s="355"/>
    </row>
    <row r="213" spans="1:15" s="354" customFormat="1" ht="93.75" customHeight="1" x14ac:dyDescent="0.2">
      <c r="A213" s="384">
        <v>238</v>
      </c>
      <c r="B213" s="344" t="str">
        <f t="shared" ref="B213:B218" si="28">CONCATENATE(H213,"-",K213,"-",L213)</f>
        <v>5X80M--</v>
      </c>
      <c r="C213" s="345" t="str">
        <f>CONCATENATE(C208,CHAR(10),C209,CHAR(10),C210,CHAR(10),C211,CHAR(10),C212)</f>
        <v xml:space="preserve">
</v>
      </c>
      <c r="D213" s="346" t="str">
        <f>CONCATENATE(D208,CHAR(10),D209,CHAR(10),D210,CHAR(10),D211,CHAR(10),D212)</f>
        <v xml:space="preserve">
</v>
      </c>
      <c r="E213" s="347" t="str">
        <f>TEXT(E208,"gg.aa.yyyy")&amp;CHAR(10)&amp;TEXT(E209,"gg.aa.yyyy")&amp;CHAR(10)&amp;TEXT(E210,"gg.aa.yyyy")&amp;CHAR(10)&amp;TEXT(E211,"gg.aa.yyyy")&amp;CHAR(10)&amp;TEXT(E212,"gg.aa.yyyy")</f>
        <v>00.01.1900
00.01.1900
00.01.1900
00.01.1900
00.01.1900</v>
      </c>
      <c r="F213" s="348" t="str">
        <f>CONCATENATE(F208,CHAR(10),F209,CHAR(10),F210,CHAR(10),F211,CHAR(10),F212)</f>
        <v xml:space="preserve">
</v>
      </c>
      <c r="G213" s="349">
        <f>G212</f>
        <v>0</v>
      </c>
      <c r="H213" s="350" t="s">
        <v>386</v>
      </c>
      <c r="I213" s="351"/>
      <c r="J213" s="351"/>
      <c r="K213" s="352"/>
      <c r="L213" s="352"/>
      <c r="M213" s="353"/>
      <c r="O213" s="355"/>
    </row>
    <row r="214" spans="1:15" s="342" customFormat="1" ht="31.5" customHeight="1" x14ac:dyDescent="0.2">
      <c r="A214" s="384">
        <v>239</v>
      </c>
      <c r="B214" s="332" t="str">
        <f t="shared" si="28"/>
        <v>60M--</v>
      </c>
      <c r="C214" s="333"/>
      <c r="D214" s="334"/>
      <c r="E214" s="335"/>
      <c r="F214" s="336"/>
      <c r="G214" s="337"/>
      <c r="H214" s="338" t="s">
        <v>384</v>
      </c>
      <c r="I214" s="339"/>
      <c r="J214" s="339"/>
      <c r="K214" s="340"/>
      <c r="L214" s="340"/>
      <c r="M214" s="341"/>
      <c r="O214" s="343"/>
    </row>
    <row r="215" spans="1:15" s="342" customFormat="1" ht="31.5" customHeight="1" x14ac:dyDescent="0.2">
      <c r="A215" s="384">
        <v>240</v>
      </c>
      <c r="B215" s="332" t="str">
        <f t="shared" si="28"/>
        <v>80M--</v>
      </c>
      <c r="C215" s="333"/>
      <c r="D215" s="334"/>
      <c r="E215" s="335"/>
      <c r="F215" s="336"/>
      <c r="G215" s="337"/>
      <c r="H215" s="338" t="s">
        <v>385</v>
      </c>
      <c r="I215" s="339"/>
      <c r="J215" s="339"/>
      <c r="K215" s="340"/>
      <c r="L215" s="340"/>
      <c r="M215" s="341"/>
      <c r="O215" s="343"/>
    </row>
    <row r="216" spans="1:15" s="342" customFormat="1" ht="31.5" customHeight="1" x14ac:dyDescent="0.2">
      <c r="A216" s="384">
        <v>241</v>
      </c>
      <c r="B216" s="332" t="str">
        <f t="shared" si="28"/>
        <v>800M--</v>
      </c>
      <c r="C216" s="333"/>
      <c r="D216" s="334"/>
      <c r="E216" s="335"/>
      <c r="F216" s="336"/>
      <c r="G216" s="337"/>
      <c r="H216" s="338" t="s">
        <v>106</v>
      </c>
      <c r="I216" s="339"/>
      <c r="J216" s="339"/>
      <c r="K216" s="340"/>
      <c r="L216" s="340"/>
      <c r="M216" s="341"/>
      <c r="O216" s="343"/>
    </row>
    <row r="217" spans="1:15" s="342" customFormat="1" ht="31.5" customHeight="1" x14ac:dyDescent="0.2">
      <c r="A217" s="384">
        <v>242</v>
      </c>
      <c r="B217" s="332" t="str">
        <f t="shared" si="28"/>
        <v>2000M--</v>
      </c>
      <c r="C217" s="333"/>
      <c r="D217" s="334"/>
      <c r="E217" s="335"/>
      <c r="F217" s="336"/>
      <c r="G217" s="337"/>
      <c r="H217" s="338" t="s">
        <v>291</v>
      </c>
      <c r="I217" s="339"/>
      <c r="J217" s="339"/>
      <c r="K217" s="340"/>
      <c r="L217" s="340"/>
      <c r="M217" s="341"/>
      <c r="O217" s="343"/>
    </row>
    <row r="218" spans="1:15" s="342" customFormat="1" ht="31.5" customHeight="1" x14ac:dyDescent="0.2">
      <c r="A218" s="384">
        <v>243</v>
      </c>
      <c r="B218" s="332" t="str">
        <f t="shared" si="28"/>
        <v>100M.ENG--</v>
      </c>
      <c r="C218" s="333"/>
      <c r="D218" s="334"/>
      <c r="E218" s="335"/>
      <c r="F218" s="336"/>
      <c r="G218" s="337"/>
      <c r="H218" s="338" t="s">
        <v>140</v>
      </c>
      <c r="I218" s="339"/>
      <c r="J218" s="339"/>
      <c r="K218" s="340"/>
      <c r="L218" s="340"/>
      <c r="M218" s="341"/>
      <c r="O218" s="343"/>
    </row>
    <row r="219" spans="1:15" s="342" customFormat="1" ht="31.5" customHeight="1" x14ac:dyDescent="0.2">
      <c r="A219" s="384">
        <v>244</v>
      </c>
      <c r="B219" s="332" t="str">
        <f t="shared" ref="B219:B222" si="29">CONCATENATE(H219,"-",M219)</f>
        <v>YÜKSEK-</v>
      </c>
      <c r="C219" s="333"/>
      <c r="D219" s="334"/>
      <c r="E219" s="335"/>
      <c r="F219" s="336"/>
      <c r="G219" s="337"/>
      <c r="H219" s="338" t="s">
        <v>45</v>
      </c>
      <c r="I219" s="339"/>
      <c r="J219" s="339"/>
      <c r="K219" s="340"/>
      <c r="L219" s="340"/>
      <c r="M219" s="341"/>
      <c r="O219" s="343"/>
    </row>
    <row r="220" spans="1:15" s="342" customFormat="1" ht="31.5" customHeight="1" x14ac:dyDescent="0.2">
      <c r="A220" s="384">
        <v>245</v>
      </c>
      <c r="B220" s="332" t="str">
        <f t="shared" si="29"/>
        <v>UZUN-</v>
      </c>
      <c r="C220" s="333"/>
      <c r="D220" s="334"/>
      <c r="E220" s="335"/>
      <c r="F220" s="336"/>
      <c r="G220" s="337"/>
      <c r="H220" s="338" t="s">
        <v>44</v>
      </c>
      <c r="I220" s="339"/>
      <c r="J220" s="339"/>
      <c r="K220" s="340"/>
      <c r="L220" s="340"/>
      <c r="M220" s="341"/>
      <c r="O220" s="343"/>
    </row>
    <row r="221" spans="1:15" s="342" customFormat="1" ht="31.5" customHeight="1" x14ac:dyDescent="0.2">
      <c r="A221" s="384">
        <v>246</v>
      </c>
      <c r="B221" s="332" t="str">
        <f t="shared" si="29"/>
        <v>CİRİT-</v>
      </c>
      <c r="C221" s="333"/>
      <c r="D221" s="334"/>
      <c r="E221" s="335"/>
      <c r="F221" s="336"/>
      <c r="G221" s="337"/>
      <c r="H221" s="338" t="s">
        <v>144</v>
      </c>
      <c r="I221" s="339"/>
      <c r="J221" s="339"/>
      <c r="K221" s="340"/>
      <c r="L221" s="340"/>
      <c r="M221" s="341"/>
      <c r="O221" s="343"/>
    </row>
    <row r="222" spans="1:15" s="342" customFormat="1" ht="31.5" customHeight="1" x14ac:dyDescent="0.2">
      <c r="A222" s="384">
        <v>247</v>
      </c>
      <c r="B222" s="332" t="str">
        <f t="shared" si="29"/>
        <v>GÜLLE-</v>
      </c>
      <c r="C222" s="333"/>
      <c r="D222" s="334"/>
      <c r="E222" s="335"/>
      <c r="F222" s="336"/>
      <c r="G222" s="337"/>
      <c r="H222" s="338" t="s">
        <v>142</v>
      </c>
      <c r="I222" s="339"/>
      <c r="J222" s="339"/>
      <c r="K222" s="340"/>
      <c r="L222" s="340"/>
      <c r="M222" s="341"/>
      <c r="O222" s="343"/>
    </row>
    <row r="223" spans="1:15" s="342" customFormat="1" ht="31.5" customHeight="1" x14ac:dyDescent="0.2">
      <c r="A223" s="384">
        <v>249</v>
      </c>
      <c r="B223" s="332"/>
      <c r="C223" s="333"/>
      <c r="D223" s="334"/>
      <c r="E223" s="335"/>
      <c r="F223" s="336"/>
      <c r="G223" s="337"/>
      <c r="H223" s="338" t="s">
        <v>386</v>
      </c>
      <c r="I223" s="339"/>
      <c r="J223" s="339"/>
      <c r="K223" s="340"/>
      <c r="L223" s="340"/>
      <c r="M223" s="341"/>
      <c r="O223" s="343"/>
    </row>
    <row r="224" spans="1:15" s="342" customFormat="1" ht="31.5" customHeight="1" x14ac:dyDescent="0.2">
      <c r="A224" s="384">
        <v>250</v>
      </c>
      <c r="B224" s="332"/>
      <c r="C224" s="333"/>
      <c r="D224" s="334"/>
      <c r="E224" s="335"/>
      <c r="F224" s="336"/>
      <c r="G224" s="337"/>
      <c r="H224" s="338" t="s">
        <v>386</v>
      </c>
      <c r="I224" s="339"/>
      <c r="J224" s="339"/>
      <c r="K224" s="340"/>
      <c r="L224" s="340"/>
      <c r="M224" s="341"/>
      <c r="O224" s="343"/>
    </row>
    <row r="225" spans="1:15" s="342" customFormat="1" ht="31.5" customHeight="1" x14ac:dyDescent="0.2">
      <c r="A225" s="384">
        <v>252</v>
      </c>
      <c r="B225" s="332"/>
      <c r="C225" s="333"/>
      <c r="D225" s="334"/>
      <c r="E225" s="335"/>
      <c r="F225" s="336"/>
      <c r="G225" s="337"/>
      <c r="H225" s="338" t="s">
        <v>386</v>
      </c>
      <c r="I225" s="339"/>
      <c r="J225" s="339"/>
      <c r="K225" s="340"/>
      <c r="L225" s="340"/>
      <c r="M225" s="341"/>
      <c r="O225" s="343"/>
    </row>
    <row r="226" spans="1:15" s="342" customFormat="1" ht="31.5" customHeight="1" x14ac:dyDescent="0.2">
      <c r="A226" s="384">
        <v>253</v>
      </c>
      <c r="B226" s="332"/>
      <c r="C226" s="333"/>
      <c r="D226" s="334"/>
      <c r="E226" s="335"/>
      <c r="F226" s="336"/>
      <c r="G226" s="337"/>
      <c r="H226" s="338" t="s">
        <v>386</v>
      </c>
      <c r="I226" s="339"/>
      <c r="J226" s="339"/>
      <c r="K226" s="340"/>
      <c r="L226" s="340"/>
      <c r="M226" s="341"/>
      <c r="O226" s="343"/>
    </row>
    <row r="227" spans="1:15" s="342" customFormat="1" ht="31.5" customHeight="1" x14ac:dyDescent="0.2">
      <c r="A227" s="384">
        <v>254</v>
      </c>
      <c r="B227" s="332"/>
      <c r="C227" s="333"/>
      <c r="D227" s="334"/>
      <c r="E227" s="335"/>
      <c r="F227" s="336"/>
      <c r="G227" s="337"/>
      <c r="H227" s="338" t="s">
        <v>386</v>
      </c>
      <c r="I227" s="339"/>
      <c r="J227" s="339"/>
      <c r="K227" s="340"/>
      <c r="L227" s="340"/>
      <c r="M227" s="341"/>
      <c r="O227" s="343"/>
    </row>
    <row r="228" spans="1:15" s="342" customFormat="1" ht="93.75" customHeight="1" x14ac:dyDescent="0.2">
      <c r="A228" s="384">
        <v>255</v>
      </c>
      <c r="B228" s="332" t="str">
        <f t="shared" ref="B228:B233" si="30">CONCATENATE(H228,"-",K228,"-",L228)</f>
        <v>5X80M--</v>
      </c>
      <c r="C228" s="333" t="str">
        <f>CONCATENATE(C223,CHAR(10),C224,CHAR(10),C225,CHAR(10),C226,CHAR(10),C227)</f>
        <v xml:space="preserve">
</v>
      </c>
      <c r="D228" s="334" t="str">
        <f>CONCATENATE(D223,CHAR(10),D224,CHAR(10),D225,CHAR(10),D226,CHAR(10),D227)</f>
        <v xml:space="preserve">
</v>
      </c>
      <c r="E228" s="335" t="str">
        <f>TEXT(E223,"gg.aa.yyyy")&amp;CHAR(10)&amp;TEXT(E224,"gg.aa.yyyy")&amp;CHAR(10)&amp;TEXT(E225,"gg.aa.yyyy")&amp;CHAR(10)&amp;TEXT(E226,"gg.aa.yyyy")&amp;CHAR(10)&amp;TEXT(E227,"gg.aa.yyyy")</f>
        <v>00.01.1900
00.01.1900
00.01.1900
00.01.1900
00.01.1900</v>
      </c>
      <c r="F228" s="336" t="str">
        <f>CONCATENATE(F223,CHAR(10),F224,CHAR(10),F225,CHAR(10),F226,CHAR(10),F227)</f>
        <v xml:space="preserve">
</v>
      </c>
      <c r="G228" s="337">
        <f>G227</f>
        <v>0</v>
      </c>
      <c r="H228" s="338" t="s">
        <v>386</v>
      </c>
      <c r="I228" s="339"/>
      <c r="J228" s="339"/>
      <c r="K228" s="340"/>
      <c r="L228" s="340"/>
      <c r="M228" s="341"/>
      <c r="O228" s="343"/>
    </row>
    <row r="229" spans="1:15" s="354" customFormat="1" ht="31.5" customHeight="1" x14ac:dyDescent="0.2">
      <c r="A229" s="384">
        <v>256</v>
      </c>
      <c r="B229" s="344" t="str">
        <f t="shared" si="30"/>
        <v>60M--</v>
      </c>
      <c r="C229" s="345"/>
      <c r="D229" s="346"/>
      <c r="E229" s="347"/>
      <c r="F229" s="348"/>
      <c r="G229" s="349"/>
      <c r="H229" s="350" t="s">
        <v>384</v>
      </c>
      <c r="I229" s="351"/>
      <c r="J229" s="351"/>
      <c r="K229" s="352"/>
      <c r="L229" s="352"/>
      <c r="M229" s="353"/>
      <c r="O229" s="355"/>
    </row>
    <row r="230" spans="1:15" s="354" customFormat="1" ht="31.5" customHeight="1" x14ac:dyDescent="0.2">
      <c r="A230" s="384">
        <v>257</v>
      </c>
      <c r="B230" s="344" t="str">
        <f t="shared" si="30"/>
        <v>80M--</v>
      </c>
      <c r="C230" s="345"/>
      <c r="D230" s="346"/>
      <c r="E230" s="347"/>
      <c r="F230" s="348"/>
      <c r="G230" s="349"/>
      <c r="H230" s="350" t="s">
        <v>385</v>
      </c>
      <c r="I230" s="351"/>
      <c r="J230" s="351"/>
      <c r="K230" s="352"/>
      <c r="L230" s="352"/>
      <c r="M230" s="353"/>
      <c r="O230" s="355"/>
    </row>
    <row r="231" spans="1:15" s="354" customFormat="1" ht="31.5" customHeight="1" x14ac:dyDescent="0.2">
      <c r="A231" s="384">
        <v>258</v>
      </c>
      <c r="B231" s="344" t="str">
        <f t="shared" si="30"/>
        <v>800M--</v>
      </c>
      <c r="C231" s="345"/>
      <c r="D231" s="346"/>
      <c r="E231" s="347"/>
      <c r="F231" s="348"/>
      <c r="G231" s="349"/>
      <c r="H231" s="350" t="s">
        <v>106</v>
      </c>
      <c r="I231" s="351"/>
      <c r="J231" s="351"/>
      <c r="K231" s="352"/>
      <c r="L231" s="352"/>
      <c r="M231" s="353"/>
      <c r="O231" s="355"/>
    </row>
    <row r="232" spans="1:15" s="354" customFormat="1" ht="31.5" customHeight="1" x14ac:dyDescent="0.2">
      <c r="A232" s="384">
        <v>259</v>
      </c>
      <c r="B232" s="344" t="str">
        <f t="shared" si="30"/>
        <v>2000M--</v>
      </c>
      <c r="C232" s="345"/>
      <c r="D232" s="346"/>
      <c r="E232" s="347"/>
      <c r="F232" s="348"/>
      <c r="G232" s="349"/>
      <c r="H232" s="350" t="s">
        <v>291</v>
      </c>
      <c r="I232" s="351"/>
      <c r="J232" s="351"/>
      <c r="K232" s="352"/>
      <c r="L232" s="352"/>
      <c r="M232" s="353"/>
      <c r="O232" s="355"/>
    </row>
    <row r="233" spans="1:15" s="354" customFormat="1" ht="31.5" customHeight="1" x14ac:dyDescent="0.2">
      <c r="A233" s="384">
        <v>260</v>
      </c>
      <c r="B233" s="344" t="str">
        <f t="shared" si="30"/>
        <v>100M.ENG--</v>
      </c>
      <c r="C233" s="345"/>
      <c r="D233" s="346"/>
      <c r="E233" s="347"/>
      <c r="F233" s="348"/>
      <c r="G233" s="349"/>
      <c r="H233" s="350" t="s">
        <v>140</v>
      </c>
      <c r="I233" s="351"/>
      <c r="J233" s="351"/>
      <c r="K233" s="352"/>
      <c r="L233" s="352"/>
      <c r="M233" s="353"/>
      <c r="O233" s="355"/>
    </row>
    <row r="234" spans="1:15" s="354" customFormat="1" ht="31.5" customHeight="1" x14ac:dyDescent="0.2">
      <c r="A234" s="384">
        <v>261</v>
      </c>
      <c r="B234" s="344" t="str">
        <f t="shared" ref="B234:B237" si="31">CONCATENATE(H234,"-",M234)</f>
        <v>YÜKSEK-</v>
      </c>
      <c r="C234" s="345"/>
      <c r="D234" s="346"/>
      <c r="E234" s="347"/>
      <c r="F234" s="348"/>
      <c r="G234" s="349"/>
      <c r="H234" s="350" t="s">
        <v>45</v>
      </c>
      <c r="I234" s="351"/>
      <c r="J234" s="351"/>
      <c r="K234" s="352"/>
      <c r="L234" s="352"/>
      <c r="M234" s="353"/>
      <c r="O234" s="355"/>
    </row>
    <row r="235" spans="1:15" s="354" customFormat="1" ht="31.5" customHeight="1" x14ac:dyDescent="0.2">
      <c r="A235" s="384">
        <v>262</v>
      </c>
      <c r="B235" s="344" t="str">
        <f t="shared" si="31"/>
        <v>UZUN-</v>
      </c>
      <c r="C235" s="345"/>
      <c r="D235" s="346"/>
      <c r="E235" s="347"/>
      <c r="F235" s="348"/>
      <c r="G235" s="349"/>
      <c r="H235" s="350" t="s">
        <v>44</v>
      </c>
      <c r="I235" s="351"/>
      <c r="J235" s="351"/>
      <c r="K235" s="352"/>
      <c r="L235" s="352"/>
      <c r="M235" s="353"/>
      <c r="O235" s="355"/>
    </row>
    <row r="236" spans="1:15" s="354" customFormat="1" ht="31.5" customHeight="1" x14ac:dyDescent="0.2">
      <c r="A236" s="384">
        <v>263</v>
      </c>
      <c r="B236" s="344" t="str">
        <f t="shared" si="31"/>
        <v>CİRİT-</v>
      </c>
      <c r="C236" s="345"/>
      <c r="D236" s="346"/>
      <c r="E236" s="347"/>
      <c r="F236" s="348"/>
      <c r="G236" s="349"/>
      <c r="H236" s="350" t="s">
        <v>144</v>
      </c>
      <c r="I236" s="351"/>
      <c r="J236" s="351"/>
      <c r="K236" s="352"/>
      <c r="L236" s="352"/>
      <c r="M236" s="353"/>
      <c r="O236" s="355"/>
    </row>
    <row r="237" spans="1:15" s="354" customFormat="1" ht="31.5" customHeight="1" x14ac:dyDescent="0.2">
      <c r="A237" s="384">
        <v>264</v>
      </c>
      <c r="B237" s="344" t="str">
        <f t="shared" si="31"/>
        <v>GÜLLE-</v>
      </c>
      <c r="C237" s="345"/>
      <c r="D237" s="346"/>
      <c r="E237" s="347"/>
      <c r="F237" s="348"/>
      <c r="G237" s="349"/>
      <c r="H237" s="350" t="s">
        <v>142</v>
      </c>
      <c r="I237" s="351"/>
      <c r="J237" s="351"/>
      <c r="K237" s="352"/>
      <c r="L237" s="352"/>
      <c r="M237" s="353"/>
      <c r="O237" s="355"/>
    </row>
    <row r="238" spans="1:15" s="354" customFormat="1" ht="31.5" customHeight="1" x14ac:dyDescent="0.2">
      <c r="A238" s="384">
        <v>266</v>
      </c>
      <c r="B238" s="344"/>
      <c r="C238" s="345"/>
      <c r="D238" s="346"/>
      <c r="E238" s="347"/>
      <c r="F238" s="348"/>
      <c r="G238" s="349"/>
      <c r="H238" s="350" t="s">
        <v>386</v>
      </c>
      <c r="I238" s="351"/>
      <c r="J238" s="351"/>
      <c r="K238" s="352"/>
      <c r="L238" s="352"/>
      <c r="M238" s="353"/>
      <c r="O238" s="355"/>
    </row>
    <row r="239" spans="1:15" s="354" customFormat="1" ht="31.5" customHeight="1" x14ac:dyDescent="0.2">
      <c r="A239" s="384">
        <v>268</v>
      </c>
      <c r="B239" s="344"/>
      <c r="C239" s="345"/>
      <c r="D239" s="346"/>
      <c r="E239" s="347"/>
      <c r="F239" s="348"/>
      <c r="G239" s="349"/>
      <c r="H239" s="350" t="s">
        <v>386</v>
      </c>
      <c r="I239" s="351"/>
      <c r="J239" s="351"/>
      <c r="K239" s="352"/>
      <c r="L239" s="352"/>
      <c r="M239" s="353"/>
      <c r="O239" s="355"/>
    </row>
    <row r="240" spans="1:15" s="354" customFormat="1" ht="31.5" customHeight="1" x14ac:dyDescent="0.2">
      <c r="A240" s="384">
        <v>269</v>
      </c>
      <c r="B240" s="344"/>
      <c r="C240" s="345"/>
      <c r="D240" s="346"/>
      <c r="E240" s="347"/>
      <c r="F240" s="348"/>
      <c r="G240" s="349"/>
      <c r="H240" s="350" t="s">
        <v>386</v>
      </c>
      <c r="I240" s="351"/>
      <c r="J240" s="351"/>
      <c r="K240" s="352"/>
      <c r="L240" s="352"/>
      <c r="M240" s="353"/>
      <c r="O240" s="355"/>
    </row>
    <row r="241" spans="1:15" s="354" customFormat="1" ht="31.5" customHeight="1" x14ac:dyDescent="0.2">
      <c r="A241" s="384">
        <v>270</v>
      </c>
      <c r="B241" s="344"/>
      <c r="C241" s="345"/>
      <c r="D241" s="346"/>
      <c r="E241" s="347"/>
      <c r="F241" s="348"/>
      <c r="G241" s="349"/>
      <c r="H241" s="350" t="s">
        <v>386</v>
      </c>
      <c r="I241" s="351"/>
      <c r="J241" s="351"/>
      <c r="K241" s="352"/>
      <c r="L241" s="352"/>
      <c r="M241" s="353"/>
      <c r="O241" s="355"/>
    </row>
    <row r="242" spans="1:15" s="354" customFormat="1" ht="31.5" customHeight="1" x14ac:dyDescent="0.2">
      <c r="A242" s="384">
        <v>271</v>
      </c>
      <c r="B242" s="344"/>
      <c r="C242" s="345"/>
      <c r="D242" s="346"/>
      <c r="E242" s="347"/>
      <c r="F242" s="348"/>
      <c r="G242" s="349"/>
      <c r="H242" s="350" t="s">
        <v>386</v>
      </c>
      <c r="I242" s="351"/>
      <c r="J242" s="351"/>
      <c r="K242" s="352"/>
      <c r="L242" s="352"/>
      <c r="M242" s="353"/>
      <c r="O242" s="355"/>
    </row>
    <row r="243" spans="1:15" s="354" customFormat="1" ht="93.75" customHeight="1" x14ac:dyDescent="0.2">
      <c r="A243" s="384">
        <v>272</v>
      </c>
      <c r="B243" s="344" t="str">
        <f t="shared" ref="B243:B248" si="32">CONCATENATE(H243,"-",K243,"-",L243)</f>
        <v>5X80M--</v>
      </c>
      <c r="C243" s="345" t="str">
        <f>CONCATENATE(C238,CHAR(10),C239,CHAR(10),C240,CHAR(10),C241,CHAR(10),C242)</f>
        <v xml:space="preserve">
</v>
      </c>
      <c r="D243" s="346" t="str">
        <f>CONCATENATE(D238,CHAR(10),D239,CHAR(10),D240,CHAR(10),D241,CHAR(10),D242)</f>
        <v xml:space="preserve">
</v>
      </c>
      <c r="E243" s="347" t="str">
        <f>TEXT(E238,"gg.aa.yyyy")&amp;CHAR(10)&amp;TEXT(E239,"gg.aa.yyyy")&amp;CHAR(10)&amp;TEXT(E240,"gg.aa.yyyy")&amp;CHAR(10)&amp;TEXT(E241,"gg.aa.yyyy")&amp;CHAR(10)&amp;TEXT(E242,"gg.aa.yyyy")</f>
        <v>00.01.1900
00.01.1900
00.01.1900
00.01.1900
00.01.1900</v>
      </c>
      <c r="F243" s="348" t="str">
        <f>CONCATENATE(F238,CHAR(10),F239,CHAR(10),F240,CHAR(10),F241,CHAR(10),F242)</f>
        <v xml:space="preserve">
</v>
      </c>
      <c r="G243" s="349">
        <f>G242</f>
        <v>0</v>
      </c>
      <c r="H243" s="350" t="s">
        <v>386</v>
      </c>
      <c r="I243" s="351"/>
      <c r="J243" s="351"/>
      <c r="K243" s="352"/>
      <c r="L243" s="352"/>
      <c r="M243" s="353"/>
      <c r="O243" s="355"/>
    </row>
    <row r="244" spans="1:15" s="342" customFormat="1" ht="31.5" customHeight="1" x14ac:dyDescent="0.2">
      <c r="A244" s="384">
        <v>273</v>
      </c>
      <c r="B244" s="332" t="str">
        <f t="shared" si="32"/>
        <v>60M--</v>
      </c>
      <c r="C244" s="333"/>
      <c r="D244" s="334"/>
      <c r="E244" s="335"/>
      <c r="F244" s="336"/>
      <c r="G244" s="337"/>
      <c r="H244" s="338" t="s">
        <v>384</v>
      </c>
      <c r="I244" s="339"/>
      <c r="J244" s="339"/>
      <c r="K244" s="340"/>
      <c r="L244" s="340"/>
      <c r="M244" s="341"/>
      <c r="O244" s="343"/>
    </row>
    <row r="245" spans="1:15" s="342" customFormat="1" ht="31.5" customHeight="1" x14ac:dyDescent="0.2">
      <c r="A245" s="384">
        <v>274</v>
      </c>
      <c r="B245" s="332" t="str">
        <f t="shared" si="32"/>
        <v>80M--</v>
      </c>
      <c r="C245" s="333"/>
      <c r="D245" s="334"/>
      <c r="E245" s="335"/>
      <c r="F245" s="336"/>
      <c r="G245" s="337"/>
      <c r="H245" s="338" t="s">
        <v>385</v>
      </c>
      <c r="I245" s="339"/>
      <c r="J245" s="339"/>
      <c r="K245" s="340"/>
      <c r="L245" s="340"/>
      <c r="M245" s="341"/>
      <c r="O245" s="343"/>
    </row>
    <row r="246" spans="1:15" s="342" customFormat="1" ht="31.5" customHeight="1" x14ac:dyDescent="0.2">
      <c r="A246" s="384">
        <v>275</v>
      </c>
      <c r="B246" s="332" t="str">
        <f t="shared" si="32"/>
        <v>800M--</v>
      </c>
      <c r="C246" s="333"/>
      <c r="D246" s="334"/>
      <c r="E246" s="335"/>
      <c r="F246" s="336"/>
      <c r="G246" s="337"/>
      <c r="H246" s="338" t="s">
        <v>106</v>
      </c>
      <c r="I246" s="339"/>
      <c r="J246" s="339"/>
      <c r="K246" s="340"/>
      <c r="L246" s="340"/>
      <c r="M246" s="341"/>
      <c r="O246" s="343"/>
    </row>
    <row r="247" spans="1:15" s="342" customFormat="1" ht="31.5" customHeight="1" x14ac:dyDescent="0.2">
      <c r="A247" s="384">
        <v>276</v>
      </c>
      <c r="B247" s="332" t="str">
        <f t="shared" si="32"/>
        <v>2000M--</v>
      </c>
      <c r="C247" s="333"/>
      <c r="D247" s="334"/>
      <c r="E247" s="335"/>
      <c r="F247" s="336"/>
      <c r="G247" s="337"/>
      <c r="H247" s="338" t="s">
        <v>291</v>
      </c>
      <c r="I247" s="339"/>
      <c r="J247" s="339"/>
      <c r="K247" s="340"/>
      <c r="L247" s="340"/>
      <c r="M247" s="341"/>
      <c r="O247" s="343"/>
    </row>
    <row r="248" spans="1:15" s="342" customFormat="1" ht="31.5" customHeight="1" x14ac:dyDescent="0.2">
      <c r="A248" s="384">
        <v>277</v>
      </c>
      <c r="B248" s="332" t="str">
        <f t="shared" si="32"/>
        <v>100M.ENG--</v>
      </c>
      <c r="C248" s="333"/>
      <c r="D248" s="334"/>
      <c r="E248" s="335"/>
      <c r="F248" s="336"/>
      <c r="G248" s="337"/>
      <c r="H248" s="338" t="s">
        <v>140</v>
      </c>
      <c r="I248" s="339"/>
      <c r="J248" s="339"/>
      <c r="K248" s="340"/>
      <c r="L248" s="340"/>
      <c r="M248" s="341"/>
      <c r="O248" s="343"/>
    </row>
    <row r="249" spans="1:15" s="342" customFormat="1" ht="31.5" customHeight="1" x14ac:dyDescent="0.2">
      <c r="A249" s="384">
        <v>278</v>
      </c>
      <c r="B249" s="332" t="str">
        <f t="shared" ref="B249:B252" si="33">CONCATENATE(H249,"-",M249)</f>
        <v>YÜKSEK-</v>
      </c>
      <c r="C249" s="333"/>
      <c r="D249" s="334"/>
      <c r="E249" s="335"/>
      <c r="F249" s="336"/>
      <c r="G249" s="337"/>
      <c r="H249" s="338" t="s">
        <v>45</v>
      </c>
      <c r="I249" s="339"/>
      <c r="J249" s="339"/>
      <c r="K249" s="340"/>
      <c r="L249" s="340"/>
      <c r="M249" s="341"/>
      <c r="O249" s="343"/>
    </row>
    <row r="250" spans="1:15" s="342" customFormat="1" ht="31.5" customHeight="1" x14ac:dyDescent="0.2">
      <c r="A250" s="384">
        <v>279</v>
      </c>
      <c r="B250" s="332" t="str">
        <f t="shared" si="33"/>
        <v>UZUN-</v>
      </c>
      <c r="C250" s="333"/>
      <c r="D250" s="334"/>
      <c r="E250" s="335"/>
      <c r="F250" s="336"/>
      <c r="G250" s="337"/>
      <c r="H250" s="338" t="s">
        <v>44</v>
      </c>
      <c r="I250" s="339"/>
      <c r="J250" s="339"/>
      <c r="K250" s="340"/>
      <c r="L250" s="340"/>
      <c r="M250" s="341"/>
      <c r="O250" s="343"/>
    </row>
    <row r="251" spans="1:15" s="342" customFormat="1" ht="31.5" customHeight="1" x14ac:dyDescent="0.2">
      <c r="A251" s="384">
        <v>280</v>
      </c>
      <c r="B251" s="332" t="str">
        <f t="shared" si="33"/>
        <v>CİRİT-</v>
      </c>
      <c r="C251" s="333"/>
      <c r="D251" s="334"/>
      <c r="E251" s="335"/>
      <c r="F251" s="336"/>
      <c r="G251" s="337"/>
      <c r="H251" s="338" t="s">
        <v>144</v>
      </c>
      <c r="I251" s="339"/>
      <c r="J251" s="339"/>
      <c r="K251" s="340"/>
      <c r="L251" s="340"/>
      <c r="M251" s="341"/>
      <c r="O251" s="343"/>
    </row>
    <row r="252" spans="1:15" s="342" customFormat="1" ht="31.5" customHeight="1" x14ac:dyDescent="0.2">
      <c r="A252" s="384">
        <v>281</v>
      </c>
      <c r="B252" s="332" t="str">
        <f t="shared" si="33"/>
        <v>GÜLLE-</v>
      </c>
      <c r="C252" s="333"/>
      <c r="D252" s="334"/>
      <c r="E252" s="335"/>
      <c r="F252" s="336"/>
      <c r="G252" s="337"/>
      <c r="H252" s="338" t="s">
        <v>142</v>
      </c>
      <c r="I252" s="339"/>
      <c r="J252" s="339"/>
      <c r="K252" s="340"/>
      <c r="L252" s="340"/>
      <c r="M252" s="341"/>
      <c r="O252" s="343"/>
    </row>
    <row r="253" spans="1:15" s="342" customFormat="1" ht="31.5" customHeight="1" x14ac:dyDescent="0.2">
      <c r="A253" s="384">
        <v>283</v>
      </c>
      <c r="B253" s="332"/>
      <c r="C253" s="333"/>
      <c r="D253" s="334"/>
      <c r="E253" s="335"/>
      <c r="F253" s="336"/>
      <c r="G253" s="337"/>
      <c r="H253" s="338" t="s">
        <v>386</v>
      </c>
      <c r="I253" s="339"/>
      <c r="J253" s="339"/>
      <c r="K253" s="340"/>
      <c r="L253" s="340"/>
      <c r="M253" s="341"/>
      <c r="O253" s="343"/>
    </row>
    <row r="254" spans="1:15" s="342" customFormat="1" ht="31.5" customHeight="1" x14ac:dyDescent="0.2">
      <c r="A254" s="384">
        <v>284</v>
      </c>
      <c r="B254" s="332"/>
      <c r="C254" s="333"/>
      <c r="D254" s="334"/>
      <c r="E254" s="335"/>
      <c r="F254" s="336"/>
      <c r="G254" s="337"/>
      <c r="H254" s="338" t="s">
        <v>386</v>
      </c>
      <c r="I254" s="339"/>
      <c r="J254" s="339"/>
      <c r="K254" s="340"/>
      <c r="L254" s="340"/>
      <c r="M254" s="341"/>
      <c r="O254" s="343"/>
    </row>
    <row r="255" spans="1:15" s="342" customFormat="1" ht="31.5" customHeight="1" x14ac:dyDescent="0.2">
      <c r="A255" s="384">
        <v>286</v>
      </c>
      <c r="B255" s="332"/>
      <c r="C255" s="333"/>
      <c r="D255" s="334"/>
      <c r="E255" s="335"/>
      <c r="F255" s="336"/>
      <c r="G255" s="337"/>
      <c r="H255" s="338" t="s">
        <v>386</v>
      </c>
      <c r="I255" s="339"/>
      <c r="J255" s="339"/>
      <c r="K255" s="340"/>
      <c r="L255" s="340"/>
      <c r="M255" s="341"/>
      <c r="O255" s="343"/>
    </row>
    <row r="256" spans="1:15" s="342" customFormat="1" ht="31.5" customHeight="1" x14ac:dyDescent="0.2">
      <c r="A256" s="384">
        <v>287</v>
      </c>
      <c r="B256" s="332"/>
      <c r="C256" s="333"/>
      <c r="D256" s="334"/>
      <c r="E256" s="335"/>
      <c r="F256" s="336"/>
      <c r="G256" s="337"/>
      <c r="H256" s="338" t="s">
        <v>386</v>
      </c>
      <c r="I256" s="339"/>
      <c r="J256" s="339"/>
      <c r="K256" s="340"/>
      <c r="L256" s="340"/>
      <c r="M256" s="341"/>
      <c r="O256" s="343"/>
    </row>
    <row r="257" spans="1:15" s="342" customFormat="1" ht="31.5" customHeight="1" x14ac:dyDescent="0.2">
      <c r="A257" s="384">
        <v>288</v>
      </c>
      <c r="B257" s="332"/>
      <c r="C257" s="333"/>
      <c r="D257" s="334"/>
      <c r="E257" s="335"/>
      <c r="F257" s="336"/>
      <c r="G257" s="337"/>
      <c r="H257" s="338" t="s">
        <v>386</v>
      </c>
      <c r="I257" s="339"/>
      <c r="J257" s="339"/>
      <c r="K257" s="340"/>
      <c r="L257" s="340"/>
      <c r="M257" s="341"/>
      <c r="O257" s="343"/>
    </row>
    <row r="258" spans="1:15" s="342" customFormat="1" ht="93.75" customHeight="1" x14ac:dyDescent="0.2">
      <c r="A258" s="384">
        <v>289</v>
      </c>
      <c r="B258" s="332" t="str">
        <f t="shared" ref="B258:B263" si="34">CONCATENATE(H258,"-",K258,"-",L258)</f>
        <v>5X80M--</v>
      </c>
      <c r="C258" s="333" t="str">
        <f>CONCATENATE(C253,CHAR(10),C254,CHAR(10),C255,CHAR(10),C256,CHAR(10),C257)</f>
        <v xml:space="preserve">
</v>
      </c>
      <c r="D258" s="334" t="str">
        <f>CONCATENATE(D253,CHAR(10),D254,CHAR(10),D255,CHAR(10),D256,CHAR(10),D257)</f>
        <v xml:space="preserve">
</v>
      </c>
      <c r="E258" s="335" t="str">
        <f>TEXT(E253,"gg.aa.yyyy")&amp;CHAR(10)&amp;TEXT(E254,"gg.aa.yyyy")&amp;CHAR(10)&amp;TEXT(E255,"gg.aa.yyyy")&amp;CHAR(10)&amp;TEXT(E256,"gg.aa.yyyy")&amp;CHAR(10)&amp;TEXT(E257,"gg.aa.yyyy")</f>
        <v>00.01.1900
00.01.1900
00.01.1900
00.01.1900
00.01.1900</v>
      </c>
      <c r="F258" s="336" t="str">
        <f>CONCATENATE(F253,CHAR(10),F254,CHAR(10),F255,CHAR(10),F256,CHAR(10),F257)</f>
        <v xml:space="preserve">
</v>
      </c>
      <c r="G258" s="337">
        <f>G257</f>
        <v>0</v>
      </c>
      <c r="H258" s="338" t="s">
        <v>386</v>
      </c>
      <c r="I258" s="339"/>
      <c r="J258" s="339"/>
      <c r="K258" s="340"/>
      <c r="L258" s="340"/>
      <c r="M258" s="341"/>
      <c r="O258" s="343"/>
    </row>
    <row r="259" spans="1:15" s="354" customFormat="1" ht="31.5" customHeight="1" x14ac:dyDescent="0.2">
      <c r="A259" s="384">
        <v>290</v>
      </c>
      <c r="B259" s="344" t="str">
        <f t="shared" si="34"/>
        <v>60M--</v>
      </c>
      <c r="C259" s="345"/>
      <c r="D259" s="346"/>
      <c r="E259" s="347"/>
      <c r="F259" s="348"/>
      <c r="G259" s="349"/>
      <c r="H259" s="350" t="s">
        <v>384</v>
      </c>
      <c r="I259" s="351"/>
      <c r="J259" s="351"/>
      <c r="K259" s="352"/>
      <c r="L259" s="352"/>
      <c r="M259" s="353"/>
      <c r="O259" s="355"/>
    </row>
    <row r="260" spans="1:15" s="354" customFormat="1" ht="31.5" customHeight="1" x14ac:dyDescent="0.2">
      <c r="A260" s="384">
        <v>291</v>
      </c>
      <c r="B260" s="344" t="str">
        <f t="shared" si="34"/>
        <v>80M--</v>
      </c>
      <c r="C260" s="345"/>
      <c r="D260" s="346"/>
      <c r="E260" s="347"/>
      <c r="F260" s="348"/>
      <c r="G260" s="349"/>
      <c r="H260" s="350" t="s">
        <v>385</v>
      </c>
      <c r="I260" s="351"/>
      <c r="J260" s="351"/>
      <c r="K260" s="352"/>
      <c r="L260" s="352"/>
      <c r="M260" s="353"/>
      <c r="O260" s="355"/>
    </row>
    <row r="261" spans="1:15" s="354" customFormat="1" ht="31.5" customHeight="1" x14ac:dyDescent="0.2">
      <c r="A261" s="384">
        <v>292</v>
      </c>
      <c r="B261" s="344" t="str">
        <f t="shared" si="34"/>
        <v>800M--</v>
      </c>
      <c r="C261" s="345"/>
      <c r="D261" s="346"/>
      <c r="E261" s="347"/>
      <c r="F261" s="348"/>
      <c r="G261" s="349"/>
      <c r="H261" s="350" t="s">
        <v>106</v>
      </c>
      <c r="I261" s="351"/>
      <c r="J261" s="351"/>
      <c r="K261" s="352"/>
      <c r="L261" s="352"/>
      <c r="M261" s="353"/>
      <c r="O261" s="355"/>
    </row>
    <row r="262" spans="1:15" s="354" customFormat="1" ht="31.5" customHeight="1" x14ac:dyDescent="0.2">
      <c r="A262" s="384">
        <v>293</v>
      </c>
      <c r="B262" s="344" t="str">
        <f t="shared" si="34"/>
        <v>2000M--</v>
      </c>
      <c r="C262" s="345"/>
      <c r="D262" s="346"/>
      <c r="E262" s="347"/>
      <c r="F262" s="348"/>
      <c r="G262" s="349"/>
      <c r="H262" s="350" t="s">
        <v>291</v>
      </c>
      <c r="I262" s="351"/>
      <c r="J262" s="351"/>
      <c r="K262" s="352"/>
      <c r="L262" s="352"/>
      <c r="M262" s="353"/>
      <c r="O262" s="355"/>
    </row>
    <row r="263" spans="1:15" s="354" customFormat="1" ht="31.5" customHeight="1" x14ac:dyDescent="0.2">
      <c r="A263" s="384">
        <v>294</v>
      </c>
      <c r="B263" s="344" t="str">
        <f t="shared" si="34"/>
        <v>100M.ENG--</v>
      </c>
      <c r="C263" s="345"/>
      <c r="D263" s="346"/>
      <c r="E263" s="347"/>
      <c r="F263" s="348"/>
      <c r="G263" s="349"/>
      <c r="H263" s="350" t="s">
        <v>140</v>
      </c>
      <c r="I263" s="351"/>
      <c r="J263" s="351"/>
      <c r="K263" s="352"/>
      <c r="L263" s="352"/>
      <c r="M263" s="353"/>
      <c r="O263" s="355"/>
    </row>
    <row r="264" spans="1:15" s="354" customFormat="1" ht="31.5" customHeight="1" x14ac:dyDescent="0.2">
      <c r="A264" s="384">
        <v>295</v>
      </c>
      <c r="B264" s="344" t="str">
        <f t="shared" ref="B264:B267" si="35">CONCATENATE(H264,"-",M264)</f>
        <v>YÜKSEK-</v>
      </c>
      <c r="C264" s="345"/>
      <c r="D264" s="346"/>
      <c r="E264" s="347"/>
      <c r="F264" s="348"/>
      <c r="G264" s="349"/>
      <c r="H264" s="350" t="s">
        <v>45</v>
      </c>
      <c r="I264" s="351"/>
      <c r="J264" s="351"/>
      <c r="K264" s="352"/>
      <c r="L264" s="352"/>
      <c r="M264" s="353"/>
      <c r="O264" s="355"/>
    </row>
    <row r="265" spans="1:15" s="354" customFormat="1" ht="31.5" customHeight="1" x14ac:dyDescent="0.2">
      <c r="A265" s="384">
        <v>296</v>
      </c>
      <c r="B265" s="344" t="str">
        <f t="shared" si="35"/>
        <v>UZUN-</v>
      </c>
      <c r="C265" s="345"/>
      <c r="D265" s="346"/>
      <c r="E265" s="347"/>
      <c r="F265" s="348"/>
      <c r="G265" s="349"/>
      <c r="H265" s="350" t="s">
        <v>44</v>
      </c>
      <c r="I265" s="351"/>
      <c r="J265" s="351"/>
      <c r="K265" s="352"/>
      <c r="L265" s="352"/>
      <c r="M265" s="353"/>
      <c r="O265" s="355"/>
    </row>
    <row r="266" spans="1:15" s="354" customFormat="1" ht="31.5" customHeight="1" x14ac:dyDescent="0.2">
      <c r="A266" s="384">
        <v>297</v>
      </c>
      <c r="B266" s="344" t="str">
        <f t="shared" si="35"/>
        <v>CİRİT-</v>
      </c>
      <c r="C266" s="345"/>
      <c r="D266" s="346"/>
      <c r="E266" s="347"/>
      <c r="F266" s="348"/>
      <c r="G266" s="349"/>
      <c r="H266" s="350" t="s">
        <v>144</v>
      </c>
      <c r="I266" s="351"/>
      <c r="J266" s="351"/>
      <c r="K266" s="352"/>
      <c r="L266" s="352"/>
      <c r="M266" s="353"/>
      <c r="O266" s="355"/>
    </row>
    <row r="267" spans="1:15" s="354" customFormat="1" ht="31.5" customHeight="1" x14ac:dyDescent="0.2">
      <c r="A267" s="384">
        <v>298</v>
      </c>
      <c r="B267" s="344" t="str">
        <f t="shared" si="35"/>
        <v>GÜLLE-</v>
      </c>
      <c r="C267" s="345"/>
      <c r="D267" s="346"/>
      <c r="E267" s="347"/>
      <c r="F267" s="348"/>
      <c r="G267" s="349"/>
      <c r="H267" s="350" t="s">
        <v>142</v>
      </c>
      <c r="I267" s="351"/>
      <c r="J267" s="351"/>
      <c r="K267" s="352"/>
      <c r="L267" s="352"/>
      <c r="M267" s="353"/>
      <c r="O267" s="355"/>
    </row>
    <row r="268" spans="1:15" s="354" customFormat="1" ht="31.5" customHeight="1" x14ac:dyDescent="0.2">
      <c r="A268" s="384">
        <v>300</v>
      </c>
      <c r="B268" s="344"/>
      <c r="C268" s="345"/>
      <c r="D268" s="346"/>
      <c r="E268" s="347"/>
      <c r="F268" s="348"/>
      <c r="G268" s="349"/>
      <c r="H268" s="350" t="s">
        <v>386</v>
      </c>
      <c r="I268" s="351"/>
      <c r="J268" s="351"/>
      <c r="K268" s="352"/>
      <c r="L268" s="352"/>
      <c r="M268" s="353"/>
      <c r="O268" s="355"/>
    </row>
    <row r="269" spans="1:15" s="354" customFormat="1" ht="31.5" customHeight="1" x14ac:dyDescent="0.2">
      <c r="A269" s="384">
        <v>301</v>
      </c>
      <c r="B269" s="344"/>
      <c r="C269" s="345"/>
      <c r="D269" s="346"/>
      <c r="E269" s="347"/>
      <c r="F269" s="348"/>
      <c r="G269" s="349"/>
      <c r="H269" s="350" t="s">
        <v>386</v>
      </c>
      <c r="I269" s="351"/>
      <c r="J269" s="351"/>
      <c r="K269" s="352"/>
      <c r="L269" s="352"/>
      <c r="M269" s="353"/>
      <c r="O269" s="355"/>
    </row>
    <row r="270" spans="1:15" s="354" customFormat="1" ht="31.5" customHeight="1" x14ac:dyDescent="0.2">
      <c r="A270" s="384">
        <v>302</v>
      </c>
      <c r="B270" s="344"/>
      <c r="C270" s="345"/>
      <c r="D270" s="346"/>
      <c r="E270" s="347"/>
      <c r="F270" s="348"/>
      <c r="G270" s="349"/>
      <c r="H270" s="350" t="s">
        <v>386</v>
      </c>
      <c r="I270" s="351"/>
      <c r="J270" s="351"/>
      <c r="K270" s="352"/>
      <c r="L270" s="352"/>
      <c r="M270" s="353"/>
      <c r="O270" s="355"/>
    </row>
    <row r="271" spans="1:15" s="354" customFormat="1" ht="31.5" customHeight="1" x14ac:dyDescent="0.2">
      <c r="A271" s="384">
        <v>304</v>
      </c>
      <c r="B271" s="344"/>
      <c r="C271" s="345"/>
      <c r="D271" s="346"/>
      <c r="E271" s="347"/>
      <c r="F271" s="348"/>
      <c r="G271" s="349"/>
      <c r="H271" s="350" t="s">
        <v>386</v>
      </c>
      <c r="I271" s="351"/>
      <c r="J271" s="351"/>
      <c r="K271" s="352"/>
      <c r="L271" s="352"/>
      <c r="M271" s="353"/>
      <c r="O271" s="355"/>
    </row>
    <row r="272" spans="1:15" s="354" customFormat="1" ht="31.5" customHeight="1" x14ac:dyDescent="0.2">
      <c r="A272" s="384">
        <v>305</v>
      </c>
      <c r="B272" s="344"/>
      <c r="C272" s="345"/>
      <c r="D272" s="346"/>
      <c r="E272" s="347"/>
      <c r="F272" s="348"/>
      <c r="G272" s="349"/>
      <c r="H272" s="350" t="s">
        <v>386</v>
      </c>
      <c r="I272" s="351"/>
      <c r="J272" s="351"/>
      <c r="K272" s="352"/>
      <c r="L272" s="352"/>
      <c r="M272" s="353"/>
      <c r="O272" s="355"/>
    </row>
    <row r="273" spans="1:15" s="354" customFormat="1" ht="93.75" customHeight="1" x14ac:dyDescent="0.2">
      <c r="A273" s="384">
        <v>306</v>
      </c>
      <c r="B273" s="344" t="str">
        <f t="shared" ref="B273:B278" si="36">CONCATENATE(H273,"-",K273,"-",L273)</f>
        <v>5X80M--</v>
      </c>
      <c r="C273" s="345" t="str">
        <f>CONCATENATE(C268,CHAR(10),C269,CHAR(10),C270,CHAR(10),C271,CHAR(10),C272)</f>
        <v xml:space="preserve">
</v>
      </c>
      <c r="D273" s="346" t="str">
        <f>CONCATENATE(D268,CHAR(10),D269,CHAR(10),D270,CHAR(10),D271,CHAR(10),D272)</f>
        <v xml:space="preserve">
</v>
      </c>
      <c r="E273" s="347" t="str">
        <f>TEXT(E268,"gg.aa.yyyy")&amp;CHAR(10)&amp;TEXT(E269,"gg.aa.yyyy")&amp;CHAR(10)&amp;TEXT(E270,"gg.aa.yyyy")&amp;CHAR(10)&amp;TEXT(E271,"gg.aa.yyyy")&amp;CHAR(10)&amp;TEXT(E272,"gg.aa.yyyy")</f>
        <v>00.01.1900
00.01.1900
00.01.1900
00.01.1900
00.01.1900</v>
      </c>
      <c r="F273" s="348" t="str">
        <f>CONCATENATE(F268,CHAR(10),F269,CHAR(10),F270,CHAR(10),F271,CHAR(10),F272)</f>
        <v xml:space="preserve">
</v>
      </c>
      <c r="G273" s="349">
        <f>G272</f>
        <v>0</v>
      </c>
      <c r="H273" s="350" t="s">
        <v>386</v>
      </c>
      <c r="I273" s="351"/>
      <c r="J273" s="351"/>
      <c r="K273" s="352"/>
      <c r="L273" s="352"/>
      <c r="M273" s="353"/>
      <c r="O273" s="355"/>
    </row>
    <row r="274" spans="1:15" s="342" customFormat="1" ht="31.5" customHeight="1" x14ac:dyDescent="0.2">
      <c r="A274" s="384">
        <v>307</v>
      </c>
      <c r="B274" s="332" t="str">
        <f t="shared" si="36"/>
        <v>60M--</v>
      </c>
      <c r="C274" s="333"/>
      <c r="D274" s="334"/>
      <c r="E274" s="335"/>
      <c r="F274" s="336"/>
      <c r="G274" s="337"/>
      <c r="H274" s="338" t="s">
        <v>384</v>
      </c>
      <c r="I274" s="339"/>
      <c r="J274" s="339"/>
      <c r="K274" s="340"/>
      <c r="L274" s="340"/>
      <c r="M274" s="341"/>
      <c r="O274" s="343"/>
    </row>
    <row r="275" spans="1:15" s="342" customFormat="1" ht="31.5" customHeight="1" x14ac:dyDescent="0.2">
      <c r="A275" s="384">
        <v>308</v>
      </c>
      <c r="B275" s="332" t="str">
        <f t="shared" si="36"/>
        <v>80M--</v>
      </c>
      <c r="C275" s="333"/>
      <c r="D275" s="334"/>
      <c r="E275" s="335"/>
      <c r="F275" s="336"/>
      <c r="G275" s="337"/>
      <c r="H275" s="338" t="s">
        <v>385</v>
      </c>
      <c r="I275" s="339"/>
      <c r="J275" s="339"/>
      <c r="K275" s="340"/>
      <c r="L275" s="340"/>
      <c r="M275" s="341"/>
      <c r="O275" s="343"/>
    </row>
    <row r="276" spans="1:15" s="342" customFormat="1" ht="31.5" customHeight="1" x14ac:dyDescent="0.2">
      <c r="A276" s="384">
        <v>309</v>
      </c>
      <c r="B276" s="332" t="str">
        <f t="shared" si="36"/>
        <v>800M--</v>
      </c>
      <c r="C276" s="333"/>
      <c r="D276" s="334"/>
      <c r="E276" s="335"/>
      <c r="F276" s="336"/>
      <c r="G276" s="337"/>
      <c r="H276" s="338" t="s">
        <v>106</v>
      </c>
      <c r="I276" s="339"/>
      <c r="J276" s="339"/>
      <c r="K276" s="340"/>
      <c r="L276" s="340"/>
      <c r="M276" s="341"/>
      <c r="O276" s="343"/>
    </row>
    <row r="277" spans="1:15" s="342" customFormat="1" ht="31.5" customHeight="1" x14ac:dyDescent="0.2">
      <c r="A277" s="384">
        <v>310</v>
      </c>
      <c r="B277" s="332" t="str">
        <f t="shared" si="36"/>
        <v>2000M--</v>
      </c>
      <c r="C277" s="333"/>
      <c r="D277" s="334"/>
      <c r="E277" s="335"/>
      <c r="F277" s="336"/>
      <c r="G277" s="337"/>
      <c r="H277" s="338" t="s">
        <v>291</v>
      </c>
      <c r="I277" s="339"/>
      <c r="J277" s="339"/>
      <c r="K277" s="340"/>
      <c r="L277" s="340"/>
      <c r="M277" s="341"/>
      <c r="O277" s="343"/>
    </row>
    <row r="278" spans="1:15" s="342" customFormat="1" ht="31.5" customHeight="1" x14ac:dyDescent="0.2">
      <c r="A278" s="384">
        <v>311</v>
      </c>
      <c r="B278" s="332" t="str">
        <f t="shared" si="36"/>
        <v>100M.ENG--</v>
      </c>
      <c r="C278" s="333"/>
      <c r="D278" s="334"/>
      <c r="E278" s="335"/>
      <c r="F278" s="336"/>
      <c r="G278" s="337"/>
      <c r="H278" s="338" t="s">
        <v>140</v>
      </c>
      <c r="I278" s="339"/>
      <c r="J278" s="339"/>
      <c r="K278" s="340"/>
      <c r="L278" s="340"/>
      <c r="M278" s="341"/>
      <c r="O278" s="343"/>
    </row>
    <row r="279" spans="1:15" s="342" customFormat="1" ht="31.5" customHeight="1" x14ac:dyDescent="0.2">
      <c r="A279" s="384">
        <v>312</v>
      </c>
      <c r="B279" s="332" t="str">
        <f t="shared" ref="B279:B282" si="37">CONCATENATE(H279,"-",M279)</f>
        <v>YÜKSEK-</v>
      </c>
      <c r="C279" s="333"/>
      <c r="D279" s="334"/>
      <c r="E279" s="335"/>
      <c r="F279" s="336"/>
      <c r="G279" s="337"/>
      <c r="H279" s="338" t="s">
        <v>45</v>
      </c>
      <c r="I279" s="339"/>
      <c r="J279" s="339"/>
      <c r="K279" s="340"/>
      <c r="L279" s="340"/>
      <c r="M279" s="341"/>
      <c r="O279" s="343"/>
    </row>
    <row r="280" spans="1:15" s="342" customFormat="1" ht="31.5" customHeight="1" x14ac:dyDescent="0.2">
      <c r="A280" s="384">
        <v>313</v>
      </c>
      <c r="B280" s="332" t="str">
        <f t="shared" si="37"/>
        <v>UZUN-</v>
      </c>
      <c r="C280" s="333"/>
      <c r="D280" s="334"/>
      <c r="E280" s="335"/>
      <c r="F280" s="336"/>
      <c r="G280" s="337"/>
      <c r="H280" s="338" t="s">
        <v>44</v>
      </c>
      <c r="I280" s="339"/>
      <c r="J280" s="339"/>
      <c r="K280" s="340"/>
      <c r="L280" s="340"/>
      <c r="M280" s="341"/>
      <c r="O280" s="343"/>
    </row>
    <row r="281" spans="1:15" s="342" customFormat="1" ht="31.5" customHeight="1" x14ac:dyDescent="0.2">
      <c r="A281" s="384">
        <v>314</v>
      </c>
      <c r="B281" s="332" t="str">
        <f t="shared" si="37"/>
        <v>CİRİT-</v>
      </c>
      <c r="C281" s="333"/>
      <c r="D281" s="334"/>
      <c r="E281" s="335"/>
      <c r="F281" s="336"/>
      <c r="G281" s="337"/>
      <c r="H281" s="338" t="s">
        <v>144</v>
      </c>
      <c r="I281" s="339"/>
      <c r="J281" s="339"/>
      <c r="K281" s="340"/>
      <c r="L281" s="340"/>
      <c r="M281" s="341"/>
      <c r="O281" s="343"/>
    </row>
    <row r="282" spans="1:15" s="342" customFormat="1" ht="31.5" customHeight="1" x14ac:dyDescent="0.2">
      <c r="A282" s="384">
        <v>315</v>
      </c>
      <c r="B282" s="332" t="str">
        <f t="shared" si="37"/>
        <v>GÜLLE-</v>
      </c>
      <c r="C282" s="333"/>
      <c r="D282" s="334"/>
      <c r="E282" s="335"/>
      <c r="F282" s="336"/>
      <c r="G282" s="337"/>
      <c r="H282" s="338" t="s">
        <v>142</v>
      </c>
      <c r="I282" s="339"/>
      <c r="J282" s="339"/>
      <c r="K282" s="340"/>
      <c r="L282" s="340"/>
      <c r="M282" s="341"/>
      <c r="O282" s="343"/>
    </row>
    <row r="283" spans="1:15" s="342" customFormat="1" ht="31.5" customHeight="1" x14ac:dyDescent="0.2">
      <c r="A283" s="384">
        <v>317</v>
      </c>
      <c r="B283" s="332"/>
      <c r="C283" s="333"/>
      <c r="D283" s="334"/>
      <c r="E283" s="335"/>
      <c r="F283" s="336"/>
      <c r="G283" s="337"/>
      <c r="H283" s="338" t="s">
        <v>386</v>
      </c>
      <c r="I283" s="339"/>
      <c r="J283" s="339"/>
      <c r="K283" s="340"/>
      <c r="L283" s="340"/>
      <c r="M283" s="341"/>
      <c r="O283" s="343"/>
    </row>
    <row r="284" spans="1:15" s="342" customFormat="1" ht="31.5" customHeight="1" x14ac:dyDescent="0.2">
      <c r="A284" s="384">
        <v>318</v>
      </c>
      <c r="B284" s="332"/>
      <c r="C284" s="333"/>
      <c r="D284" s="334"/>
      <c r="E284" s="335"/>
      <c r="F284" s="336"/>
      <c r="G284" s="337"/>
      <c r="H284" s="338" t="s">
        <v>386</v>
      </c>
      <c r="I284" s="339"/>
      <c r="J284" s="339"/>
      <c r="K284" s="340"/>
      <c r="L284" s="340"/>
      <c r="M284" s="341"/>
      <c r="O284" s="343"/>
    </row>
    <row r="285" spans="1:15" s="342" customFormat="1" ht="31.5" customHeight="1" x14ac:dyDescent="0.2">
      <c r="A285" s="384">
        <v>320</v>
      </c>
      <c r="B285" s="332"/>
      <c r="C285" s="333"/>
      <c r="D285" s="334"/>
      <c r="E285" s="335"/>
      <c r="F285" s="336"/>
      <c r="G285" s="337"/>
      <c r="H285" s="338" t="s">
        <v>386</v>
      </c>
      <c r="I285" s="339"/>
      <c r="J285" s="339"/>
      <c r="K285" s="340"/>
      <c r="L285" s="340"/>
      <c r="M285" s="341"/>
      <c r="O285" s="343"/>
    </row>
    <row r="286" spans="1:15" s="342" customFormat="1" ht="31.5" customHeight="1" x14ac:dyDescent="0.2">
      <c r="A286" s="384">
        <v>321</v>
      </c>
      <c r="B286" s="332"/>
      <c r="C286" s="333"/>
      <c r="D286" s="334"/>
      <c r="E286" s="335"/>
      <c r="F286" s="336"/>
      <c r="G286" s="337"/>
      <c r="H286" s="338" t="s">
        <v>386</v>
      </c>
      <c r="I286" s="339"/>
      <c r="J286" s="339"/>
      <c r="K286" s="340"/>
      <c r="L286" s="340"/>
      <c r="M286" s="341"/>
      <c r="O286" s="343"/>
    </row>
    <row r="287" spans="1:15" s="342" customFormat="1" ht="31.5" customHeight="1" x14ac:dyDescent="0.2">
      <c r="A287" s="384">
        <v>322</v>
      </c>
      <c r="B287" s="332"/>
      <c r="C287" s="333"/>
      <c r="D287" s="334"/>
      <c r="E287" s="335"/>
      <c r="F287" s="336"/>
      <c r="G287" s="337"/>
      <c r="H287" s="338" t="s">
        <v>386</v>
      </c>
      <c r="I287" s="339"/>
      <c r="J287" s="339"/>
      <c r="K287" s="340"/>
      <c r="L287" s="340"/>
      <c r="M287" s="341"/>
      <c r="O287" s="343"/>
    </row>
    <row r="288" spans="1:15" s="342" customFormat="1" ht="93.75" customHeight="1" x14ac:dyDescent="0.2">
      <c r="A288" s="384">
        <v>323</v>
      </c>
      <c r="B288" s="332" t="str">
        <f t="shared" ref="B288:B293" si="38">CONCATENATE(H288,"-",K288,"-",L288)</f>
        <v>5X80M--</v>
      </c>
      <c r="C288" s="333" t="str">
        <f>CONCATENATE(C283,CHAR(10),C284,CHAR(10),C285,CHAR(10),C286,CHAR(10),C287)</f>
        <v xml:space="preserve">
</v>
      </c>
      <c r="D288" s="334" t="str">
        <f>CONCATENATE(D283,CHAR(10),D284,CHAR(10),D285,CHAR(10),D286,CHAR(10),D287)</f>
        <v xml:space="preserve">
</v>
      </c>
      <c r="E288" s="335" t="str">
        <f>TEXT(E283,"gg.aa.yyyy")&amp;CHAR(10)&amp;TEXT(E284,"gg.aa.yyyy")&amp;CHAR(10)&amp;TEXT(E285,"gg.aa.yyyy")&amp;CHAR(10)&amp;TEXT(E286,"gg.aa.yyyy")&amp;CHAR(10)&amp;TEXT(E287,"gg.aa.yyyy")</f>
        <v>00.01.1900
00.01.1900
00.01.1900
00.01.1900
00.01.1900</v>
      </c>
      <c r="F288" s="336" t="str">
        <f>CONCATENATE(F283,CHAR(10),F284,CHAR(10),F285,CHAR(10),F286,CHAR(10),F287)</f>
        <v xml:space="preserve">
</v>
      </c>
      <c r="G288" s="337">
        <f>G287</f>
        <v>0</v>
      </c>
      <c r="H288" s="338" t="s">
        <v>386</v>
      </c>
      <c r="I288" s="339"/>
      <c r="J288" s="339"/>
      <c r="K288" s="340"/>
      <c r="L288" s="340"/>
      <c r="M288" s="341"/>
      <c r="O288" s="343"/>
    </row>
    <row r="289" spans="1:15" s="354" customFormat="1" ht="31.5" customHeight="1" x14ac:dyDescent="0.2">
      <c r="A289" s="384">
        <v>324</v>
      </c>
      <c r="B289" s="344" t="str">
        <f t="shared" si="38"/>
        <v>60M--</v>
      </c>
      <c r="C289" s="345"/>
      <c r="D289" s="346"/>
      <c r="E289" s="347"/>
      <c r="F289" s="348"/>
      <c r="G289" s="349"/>
      <c r="H289" s="350" t="s">
        <v>384</v>
      </c>
      <c r="I289" s="351"/>
      <c r="J289" s="351"/>
      <c r="K289" s="352"/>
      <c r="L289" s="352"/>
      <c r="M289" s="353"/>
      <c r="O289" s="355"/>
    </row>
    <row r="290" spans="1:15" s="354" customFormat="1" ht="31.5" customHeight="1" x14ac:dyDescent="0.2">
      <c r="A290" s="384">
        <v>325</v>
      </c>
      <c r="B290" s="344" t="str">
        <f t="shared" si="38"/>
        <v>80M--</v>
      </c>
      <c r="C290" s="345"/>
      <c r="D290" s="346"/>
      <c r="E290" s="347"/>
      <c r="F290" s="348"/>
      <c r="G290" s="349"/>
      <c r="H290" s="350" t="s">
        <v>385</v>
      </c>
      <c r="I290" s="351"/>
      <c r="J290" s="351"/>
      <c r="K290" s="352"/>
      <c r="L290" s="352"/>
      <c r="M290" s="353"/>
      <c r="O290" s="355"/>
    </row>
    <row r="291" spans="1:15" s="354" customFormat="1" ht="31.5" customHeight="1" x14ac:dyDescent="0.2">
      <c r="A291" s="384">
        <v>326</v>
      </c>
      <c r="B291" s="344" t="str">
        <f t="shared" si="38"/>
        <v>800M--</v>
      </c>
      <c r="C291" s="345"/>
      <c r="D291" s="346"/>
      <c r="E291" s="347"/>
      <c r="F291" s="348"/>
      <c r="G291" s="349"/>
      <c r="H291" s="350" t="s">
        <v>106</v>
      </c>
      <c r="I291" s="351"/>
      <c r="J291" s="351"/>
      <c r="K291" s="352"/>
      <c r="L291" s="352"/>
      <c r="M291" s="353"/>
      <c r="O291" s="355"/>
    </row>
    <row r="292" spans="1:15" s="354" customFormat="1" ht="31.5" customHeight="1" x14ac:dyDescent="0.2">
      <c r="A292" s="384">
        <v>327</v>
      </c>
      <c r="B292" s="344" t="str">
        <f t="shared" si="38"/>
        <v>2000M--</v>
      </c>
      <c r="C292" s="345"/>
      <c r="D292" s="346"/>
      <c r="E292" s="347"/>
      <c r="F292" s="348"/>
      <c r="G292" s="349"/>
      <c r="H292" s="350" t="s">
        <v>291</v>
      </c>
      <c r="I292" s="351"/>
      <c r="J292" s="351"/>
      <c r="K292" s="352"/>
      <c r="L292" s="352"/>
      <c r="M292" s="353"/>
      <c r="O292" s="355"/>
    </row>
    <row r="293" spans="1:15" s="354" customFormat="1" ht="31.5" customHeight="1" x14ac:dyDescent="0.2">
      <c r="A293" s="384">
        <v>328</v>
      </c>
      <c r="B293" s="344" t="str">
        <f t="shared" si="38"/>
        <v>100M.ENG--</v>
      </c>
      <c r="C293" s="345"/>
      <c r="D293" s="346"/>
      <c r="E293" s="347"/>
      <c r="F293" s="348"/>
      <c r="G293" s="349"/>
      <c r="H293" s="350" t="s">
        <v>140</v>
      </c>
      <c r="I293" s="351"/>
      <c r="J293" s="351"/>
      <c r="K293" s="352"/>
      <c r="L293" s="352"/>
      <c r="M293" s="353"/>
      <c r="O293" s="355"/>
    </row>
    <row r="294" spans="1:15" s="354" customFormat="1" ht="31.5" customHeight="1" x14ac:dyDescent="0.2">
      <c r="A294" s="384">
        <v>329</v>
      </c>
      <c r="B294" s="344" t="str">
        <f t="shared" ref="B294:B297" si="39">CONCATENATE(H294,"-",M294)</f>
        <v>YÜKSEK-</v>
      </c>
      <c r="C294" s="345"/>
      <c r="D294" s="346"/>
      <c r="E294" s="347"/>
      <c r="F294" s="348"/>
      <c r="G294" s="349"/>
      <c r="H294" s="350" t="s">
        <v>45</v>
      </c>
      <c r="I294" s="351"/>
      <c r="J294" s="351"/>
      <c r="K294" s="352"/>
      <c r="L294" s="352"/>
      <c r="M294" s="353"/>
      <c r="O294" s="355"/>
    </row>
    <row r="295" spans="1:15" s="354" customFormat="1" ht="31.5" customHeight="1" x14ac:dyDescent="0.2">
      <c r="A295" s="384">
        <v>330</v>
      </c>
      <c r="B295" s="344" t="str">
        <f t="shared" si="39"/>
        <v>UZUN-</v>
      </c>
      <c r="C295" s="345"/>
      <c r="D295" s="346"/>
      <c r="E295" s="347"/>
      <c r="F295" s="348"/>
      <c r="G295" s="349"/>
      <c r="H295" s="350" t="s">
        <v>44</v>
      </c>
      <c r="I295" s="351"/>
      <c r="J295" s="351"/>
      <c r="K295" s="352"/>
      <c r="L295" s="352"/>
      <c r="M295" s="353"/>
      <c r="O295" s="355"/>
    </row>
    <row r="296" spans="1:15" s="354" customFormat="1" ht="31.5" customHeight="1" x14ac:dyDescent="0.2">
      <c r="A296" s="384">
        <v>331</v>
      </c>
      <c r="B296" s="344" t="str">
        <f t="shared" si="39"/>
        <v>CİRİT-</v>
      </c>
      <c r="C296" s="345"/>
      <c r="D296" s="346"/>
      <c r="E296" s="347"/>
      <c r="F296" s="348"/>
      <c r="G296" s="349"/>
      <c r="H296" s="350" t="s">
        <v>144</v>
      </c>
      <c r="I296" s="351"/>
      <c r="J296" s="351"/>
      <c r="K296" s="352"/>
      <c r="L296" s="352"/>
      <c r="M296" s="353"/>
      <c r="O296" s="355"/>
    </row>
    <row r="297" spans="1:15" s="354" customFormat="1" ht="31.5" customHeight="1" x14ac:dyDescent="0.2">
      <c r="A297" s="384">
        <v>332</v>
      </c>
      <c r="B297" s="344" t="str">
        <f t="shared" si="39"/>
        <v>GÜLLE-</v>
      </c>
      <c r="C297" s="345"/>
      <c r="D297" s="346"/>
      <c r="E297" s="347"/>
      <c r="F297" s="348"/>
      <c r="G297" s="349"/>
      <c r="H297" s="350" t="s">
        <v>142</v>
      </c>
      <c r="I297" s="351"/>
      <c r="J297" s="351"/>
      <c r="K297" s="352"/>
      <c r="L297" s="352"/>
      <c r="M297" s="353"/>
      <c r="O297" s="355"/>
    </row>
    <row r="298" spans="1:15" s="354" customFormat="1" ht="31.5" customHeight="1" x14ac:dyDescent="0.2">
      <c r="A298" s="384">
        <v>334</v>
      </c>
      <c r="B298" s="344"/>
      <c r="C298" s="345"/>
      <c r="D298" s="346"/>
      <c r="E298" s="347"/>
      <c r="F298" s="348"/>
      <c r="G298" s="349"/>
      <c r="H298" s="350" t="s">
        <v>386</v>
      </c>
      <c r="I298" s="351"/>
      <c r="J298" s="351"/>
      <c r="K298" s="352"/>
      <c r="L298" s="352"/>
      <c r="M298" s="353"/>
      <c r="O298" s="355"/>
    </row>
    <row r="299" spans="1:15" s="354" customFormat="1" ht="31.5" customHeight="1" x14ac:dyDescent="0.2">
      <c r="A299" s="384">
        <v>336</v>
      </c>
      <c r="B299" s="344"/>
      <c r="C299" s="345"/>
      <c r="D299" s="346"/>
      <c r="E299" s="347"/>
      <c r="F299" s="348"/>
      <c r="G299" s="349"/>
      <c r="H299" s="350" t="s">
        <v>386</v>
      </c>
      <c r="I299" s="351"/>
      <c r="J299" s="351"/>
      <c r="K299" s="352"/>
      <c r="L299" s="352"/>
      <c r="M299" s="353"/>
      <c r="O299" s="355"/>
    </row>
    <row r="300" spans="1:15" s="354" customFormat="1" ht="31.5" customHeight="1" x14ac:dyDescent="0.2">
      <c r="A300" s="384">
        <v>337</v>
      </c>
      <c r="B300" s="344"/>
      <c r="C300" s="345"/>
      <c r="D300" s="346"/>
      <c r="E300" s="347"/>
      <c r="F300" s="348"/>
      <c r="G300" s="349"/>
      <c r="H300" s="350" t="s">
        <v>386</v>
      </c>
      <c r="I300" s="351"/>
      <c r="J300" s="351"/>
      <c r="K300" s="352"/>
      <c r="L300" s="352"/>
      <c r="M300" s="353"/>
      <c r="O300" s="355"/>
    </row>
    <row r="301" spans="1:15" s="354" customFormat="1" ht="31.5" customHeight="1" x14ac:dyDescent="0.2">
      <c r="A301" s="384">
        <v>338</v>
      </c>
      <c r="B301" s="344"/>
      <c r="C301" s="345"/>
      <c r="D301" s="346"/>
      <c r="E301" s="347"/>
      <c r="F301" s="348"/>
      <c r="G301" s="349"/>
      <c r="H301" s="350" t="s">
        <v>386</v>
      </c>
      <c r="I301" s="351"/>
      <c r="J301" s="351"/>
      <c r="K301" s="352"/>
      <c r="L301" s="352"/>
      <c r="M301" s="353"/>
      <c r="O301" s="355"/>
    </row>
    <row r="302" spans="1:15" s="354" customFormat="1" ht="31.5" customHeight="1" x14ac:dyDescent="0.2">
      <c r="A302" s="384">
        <v>339</v>
      </c>
      <c r="B302" s="344"/>
      <c r="C302" s="345"/>
      <c r="D302" s="346"/>
      <c r="E302" s="347"/>
      <c r="F302" s="348"/>
      <c r="G302" s="349"/>
      <c r="H302" s="350" t="s">
        <v>386</v>
      </c>
      <c r="I302" s="351"/>
      <c r="J302" s="351"/>
      <c r="K302" s="352"/>
      <c r="L302" s="352"/>
      <c r="M302" s="353"/>
      <c r="O302" s="355"/>
    </row>
    <row r="303" spans="1:15" s="354" customFormat="1" ht="93.75" customHeight="1" x14ac:dyDescent="0.2">
      <c r="A303" s="384">
        <v>340</v>
      </c>
      <c r="B303" s="344" t="str">
        <f t="shared" ref="B303:B308" si="40">CONCATENATE(H303,"-",K303,"-",L303)</f>
        <v>5X80M--</v>
      </c>
      <c r="C303" s="345" t="str">
        <f>CONCATENATE(C298,CHAR(10),C299,CHAR(10),C300,CHAR(10),C301,CHAR(10),C302)</f>
        <v xml:space="preserve">
</v>
      </c>
      <c r="D303" s="346" t="str">
        <f>CONCATENATE(D298,CHAR(10),D299,CHAR(10),D300,CHAR(10),D301,CHAR(10),D302)</f>
        <v xml:space="preserve">
</v>
      </c>
      <c r="E303" s="347" t="str">
        <f>TEXT(E298,"gg.aa.yyyy")&amp;CHAR(10)&amp;TEXT(E299,"gg.aa.yyyy")&amp;CHAR(10)&amp;TEXT(E300,"gg.aa.yyyy")&amp;CHAR(10)&amp;TEXT(E301,"gg.aa.yyyy")&amp;CHAR(10)&amp;TEXT(E302,"gg.aa.yyyy")</f>
        <v>00.01.1900
00.01.1900
00.01.1900
00.01.1900
00.01.1900</v>
      </c>
      <c r="F303" s="348" t="str">
        <f>CONCATENATE(F298,CHAR(10),F299,CHAR(10),F300,CHAR(10),F301,CHAR(10),F302)</f>
        <v xml:space="preserve">
</v>
      </c>
      <c r="G303" s="349">
        <f>G302</f>
        <v>0</v>
      </c>
      <c r="H303" s="350" t="s">
        <v>386</v>
      </c>
      <c r="I303" s="351"/>
      <c r="J303" s="351"/>
      <c r="K303" s="352"/>
      <c r="L303" s="352"/>
      <c r="M303" s="353"/>
      <c r="O303" s="355"/>
    </row>
    <row r="304" spans="1:15" s="342" customFormat="1" ht="31.5" customHeight="1" x14ac:dyDescent="0.2">
      <c r="A304" s="384">
        <v>341</v>
      </c>
      <c r="B304" s="332" t="str">
        <f t="shared" si="40"/>
        <v>60M--</v>
      </c>
      <c r="C304" s="333"/>
      <c r="D304" s="334"/>
      <c r="E304" s="335"/>
      <c r="F304" s="336"/>
      <c r="G304" s="337"/>
      <c r="H304" s="338" t="s">
        <v>384</v>
      </c>
      <c r="I304" s="339"/>
      <c r="J304" s="339"/>
      <c r="K304" s="340"/>
      <c r="L304" s="340"/>
      <c r="M304" s="341"/>
      <c r="O304" s="343"/>
    </row>
    <row r="305" spans="1:15" s="342" customFormat="1" ht="31.5" customHeight="1" x14ac:dyDescent="0.2">
      <c r="A305" s="384">
        <v>342</v>
      </c>
      <c r="B305" s="332" t="str">
        <f t="shared" si="40"/>
        <v>80M--</v>
      </c>
      <c r="C305" s="333"/>
      <c r="D305" s="334"/>
      <c r="E305" s="335"/>
      <c r="F305" s="336"/>
      <c r="G305" s="337"/>
      <c r="H305" s="338" t="s">
        <v>385</v>
      </c>
      <c r="I305" s="339"/>
      <c r="J305" s="339"/>
      <c r="K305" s="340"/>
      <c r="L305" s="340"/>
      <c r="M305" s="341"/>
      <c r="O305" s="343"/>
    </row>
    <row r="306" spans="1:15" s="342" customFormat="1" ht="31.5" customHeight="1" x14ac:dyDescent="0.2">
      <c r="A306" s="384">
        <v>343</v>
      </c>
      <c r="B306" s="332" t="str">
        <f t="shared" si="40"/>
        <v>800M--</v>
      </c>
      <c r="C306" s="333"/>
      <c r="D306" s="334"/>
      <c r="E306" s="335"/>
      <c r="F306" s="336"/>
      <c r="G306" s="337"/>
      <c r="H306" s="338" t="s">
        <v>106</v>
      </c>
      <c r="I306" s="339"/>
      <c r="J306" s="339"/>
      <c r="K306" s="340"/>
      <c r="L306" s="340"/>
      <c r="M306" s="341"/>
      <c r="O306" s="343"/>
    </row>
    <row r="307" spans="1:15" s="342" customFormat="1" ht="31.5" customHeight="1" x14ac:dyDescent="0.2">
      <c r="A307" s="384">
        <v>344</v>
      </c>
      <c r="B307" s="332" t="str">
        <f t="shared" si="40"/>
        <v>2000M--</v>
      </c>
      <c r="C307" s="333"/>
      <c r="D307" s="334"/>
      <c r="E307" s="335"/>
      <c r="F307" s="336"/>
      <c r="G307" s="337"/>
      <c r="H307" s="338" t="s">
        <v>291</v>
      </c>
      <c r="I307" s="339"/>
      <c r="J307" s="339"/>
      <c r="K307" s="340"/>
      <c r="L307" s="340"/>
      <c r="M307" s="341"/>
      <c r="O307" s="343"/>
    </row>
    <row r="308" spans="1:15" s="342" customFormat="1" ht="31.5" customHeight="1" x14ac:dyDescent="0.2">
      <c r="A308" s="384">
        <v>345</v>
      </c>
      <c r="B308" s="332" t="str">
        <f t="shared" si="40"/>
        <v>100M.ENG--</v>
      </c>
      <c r="C308" s="333"/>
      <c r="D308" s="334"/>
      <c r="E308" s="335"/>
      <c r="F308" s="336"/>
      <c r="G308" s="337"/>
      <c r="H308" s="338" t="s">
        <v>140</v>
      </c>
      <c r="I308" s="339"/>
      <c r="J308" s="339"/>
      <c r="K308" s="340"/>
      <c r="L308" s="340"/>
      <c r="M308" s="341"/>
      <c r="O308" s="343"/>
    </row>
    <row r="309" spans="1:15" s="342" customFormat="1" ht="31.5" customHeight="1" x14ac:dyDescent="0.2">
      <c r="A309" s="384">
        <v>346</v>
      </c>
      <c r="B309" s="332" t="str">
        <f t="shared" ref="B309:B312" si="41">CONCATENATE(H309,"-",M309)</f>
        <v>YÜKSEK-</v>
      </c>
      <c r="C309" s="333"/>
      <c r="D309" s="334"/>
      <c r="E309" s="335"/>
      <c r="F309" s="336"/>
      <c r="G309" s="337"/>
      <c r="H309" s="338" t="s">
        <v>45</v>
      </c>
      <c r="I309" s="339"/>
      <c r="J309" s="339"/>
      <c r="K309" s="340"/>
      <c r="L309" s="340"/>
      <c r="M309" s="341"/>
      <c r="O309" s="343"/>
    </row>
    <row r="310" spans="1:15" s="342" customFormat="1" ht="31.5" customHeight="1" x14ac:dyDescent="0.2">
      <c r="A310" s="384">
        <v>347</v>
      </c>
      <c r="B310" s="332" t="str">
        <f t="shared" si="41"/>
        <v>UZUN-</v>
      </c>
      <c r="C310" s="333"/>
      <c r="D310" s="334"/>
      <c r="E310" s="335"/>
      <c r="F310" s="336"/>
      <c r="G310" s="337"/>
      <c r="H310" s="338" t="s">
        <v>44</v>
      </c>
      <c r="I310" s="339"/>
      <c r="J310" s="339"/>
      <c r="K310" s="340"/>
      <c r="L310" s="340"/>
      <c r="M310" s="341"/>
      <c r="O310" s="343"/>
    </row>
    <row r="311" spans="1:15" s="342" customFormat="1" ht="31.5" customHeight="1" x14ac:dyDescent="0.2">
      <c r="A311" s="384">
        <v>348</v>
      </c>
      <c r="B311" s="332" t="str">
        <f t="shared" si="41"/>
        <v>CİRİT-</v>
      </c>
      <c r="C311" s="333"/>
      <c r="D311" s="334"/>
      <c r="E311" s="335"/>
      <c r="F311" s="336"/>
      <c r="G311" s="337"/>
      <c r="H311" s="338" t="s">
        <v>144</v>
      </c>
      <c r="I311" s="339"/>
      <c r="J311" s="339"/>
      <c r="K311" s="340"/>
      <c r="L311" s="340"/>
      <c r="M311" s="341"/>
      <c r="O311" s="343"/>
    </row>
    <row r="312" spans="1:15" s="342" customFormat="1" ht="31.5" customHeight="1" x14ac:dyDescent="0.2">
      <c r="A312" s="384">
        <v>349</v>
      </c>
      <c r="B312" s="332" t="str">
        <f t="shared" si="41"/>
        <v>GÜLLE-</v>
      </c>
      <c r="C312" s="333"/>
      <c r="D312" s="334"/>
      <c r="E312" s="335"/>
      <c r="F312" s="336"/>
      <c r="G312" s="337"/>
      <c r="H312" s="338" t="s">
        <v>142</v>
      </c>
      <c r="I312" s="339"/>
      <c r="J312" s="339"/>
      <c r="K312" s="340"/>
      <c r="L312" s="340"/>
      <c r="M312" s="341"/>
      <c r="O312" s="343"/>
    </row>
    <row r="313" spans="1:15" s="342" customFormat="1" ht="31.5" customHeight="1" x14ac:dyDescent="0.2">
      <c r="A313" s="384">
        <v>351</v>
      </c>
      <c r="B313" s="332"/>
      <c r="C313" s="333"/>
      <c r="D313" s="334"/>
      <c r="E313" s="335"/>
      <c r="F313" s="336"/>
      <c r="G313" s="337"/>
      <c r="H313" s="338" t="s">
        <v>386</v>
      </c>
      <c r="I313" s="339"/>
      <c r="J313" s="339"/>
      <c r="K313" s="340"/>
      <c r="L313" s="340"/>
      <c r="M313" s="341"/>
      <c r="O313" s="343"/>
    </row>
    <row r="314" spans="1:15" s="342" customFormat="1" ht="31.5" customHeight="1" x14ac:dyDescent="0.2">
      <c r="A314" s="384">
        <v>353</v>
      </c>
      <c r="B314" s="332"/>
      <c r="C314" s="333"/>
      <c r="D314" s="334"/>
      <c r="E314" s="335"/>
      <c r="F314" s="336"/>
      <c r="G314" s="337"/>
      <c r="H314" s="338" t="s">
        <v>386</v>
      </c>
      <c r="I314" s="339"/>
      <c r="J314" s="339"/>
      <c r="K314" s="340"/>
      <c r="L314" s="340"/>
      <c r="M314" s="341"/>
      <c r="O314" s="343"/>
    </row>
    <row r="315" spans="1:15" s="342" customFormat="1" ht="31.5" customHeight="1" x14ac:dyDescent="0.2">
      <c r="A315" s="384">
        <v>354</v>
      </c>
      <c r="B315" s="332"/>
      <c r="C315" s="333"/>
      <c r="D315" s="334"/>
      <c r="E315" s="335"/>
      <c r="F315" s="336"/>
      <c r="G315" s="337"/>
      <c r="H315" s="338" t="s">
        <v>386</v>
      </c>
      <c r="I315" s="339"/>
      <c r="J315" s="339"/>
      <c r="K315" s="340"/>
      <c r="L315" s="340"/>
      <c r="M315" s="341"/>
      <c r="O315" s="343"/>
    </row>
    <row r="316" spans="1:15" s="342" customFormat="1" ht="31.5" customHeight="1" x14ac:dyDescent="0.2">
      <c r="A316" s="384">
        <v>355</v>
      </c>
      <c r="B316" s="332"/>
      <c r="C316" s="333"/>
      <c r="D316" s="334"/>
      <c r="E316" s="335"/>
      <c r="F316" s="336"/>
      <c r="G316" s="337"/>
      <c r="H316" s="338" t="s">
        <v>386</v>
      </c>
      <c r="I316" s="339"/>
      <c r="J316" s="339"/>
      <c r="K316" s="340"/>
      <c r="L316" s="340"/>
      <c r="M316" s="341"/>
      <c r="O316" s="343"/>
    </row>
    <row r="317" spans="1:15" s="342" customFormat="1" ht="31.5" customHeight="1" x14ac:dyDescent="0.2">
      <c r="A317" s="384">
        <v>356</v>
      </c>
      <c r="B317" s="332"/>
      <c r="C317" s="333"/>
      <c r="D317" s="334"/>
      <c r="E317" s="335"/>
      <c r="F317" s="336"/>
      <c r="G317" s="337"/>
      <c r="H317" s="338" t="s">
        <v>386</v>
      </c>
      <c r="I317" s="339"/>
      <c r="J317" s="339"/>
      <c r="K317" s="340"/>
      <c r="L317" s="340"/>
      <c r="M317" s="341"/>
      <c r="O317" s="343"/>
    </row>
    <row r="318" spans="1:15" s="342" customFormat="1" ht="93.75" customHeight="1" x14ac:dyDescent="0.2">
      <c r="A318" s="384">
        <v>357</v>
      </c>
      <c r="B318" s="332" t="str">
        <f t="shared" ref="B318:B323" si="42">CONCATENATE(H318,"-",K318,"-",L318)</f>
        <v>5X80M--</v>
      </c>
      <c r="C318" s="333" t="str">
        <f>CONCATENATE(C313,CHAR(10),C314,CHAR(10),C315,CHAR(10),C316,CHAR(10),C317)</f>
        <v xml:space="preserve">
</v>
      </c>
      <c r="D318" s="334" t="str">
        <f>CONCATENATE(D313,CHAR(10),D314,CHAR(10),D315,CHAR(10),D316,CHAR(10),D317)</f>
        <v xml:space="preserve">
</v>
      </c>
      <c r="E318" s="335" t="str">
        <f>TEXT(E313,"gg.aa.yyyy")&amp;CHAR(10)&amp;TEXT(E314,"gg.aa.yyyy")&amp;CHAR(10)&amp;TEXT(E315,"gg.aa.yyyy")&amp;CHAR(10)&amp;TEXT(E316,"gg.aa.yyyy")&amp;CHAR(10)&amp;TEXT(E317,"gg.aa.yyyy")</f>
        <v>00.01.1900
00.01.1900
00.01.1900
00.01.1900
00.01.1900</v>
      </c>
      <c r="F318" s="336" t="str">
        <f>CONCATENATE(F313,CHAR(10),F314,CHAR(10),F315,CHAR(10),F316,CHAR(10),F317)</f>
        <v xml:space="preserve">
</v>
      </c>
      <c r="G318" s="337">
        <f>G317</f>
        <v>0</v>
      </c>
      <c r="H318" s="338" t="s">
        <v>386</v>
      </c>
      <c r="I318" s="339"/>
      <c r="J318" s="339"/>
      <c r="K318" s="340"/>
      <c r="L318" s="340"/>
      <c r="M318" s="341"/>
      <c r="O318" s="343"/>
    </row>
    <row r="319" spans="1:15" s="354" customFormat="1" ht="31.5" customHeight="1" x14ac:dyDescent="0.2">
      <c r="A319" s="384">
        <v>358</v>
      </c>
      <c r="B319" s="344" t="str">
        <f t="shared" si="42"/>
        <v>60M--</v>
      </c>
      <c r="C319" s="345"/>
      <c r="D319" s="346"/>
      <c r="E319" s="347"/>
      <c r="F319" s="348"/>
      <c r="G319" s="349"/>
      <c r="H319" s="350" t="s">
        <v>384</v>
      </c>
      <c r="I319" s="351"/>
      <c r="J319" s="351"/>
      <c r="K319" s="352"/>
      <c r="L319" s="352"/>
      <c r="M319" s="353"/>
      <c r="O319" s="355"/>
    </row>
    <row r="320" spans="1:15" s="354" customFormat="1" ht="31.5" customHeight="1" x14ac:dyDescent="0.2">
      <c r="A320" s="384">
        <v>359</v>
      </c>
      <c r="B320" s="344" t="str">
        <f t="shared" si="42"/>
        <v>80M--</v>
      </c>
      <c r="C320" s="345"/>
      <c r="D320" s="346"/>
      <c r="E320" s="347"/>
      <c r="F320" s="348"/>
      <c r="G320" s="349"/>
      <c r="H320" s="350" t="s">
        <v>385</v>
      </c>
      <c r="I320" s="351"/>
      <c r="J320" s="351"/>
      <c r="K320" s="352"/>
      <c r="L320" s="352"/>
      <c r="M320" s="353"/>
      <c r="O320" s="355"/>
    </row>
    <row r="321" spans="1:15" s="354" customFormat="1" ht="31.5" customHeight="1" x14ac:dyDescent="0.2">
      <c r="A321" s="384">
        <v>360</v>
      </c>
      <c r="B321" s="344" t="str">
        <f t="shared" si="42"/>
        <v>800M--</v>
      </c>
      <c r="C321" s="345"/>
      <c r="D321" s="346"/>
      <c r="E321" s="347"/>
      <c r="F321" s="348"/>
      <c r="G321" s="349"/>
      <c r="H321" s="350" t="s">
        <v>106</v>
      </c>
      <c r="I321" s="351"/>
      <c r="J321" s="351"/>
      <c r="K321" s="352"/>
      <c r="L321" s="352"/>
      <c r="M321" s="353"/>
      <c r="O321" s="355"/>
    </row>
    <row r="322" spans="1:15" s="354" customFormat="1" ht="31.5" customHeight="1" x14ac:dyDescent="0.2">
      <c r="A322" s="384">
        <v>361</v>
      </c>
      <c r="B322" s="344" t="str">
        <f t="shared" si="42"/>
        <v>2000M--</v>
      </c>
      <c r="C322" s="345"/>
      <c r="D322" s="346"/>
      <c r="E322" s="347"/>
      <c r="F322" s="348"/>
      <c r="G322" s="349"/>
      <c r="H322" s="350" t="s">
        <v>291</v>
      </c>
      <c r="I322" s="351"/>
      <c r="J322" s="351"/>
      <c r="K322" s="352"/>
      <c r="L322" s="352"/>
      <c r="M322" s="353"/>
      <c r="O322" s="355"/>
    </row>
    <row r="323" spans="1:15" s="354" customFormat="1" ht="31.5" customHeight="1" x14ac:dyDescent="0.2">
      <c r="A323" s="384">
        <v>362</v>
      </c>
      <c r="B323" s="344" t="str">
        <f t="shared" si="42"/>
        <v>100M.ENG--</v>
      </c>
      <c r="C323" s="345"/>
      <c r="D323" s="346"/>
      <c r="E323" s="347"/>
      <c r="F323" s="348"/>
      <c r="G323" s="349"/>
      <c r="H323" s="350" t="s">
        <v>140</v>
      </c>
      <c r="I323" s="351"/>
      <c r="J323" s="351"/>
      <c r="K323" s="352"/>
      <c r="L323" s="352"/>
      <c r="M323" s="353"/>
      <c r="O323" s="355"/>
    </row>
    <row r="324" spans="1:15" s="354" customFormat="1" ht="31.5" customHeight="1" x14ac:dyDescent="0.2">
      <c r="A324" s="384">
        <v>363</v>
      </c>
      <c r="B324" s="344" t="str">
        <f t="shared" ref="B324:B327" si="43">CONCATENATE(H324,"-",M324)</f>
        <v>YÜKSEK-</v>
      </c>
      <c r="C324" s="345"/>
      <c r="D324" s="346"/>
      <c r="E324" s="347"/>
      <c r="F324" s="348"/>
      <c r="G324" s="349"/>
      <c r="H324" s="350" t="s">
        <v>45</v>
      </c>
      <c r="I324" s="351"/>
      <c r="J324" s="351"/>
      <c r="K324" s="352"/>
      <c r="L324" s="352"/>
      <c r="M324" s="353"/>
      <c r="O324" s="355"/>
    </row>
    <row r="325" spans="1:15" s="354" customFormat="1" ht="31.5" customHeight="1" x14ac:dyDescent="0.2">
      <c r="A325" s="384">
        <v>364</v>
      </c>
      <c r="B325" s="344" t="str">
        <f t="shared" si="43"/>
        <v>UZUN-</v>
      </c>
      <c r="C325" s="345"/>
      <c r="D325" s="346"/>
      <c r="E325" s="347"/>
      <c r="F325" s="348"/>
      <c r="G325" s="349"/>
      <c r="H325" s="350" t="s">
        <v>44</v>
      </c>
      <c r="I325" s="351"/>
      <c r="J325" s="351"/>
      <c r="K325" s="352"/>
      <c r="L325" s="352"/>
      <c r="M325" s="353"/>
      <c r="O325" s="355"/>
    </row>
    <row r="326" spans="1:15" s="354" customFormat="1" ht="31.5" customHeight="1" x14ac:dyDescent="0.2">
      <c r="A326" s="384">
        <v>365</v>
      </c>
      <c r="B326" s="344" t="str">
        <f t="shared" si="43"/>
        <v>CİRİT-</v>
      </c>
      <c r="C326" s="345"/>
      <c r="D326" s="346"/>
      <c r="E326" s="347"/>
      <c r="F326" s="348"/>
      <c r="G326" s="349"/>
      <c r="H326" s="350" t="s">
        <v>144</v>
      </c>
      <c r="I326" s="351"/>
      <c r="J326" s="351"/>
      <c r="K326" s="352"/>
      <c r="L326" s="352"/>
      <c r="M326" s="353"/>
      <c r="O326" s="355"/>
    </row>
    <row r="327" spans="1:15" s="354" customFormat="1" ht="31.5" customHeight="1" x14ac:dyDescent="0.2">
      <c r="A327" s="384">
        <v>366</v>
      </c>
      <c r="B327" s="344" t="str">
        <f t="shared" si="43"/>
        <v>GÜLLE-</v>
      </c>
      <c r="C327" s="345"/>
      <c r="D327" s="346"/>
      <c r="E327" s="347"/>
      <c r="F327" s="348"/>
      <c r="G327" s="349"/>
      <c r="H327" s="350" t="s">
        <v>142</v>
      </c>
      <c r="I327" s="351"/>
      <c r="J327" s="351"/>
      <c r="K327" s="352"/>
      <c r="L327" s="352"/>
      <c r="M327" s="353"/>
      <c r="O327" s="355"/>
    </row>
    <row r="328" spans="1:15" s="354" customFormat="1" ht="31.5" customHeight="1" x14ac:dyDescent="0.2">
      <c r="A328" s="384">
        <v>368</v>
      </c>
      <c r="B328" s="344"/>
      <c r="C328" s="345"/>
      <c r="D328" s="346"/>
      <c r="E328" s="347"/>
      <c r="F328" s="348"/>
      <c r="G328" s="349"/>
      <c r="H328" s="350" t="s">
        <v>386</v>
      </c>
      <c r="I328" s="351"/>
      <c r="J328" s="351"/>
      <c r="K328" s="352"/>
      <c r="L328" s="352"/>
      <c r="M328" s="353"/>
      <c r="O328" s="355"/>
    </row>
    <row r="329" spans="1:15" s="354" customFormat="1" ht="31.5" customHeight="1" x14ac:dyDescent="0.2">
      <c r="A329" s="384">
        <v>369</v>
      </c>
      <c r="B329" s="344"/>
      <c r="C329" s="345"/>
      <c r="D329" s="346"/>
      <c r="E329" s="347"/>
      <c r="F329" s="348"/>
      <c r="G329" s="349"/>
      <c r="H329" s="350" t="s">
        <v>386</v>
      </c>
      <c r="I329" s="351"/>
      <c r="J329" s="351"/>
      <c r="K329" s="352"/>
      <c r="L329" s="352"/>
      <c r="M329" s="353"/>
      <c r="O329" s="355"/>
    </row>
    <row r="330" spans="1:15" s="354" customFormat="1" ht="31.5" customHeight="1" x14ac:dyDescent="0.2">
      <c r="A330" s="384">
        <v>370</v>
      </c>
      <c r="B330" s="344"/>
      <c r="C330" s="345"/>
      <c r="D330" s="346"/>
      <c r="E330" s="347"/>
      <c r="F330" s="348"/>
      <c r="G330" s="349"/>
      <c r="H330" s="350" t="s">
        <v>386</v>
      </c>
      <c r="I330" s="351"/>
      <c r="J330" s="351"/>
      <c r="K330" s="352"/>
      <c r="L330" s="352"/>
      <c r="M330" s="353"/>
      <c r="O330" s="355"/>
    </row>
    <row r="331" spans="1:15" s="354" customFormat="1" ht="31.5" customHeight="1" x14ac:dyDescent="0.2">
      <c r="A331" s="384">
        <v>372</v>
      </c>
      <c r="B331" s="344"/>
      <c r="C331" s="345"/>
      <c r="D331" s="346"/>
      <c r="E331" s="347"/>
      <c r="F331" s="348"/>
      <c r="G331" s="349"/>
      <c r="H331" s="350" t="s">
        <v>386</v>
      </c>
      <c r="I331" s="351"/>
      <c r="J331" s="351"/>
      <c r="K331" s="352"/>
      <c r="L331" s="352"/>
      <c r="M331" s="353"/>
      <c r="O331" s="355"/>
    </row>
    <row r="332" spans="1:15" s="354" customFormat="1" ht="31.5" customHeight="1" x14ac:dyDescent="0.2">
      <c r="A332" s="384">
        <v>373</v>
      </c>
      <c r="B332" s="344"/>
      <c r="C332" s="345"/>
      <c r="D332" s="346"/>
      <c r="E332" s="347"/>
      <c r="F332" s="348"/>
      <c r="G332" s="349"/>
      <c r="H332" s="350" t="s">
        <v>386</v>
      </c>
      <c r="I332" s="351"/>
      <c r="J332" s="351"/>
      <c r="K332" s="352"/>
      <c r="L332" s="352"/>
      <c r="M332" s="353"/>
      <c r="O332" s="355"/>
    </row>
    <row r="333" spans="1:15" s="354" customFormat="1" ht="93.75" customHeight="1" x14ac:dyDescent="0.2">
      <c r="A333" s="384">
        <v>374</v>
      </c>
      <c r="B333" s="344" t="str">
        <f t="shared" ref="B333:B390" si="44">CONCATENATE(H333,"-",K333,"-",L333)</f>
        <v>5X80M--</v>
      </c>
      <c r="C333" s="345" t="str">
        <f>CONCATENATE(C328,CHAR(10),C329,CHAR(10),C330,CHAR(10),C331,CHAR(10),C332)</f>
        <v xml:space="preserve">
</v>
      </c>
      <c r="D333" s="346" t="str">
        <f>CONCATENATE(D328,CHAR(10),D329,CHAR(10),D330,CHAR(10),D331,CHAR(10),D332)</f>
        <v xml:space="preserve">
</v>
      </c>
      <c r="E333" s="347" t="str">
        <f>TEXT(E328,"gg.aa.yyyy")&amp;CHAR(10)&amp;TEXT(E329,"gg.aa.yyyy")&amp;CHAR(10)&amp;TEXT(E330,"gg.aa.yyyy")&amp;CHAR(10)&amp;TEXT(E331,"gg.aa.yyyy")&amp;CHAR(10)&amp;TEXT(E332,"gg.aa.yyyy")</f>
        <v>00.01.1900
00.01.1900
00.01.1900
00.01.1900
00.01.1900</v>
      </c>
      <c r="F333" s="348" t="str">
        <f>CONCATENATE(F328,CHAR(10),F329,CHAR(10),F330,CHAR(10),F331,CHAR(10),F332)</f>
        <v xml:space="preserve">
</v>
      </c>
      <c r="G333" s="349">
        <f>G332</f>
        <v>0</v>
      </c>
      <c r="H333" s="350" t="s">
        <v>386</v>
      </c>
      <c r="I333" s="351"/>
      <c r="J333" s="351"/>
      <c r="K333" s="352"/>
      <c r="L333" s="352"/>
      <c r="M333" s="353"/>
      <c r="O333" s="355"/>
    </row>
    <row r="334" spans="1:15" s="370" customFormat="1" ht="31.5" customHeight="1" x14ac:dyDescent="0.2">
      <c r="A334" s="384">
        <v>375</v>
      </c>
      <c r="B334" s="360" t="str">
        <f t="shared" si="44"/>
        <v>60M-3-2</v>
      </c>
      <c r="C334" s="361">
        <v>94</v>
      </c>
      <c r="D334" s="362">
        <v>10211338694</v>
      </c>
      <c r="E334" s="363">
        <v>38471</v>
      </c>
      <c r="F334" s="364" t="s">
        <v>618</v>
      </c>
      <c r="G334" s="365" t="s">
        <v>619</v>
      </c>
      <c r="H334" s="366" t="s">
        <v>384</v>
      </c>
      <c r="I334" s="367"/>
      <c r="J334" s="367"/>
      <c r="K334" s="368" t="s">
        <v>493</v>
      </c>
      <c r="L334" s="368" t="s">
        <v>492</v>
      </c>
      <c r="M334" s="369"/>
      <c r="O334" s="371"/>
    </row>
    <row r="335" spans="1:15" s="370" customFormat="1" ht="31.5" customHeight="1" x14ac:dyDescent="0.2">
      <c r="A335" s="384">
        <v>376</v>
      </c>
      <c r="B335" s="360" t="str">
        <f t="shared" si="44"/>
        <v>60M-3-3</v>
      </c>
      <c r="C335" s="361">
        <v>104</v>
      </c>
      <c r="D335" s="362">
        <v>10397585042</v>
      </c>
      <c r="E335" s="363">
        <v>38362</v>
      </c>
      <c r="F335" s="364" t="s">
        <v>620</v>
      </c>
      <c r="G335" s="365" t="s">
        <v>621</v>
      </c>
      <c r="H335" s="366" t="s">
        <v>384</v>
      </c>
      <c r="I335" s="367"/>
      <c r="J335" s="367"/>
      <c r="K335" s="368" t="s">
        <v>493</v>
      </c>
      <c r="L335" s="368" t="s">
        <v>493</v>
      </c>
      <c r="M335" s="369"/>
      <c r="O335" s="371"/>
    </row>
    <row r="336" spans="1:15" s="370" customFormat="1" ht="31.5" customHeight="1" x14ac:dyDescent="0.2">
      <c r="A336" s="384">
        <v>377</v>
      </c>
      <c r="B336" s="360" t="str">
        <f t="shared" si="44"/>
        <v>60M-3-4</v>
      </c>
      <c r="C336" s="361">
        <v>112</v>
      </c>
      <c r="D336" s="362">
        <v>10037596742</v>
      </c>
      <c r="E336" s="363">
        <v>38244</v>
      </c>
      <c r="F336" s="364" t="s">
        <v>622</v>
      </c>
      <c r="G336" s="365" t="s">
        <v>615</v>
      </c>
      <c r="H336" s="366" t="s">
        <v>384</v>
      </c>
      <c r="I336" s="367"/>
      <c r="J336" s="367"/>
      <c r="K336" s="368" t="s">
        <v>493</v>
      </c>
      <c r="L336" s="368" t="s">
        <v>552</v>
      </c>
      <c r="M336" s="369"/>
      <c r="O336" s="371"/>
    </row>
    <row r="337" spans="1:15" s="370" customFormat="1" ht="31.5" customHeight="1" x14ac:dyDescent="0.2">
      <c r="A337" s="384">
        <v>378</v>
      </c>
      <c r="B337" s="360" t="str">
        <f t="shared" si="44"/>
        <v>60M-3-5</v>
      </c>
      <c r="C337" s="361">
        <v>115</v>
      </c>
      <c r="D337" s="362">
        <v>12857314988</v>
      </c>
      <c r="E337" s="363">
        <v>38651</v>
      </c>
      <c r="F337" s="364" t="s">
        <v>623</v>
      </c>
      <c r="G337" s="365" t="s">
        <v>617</v>
      </c>
      <c r="H337" s="366" t="s">
        <v>384</v>
      </c>
      <c r="I337" s="367"/>
      <c r="J337" s="367"/>
      <c r="K337" s="368" t="s">
        <v>493</v>
      </c>
      <c r="L337" s="368" t="s">
        <v>507</v>
      </c>
      <c r="M337" s="369"/>
      <c r="O337" s="371"/>
    </row>
    <row r="338" spans="1:15" s="370" customFormat="1" ht="31.5" customHeight="1" x14ac:dyDescent="0.2">
      <c r="A338" s="384">
        <v>379</v>
      </c>
      <c r="B338" s="360" t="str">
        <f t="shared" si="44"/>
        <v>60M-3-6</v>
      </c>
      <c r="C338" s="361">
        <v>124</v>
      </c>
      <c r="D338" s="362">
        <v>10571588814</v>
      </c>
      <c r="E338" s="363">
        <v>38479</v>
      </c>
      <c r="F338" s="364" t="s">
        <v>651</v>
      </c>
      <c r="G338" s="365" t="s">
        <v>624</v>
      </c>
      <c r="H338" s="366" t="s">
        <v>384</v>
      </c>
      <c r="I338" s="367"/>
      <c r="J338" s="367"/>
      <c r="K338" s="368" t="s">
        <v>493</v>
      </c>
      <c r="L338" s="368" t="s">
        <v>528</v>
      </c>
      <c r="M338" s="369"/>
      <c r="O338" s="371"/>
    </row>
    <row r="339" spans="1:15" s="370" customFormat="1" ht="31.5" customHeight="1" x14ac:dyDescent="0.2">
      <c r="A339" s="384">
        <v>380</v>
      </c>
      <c r="B339" s="360" t="str">
        <f t="shared" si="44"/>
        <v>60M-3-7</v>
      </c>
      <c r="C339" s="361">
        <v>134</v>
      </c>
      <c r="D339" s="362">
        <v>54838100234</v>
      </c>
      <c r="E339" s="363">
        <v>38066</v>
      </c>
      <c r="F339" s="364" t="s">
        <v>625</v>
      </c>
      <c r="G339" s="365" t="s">
        <v>626</v>
      </c>
      <c r="H339" s="366" t="s">
        <v>384</v>
      </c>
      <c r="I339" s="367"/>
      <c r="J339" s="367"/>
      <c r="K339" s="368" t="s">
        <v>493</v>
      </c>
      <c r="L339" s="368" t="s">
        <v>600</v>
      </c>
      <c r="M339" s="369"/>
      <c r="O339" s="371"/>
    </row>
    <row r="340" spans="1:15" s="370" customFormat="1" ht="31.5" customHeight="1" x14ac:dyDescent="0.2">
      <c r="A340" s="384">
        <v>381</v>
      </c>
      <c r="B340" s="360" t="str">
        <f t="shared" si="44"/>
        <v>60M--</v>
      </c>
      <c r="C340" s="361"/>
      <c r="D340" s="362"/>
      <c r="E340" s="363"/>
      <c r="F340" s="364"/>
      <c r="G340" s="365"/>
      <c r="H340" s="366" t="s">
        <v>384</v>
      </c>
      <c r="I340" s="367"/>
      <c r="J340" s="367"/>
      <c r="K340" s="368"/>
      <c r="L340" s="368"/>
      <c r="M340" s="369"/>
      <c r="O340" s="371"/>
    </row>
    <row r="341" spans="1:15" s="370" customFormat="1" ht="31.5" customHeight="1" x14ac:dyDescent="0.2">
      <c r="A341" s="384">
        <v>382</v>
      </c>
      <c r="B341" s="360" t="str">
        <f t="shared" si="44"/>
        <v>60M--</v>
      </c>
      <c r="C341" s="361"/>
      <c r="D341" s="362"/>
      <c r="E341" s="363"/>
      <c r="F341" s="364"/>
      <c r="G341" s="365"/>
      <c r="H341" s="366" t="s">
        <v>384</v>
      </c>
      <c r="I341" s="367"/>
      <c r="J341" s="367"/>
      <c r="K341" s="368"/>
      <c r="L341" s="368"/>
      <c r="M341" s="369"/>
      <c r="O341" s="371"/>
    </row>
    <row r="342" spans="1:15" s="370" customFormat="1" ht="31.5" customHeight="1" x14ac:dyDescent="0.2">
      <c r="A342" s="384">
        <v>383</v>
      </c>
      <c r="B342" s="360" t="str">
        <f t="shared" si="44"/>
        <v>60M--</v>
      </c>
      <c r="C342" s="361"/>
      <c r="D342" s="362"/>
      <c r="E342" s="363"/>
      <c r="F342" s="364"/>
      <c r="G342" s="365"/>
      <c r="H342" s="366" t="s">
        <v>384</v>
      </c>
      <c r="I342" s="367"/>
      <c r="J342" s="367"/>
      <c r="K342" s="368"/>
      <c r="L342" s="368"/>
      <c r="M342" s="369"/>
      <c r="O342" s="371"/>
    </row>
    <row r="343" spans="1:15" s="370" customFormat="1" ht="31.5" customHeight="1" x14ac:dyDescent="0.2">
      <c r="A343" s="384">
        <v>384</v>
      </c>
      <c r="B343" s="360" t="str">
        <f t="shared" si="44"/>
        <v>60M--</v>
      </c>
      <c r="C343" s="361"/>
      <c r="D343" s="362"/>
      <c r="E343" s="363"/>
      <c r="F343" s="364"/>
      <c r="G343" s="365"/>
      <c r="H343" s="366" t="s">
        <v>384</v>
      </c>
      <c r="I343" s="367"/>
      <c r="J343" s="367"/>
      <c r="K343" s="368"/>
      <c r="L343" s="368"/>
      <c r="M343" s="369"/>
      <c r="O343" s="371"/>
    </row>
    <row r="344" spans="1:15" s="370" customFormat="1" ht="31.5" customHeight="1" x14ac:dyDescent="0.2">
      <c r="A344" s="384">
        <v>385</v>
      </c>
      <c r="B344" s="360" t="str">
        <f t="shared" si="44"/>
        <v>60M--</v>
      </c>
      <c r="C344" s="361"/>
      <c r="D344" s="362"/>
      <c r="E344" s="363"/>
      <c r="F344" s="364"/>
      <c r="G344" s="365"/>
      <c r="H344" s="366" t="s">
        <v>384</v>
      </c>
      <c r="I344" s="367"/>
      <c r="J344" s="367"/>
      <c r="K344" s="368"/>
      <c r="L344" s="368"/>
      <c r="M344" s="369"/>
      <c r="O344" s="371"/>
    </row>
    <row r="345" spans="1:15" s="370" customFormat="1" ht="31.5" customHeight="1" x14ac:dyDescent="0.2">
      <c r="A345" s="384">
        <v>386</v>
      </c>
      <c r="B345" s="360" t="str">
        <f t="shared" si="44"/>
        <v>60M--</v>
      </c>
      <c r="C345" s="361"/>
      <c r="D345" s="362"/>
      <c r="E345" s="363"/>
      <c r="F345" s="364"/>
      <c r="G345" s="365"/>
      <c r="H345" s="366" t="s">
        <v>384</v>
      </c>
      <c r="I345" s="367"/>
      <c r="J345" s="367"/>
      <c r="K345" s="368"/>
      <c r="L345" s="368"/>
      <c r="M345" s="369"/>
      <c r="O345" s="371"/>
    </row>
    <row r="346" spans="1:15" s="370" customFormat="1" ht="31.5" customHeight="1" x14ac:dyDescent="0.2">
      <c r="A346" s="384">
        <v>387</v>
      </c>
      <c r="B346" s="360" t="str">
        <f t="shared" si="44"/>
        <v>60M--</v>
      </c>
      <c r="C346" s="361"/>
      <c r="D346" s="362"/>
      <c r="E346" s="363"/>
      <c r="F346" s="364"/>
      <c r="G346" s="365"/>
      <c r="H346" s="366" t="s">
        <v>384</v>
      </c>
      <c r="I346" s="367"/>
      <c r="J346" s="367"/>
      <c r="K346" s="368"/>
      <c r="L346" s="368"/>
      <c r="M346" s="369"/>
      <c r="O346" s="371"/>
    </row>
    <row r="347" spans="1:15" s="370" customFormat="1" ht="31.5" customHeight="1" x14ac:dyDescent="0.2">
      <c r="A347" s="384">
        <v>388</v>
      </c>
      <c r="B347" s="360" t="str">
        <f t="shared" si="44"/>
        <v>60M--</v>
      </c>
      <c r="C347" s="361"/>
      <c r="D347" s="362"/>
      <c r="E347" s="363"/>
      <c r="F347" s="364"/>
      <c r="G347" s="365"/>
      <c r="H347" s="366" t="s">
        <v>384</v>
      </c>
      <c r="I347" s="367"/>
      <c r="J347" s="367"/>
      <c r="K347" s="368"/>
      <c r="L347" s="368"/>
      <c r="M347" s="369"/>
      <c r="O347" s="371"/>
    </row>
    <row r="348" spans="1:15" s="370" customFormat="1" ht="31.5" customHeight="1" x14ac:dyDescent="0.2">
      <c r="A348" s="384">
        <v>389</v>
      </c>
      <c r="B348" s="360" t="str">
        <f t="shared" si="44"/>
        <v>60M--</v>
      </c>
      <c r="C348" s="361"/>
      <c r="D348" s="362"/>
      <c r="E348" s="363"/>
      <c r="F348" s="364"/>
      <c r="G348" s="365"/>
      <c r="H348" s="366" t="s">
        <v>384</v>
      </c>
      <c r="I348" s="367"/>
      <c r="J348" s="367"/>
      <c r="K348" s="368"/>
      <c r="L348" s="368"/>
      <c r="M348" s="369"/>
      <c r="O348" s="371"/>
    </row>
    <row r="349" spans="1:15" s="370" customFormat="1" ht="31.5" customHeight="1" x14ac:dyDescent="0.2">
      <c r="A349" s="384">
        <v>390</v>
      </c>
      <c r="B349" s="360" t="str">
        <f t="shared" si="44"/>
        <v>60M--</v>
      </c>
      <c r="C349" s="361"/>
      <c r="D349" s="362"/>
      <c r="E349" s="363"/>
      <c r="F349" s="364"/>
      <c r="G349" s="365"/>
      <c r="H349" s="366" t="s">
        <v>384</v>
      </c>
      <c r="I349" s="367"/>
      <c r="J349" s="367"/>
      <c r="K349" s="368"/>
      <c r="L349" s="368"/>
      <c r="M349" s="369"/>
      <c r="O349" s="371"/>
    </row>
    <row r="350" spans="1:15" s="370" customFormat="1" ht="33.75" customHeight="1" x14ac:dyDescent="0.2">
      <c r="A350" s="384">
        <v>391</v>
      </c>
      <c r="B350" s="360" t="str">
        <f t="shared" si="44"/>
        <v>60M--</v>
      </c>
      <c r="C350" s="361"/>
      <c r="D350" s="362"/>
      <c r="E350" s="363"/>
      <c r="F350" s="364"/>
      <c r="G350" s="365"/>
      <c r="H350" s="366" t="s">
        <v>384</v>
      </c>
      <c r="I350" s="367"/>
      <c r="J350" s="367"/>
      <c r="K350" s="368"/>
      <c r="L350" s="368"/>
      <c r="M350" s="369"/>
      <c r="O350" s="371"/>
    </row>
    <row r="351" spans="1:15" s="382" customFormat="1" ht="31.5" customHeight="1" x14ac:dyDescent="0.2">
      <c r="A351" s="384">
        <v>392</v>
      </c>
      <c r="B351" s="372" t="str">
        <f t="shared" si="44"/>
        <v>80M-3-2</v>
      </c>
      <c r="C351" s="373">
        <v>97</v>
      </c>
      <c r="D351" s="374">
        <v>99442231554</v>
      </c>
      <c r="E351" s="375">
        <v>38361</v>
      </c>
      <c r="F351" s="376" t="s">
        <v>631</v>
      </c>
      <c r="G351" s="377" t="s">
        <v>632</v>
      </c>
      <c r="H351" s="378" t="s">
        <v>385</v>
      </c>
      <c r="I351" s="379"/>
      <c r="J351" s="379"/>
      <c r="K351" s="380" t="s">
        <v>493</v>
      </c>
      <c r="L351" s="380" t="s">
        <v>492</v>
      </c>
      <c r="M351" s="381"/>
      <c r="O351" s="383"/>
    </row>
    <row r="352" spans="1:15" s="382" customFormat="1" ht="31.5" customHeight="1" x14ac:dyDescent="0.2">
      <c r="A352" s="384">
        <v>393</v>
      </c>
      <c r="B352" s="372" t="str">
        <f t="shared" si="44"/>
        <v>80M-3-3</v>
      </c>
      <c r="C352" s="373">
        <v>98</v>
      </c>
      <c r="D352" s="374">
        <v>10118605226</v>
      </c>
      <c r="E352" s="375">
        <v>38246</v>
      </c>
      <c r="F352" s="376" t="s">
        <v>633</v>
      </c>
      <c r="G352" s="377" t="s">
        <v>611</v>
      </c>
      <c r="H352" s="378" t="s">
        <v>385</v>
      </c>
      <c r="I352" s="379"/>
      <c r="J352" s="379"/>
      <c r="K352" s="380" t="s">
        <v>493</v>
      </c>
      <c r="L352" s="380" t="s">
        <v>493</v>
      </c>
      <c r="M352" s="381"/>
      <c r="O352" s="383"/>
    </row>
    <row r="353" spans="1:15" s="382" customFormat="1" ht="31.5" customHeight="1" x14ac:dyDescent="0.2">
      <c r="A353" s="384">
        <v>394</v>
      </c>
      <c r="B353" s="372" t="str">
        <f t="shared" si="44"/>
        <v>80M-3-4</v>
      </c>
      <c r="C353" s="373">
        <v>104</v>
      </c>
      <c r="D353" s="374">
        <v>10397585042</v>
      </c>
      <c r="E353" s="375">
        <v>38362</v>
      </c>
      <c r="F353" s="376" t="s">
        <v>620</v>
      </c>
      <c r="G353" s="377" t="s">
        <v>621</v>
      </c>
      <c r="H353" s="378" t="s">
        <v>385</v>
      </c>
      <c r="I353" s="379"/>
      <c r="J353" s="379"/>
      <c r="K353" s="380" t="s">
        <v>493</v>
      </c>
      <c r="L353" s="380" t="s">
        <v>552</v>
      </c>
      <c r="M353" s="381"/>
      <c r="O353" s="383"/>
    </row>
    <row r="354" spans="1:15" s="382" customFormat="1" ht="31.5" customHeight="1" x14ac:dyDescent="0.2">
      <c r="A354" s="384">
        <v>395</v>
      </c>
      <c r="B354" s="372" t="str">
        <f t="shared" si="44"/>
        <v>80M-3-5</v>
      </c>
      <c r="C354" s="373">
        <v>109</v>
      </c>
      <c r="D354" s="374">
        <v>23242972102</v>
      </c>
      <c r="E354" s="375">
        <v>38120</v>
      </c>
      <c r="F354" s="376" t="s">
        <v>634</v>
      </c>
      <c r="G354" s="377" t="s">
        <v>613</v>
      </c>
      <c r="H354" s="378" t="s">
        <v>385</v>
      </c>
      <c r="I354" s="379"/>
      <c r="J354" s="379"/>
      <c r="K354" s="380" t="s">
        <v>493</v>
      </c>
      <c r="L354" s="380" t="s">
        <v>507</v>
      </c>
      <c r="M354" s="381"/>
      <c r="O354" s="383"/>
    </row>
    <row r="355" spans="1:15" s="382" customFormat="1" ht="31.5" customHeight="1" x14ac:dyDescent="0.2">
      <c r="A355" s="384">
        <v>396</v>
      </c>
      <c r="B355" s="372" t="str">
        <f t="shared" si="44"/>
        <v>80M-3-6</v>
      </c>
      <c r="C355" s="373">
        <v>116</v>
      </c>
      <c r="D355" s="374">
        <v>10135808938</v>
      </c>
      <c r="E355" s="375">
        <v>38447</v>
      </c>
      <c r="F355" s="376" t="s">
        <v>635</v>
      </c>
      <c r="G355" s="377" t="s">
        <v>617</v>
      </c>
      <c r="H355" s="378" t="s">
        <v>385</v>
      </c>
      <c r="I355" s="379"/>
      <c r="J355" s="379"/>
      <c r="K355" s="380" t="s">
        <v>493</v>
      </c>
      <c r="L355" s="380" t="s">
        <v>528</v>
      </c>
      <c r="M355" s="381"/>
      <c r="O355" s="383"/>
    </row>
    <row r="356" spans="1:15" s="382" customFormat="1" ht="31.5" customHeight="1" x14ac:dyDescent="0.2">
      <c r="A356" s="384">
        <v>397</v>
      </c>
      <c r="B356" s="372" t="str">
        <f t="shared" si="44"/>
        <v>80M-3-7</v>
      </c>
      <c r="C356" s="373">
        <v>121</v>
      </c>
      <c r="D356" s="374"/>
      <c r="E356" s="375" t="s">
        <v>636</v>
      </c>
      <c r="F356" s="376" t="s">
        <v>637</v>
      </c>
      <c r="G356" s="377" t="s">
        <v>638</v>
      </c>
      <c r="H356" s="378" t="s">
        <v>385</v>
      </c>
      <c r="I356" s="379"/>
      <c r="J356" s="379"/>
      <c r="K356" s="380" t="s">
        <v>493</v>
      </c>
      <c r="L356" s="380" t="s">
        <v>600</v>
      </c>
      <c r="M356" s="381"/>
      <c r="O356" s="383"/>
    </row>
    <row r="357" spans="1:15" s="382" customFormat="1" ht="31.5" customHeight="1" x14ac:dyDescent="0.2">
      <c r="A357" s="384">
        <v>398</v>
      </c>
      <c r="B357" s="372" t="str">
        <f t="shared" si="44"/>
        <v>80M-3-8</v>
      </c>
      <c r="C357" s="373">
        <v>133</v>
      </c>
      <c r="D357" s="374">
        <v>21266231700</v>
      </c>
      <c r="E357" s="375">
        <v>38032</v>
      </c>
      <c r="F357" s="376" t="s">
        <v>639</v>
      </c>
      <c r="G357" s="377" t="s">
        <v>626</v>
      </c>
      <c r="H357" s="378" t="s">
        <v>385</v>
      </c>
      <c r="I357" s="379"/>
      <c r="J357" s="379"/>
      <c r="K357" s="380" t="s">
        <v>493</v>
      </c>
      <c r="L357" s="380" t="s">
        <v>643</v>
      </c>
      <c r="M357" s="381"/>
      <c r="O357" s="383"/>
    </row>
    <row r="358" spans="1:15" s="382" customFormat="1" ht="31.5" customHeight="1" x14ac:dyDescent="0.2">
      <c r="A358" s="384">
        <v>399</v>
      </c>
      <c r="B358" s="372" t="str">
        <f t="shared" si="44"/>
        <v>80M-3-1</v>
      </c>
      <c r="C358" s="373">
        <v>125</v>
      </c>
      <c r="D358" s="374" t="s">
        <v>640</v>
      </c>
      <c r="E358" s="375">
        <v>38600</v>
      </c>
      <c r="F358" s="376" t="s">
        <v>641</v>
      </c>
      <c r="G358" s="377" t="s">
        <v>642</v>
      </c>
      <c r="H358" s="378" t="s">
        <v>385</v>
      </c>
      <c r="I358" s="379"/>
      <c r="J358" s="379"/>
      <c r="K358" s="380" t="s">
        <v>493</v>
      </c>
      <c r="L358" s="380" t="s">
        <v>527</v>
      </c>
      <c r="M358" s="381"/>
      <c r="O358" s="383"/>
    </row>
    <row r="359" spans="1:15" s="382" customFormat="1" ht="31.5" customHeight="1" x14ac:dyDescent="0.2">
      <c r="A359" s="384">
        <v>400</v>
      </c>
      <c r="B359" s="372" t="str">
        <f t="shared" si="44"/>
        <v>80M--</v>
      </c>
      <c r="C359" s="373"/>
      <c r="D359" s="374"/>
      <c r="E359" s="375"/>
      <c r="F359" s="376"/>
      <c r="G359" s="377"/>
      <c r="H359" s="378" t="s">
        <v>385</v>
      </c>
      <c r="I359" s="379"/>
      <c r="J359" s="379"/>
      <c r="K359" s="380"/>
      <c r="L359" s="380"/>
      <c r="M359" s="381"/>
      <c r="O359" s="383"/>
    </row>
    <row r="360" spans="1:15" s="382" customFormat="1" ht="31.5" customHeight="1" x14ac:dyDescent="0.2">
      <c r="A360" s="384">
        <v>401</v>
      </c>
      <c r="B360" s="372" t="str">
        <f t="shared" si="44"/>
        <v>80M--</v>
      </c>
      <c r="C360" s="373"/>
      <c r="D360" s="374"/>
      <c r="E360" s="375"/>
      <c r="F360" s="376"/>
      <c r="G360" s="377"/>
      <c r="H360" s="378" t="s">
        <v>385</v>
      </c>
      <c r="I360" s="379"/>
      <c r="J360" s="379"/>
      <c r="K360" s="380"/>
      <c r="L360" s="380"/>
      <c r="M360" s="381"/>
      <c r="O360" s="383"/>
    </row>
    <row r="361" spans="1:15" s="382" customFormat="1" ht="31.5" customHeight="1" x14ac:dyDescent="0.2">
      <c r="A361" s="384">
        <v>402</v>
      </c>
      <c r="B361" s="372" t="str">
        <f t="shared" si="44"/>
        <v>80M--</v>
      </c>
      <c r="C361" s="373"/>
      <c r="D361" s="374"/>
      <c r="E361" s="375"/>
      <c r="F361" s="376"/>
      <c r="G361" s="377"/>
      <c r="H361" s="378" t="s">
        <v>385</v>
      </c>
      <c r="I361" s="379"/>
      <c r="J361" s="379"/>
      <c r="K361" s="380"/>
      <c r="L361" s="380"/>
      <c r="M361" s="381"/>
      <c r="O361" s="383"/>
    </row>
    <row r="362" spans="1:15" s="382" customFormat="1" ht="31.5" customHeight="1" x14ac:dyDescent="0.2">
      <c r="A362" s="384">
        <v>403</v>
      </c>
      <c r="B362" s="372" t="str">
        <f t="shared" si="44"/>
        <v>80M--</v>
      </c>
      <c r="C362" s="373"/>
      <c r="D362" s="374"/>
      <c r="E362" s="375"/>
      <c r="F362" s="376"/>
      <c r="G362" s="377"/>
      <c r="H362" s="378" t="s">
        <v>385</v>
      </c>
      <c r="I362" s="379"/>
      <c r="J362" s="379"/>
      <c r="K362" s="380"/>
      <c r="L362" s="380"/>
      <c r="M362" s="381"/>
      <c r="O362" s="383"/>
    </row>
    <row r="363" spans="1:15" s="382" customFormat="1" ht="31.5" customHeight="1" x14ac:dyDescent="0.2">
      <c r="A363" s="384">
        <v>404</v>
      </c>
      <c r="B363" s="372" t="str">
        <f t="shared" si="44"/>
        <v>80M--</v>
      </c>
      <c r="C363" s="373"/>
      <c r="D363" s="374"/>
      <c r="E363" s="375"/>
      <c r="F363" s="376"/>
      <c r="G363" s="377"/>
      <c r="H363" s="378" t="s">
        <v>385</v>
      </c>
      <c r="I363" s="379"/>
      <c r="J363" s="379"/>
      <c r="K363" s="380"/>
      <c r="L363" s="380"/>
      <c r="M363" s="381"/>
      <c r="O363" s="383"/>
    </row>
    <row r="364" spans="1:15" s="382" customFormat="1" ht="31.5" customHeight="1" x14ac:dyDescent="0.2">
      <c r="A364" s="384">
        <v>405</v>
      </c>
      <c r="B364" s="372" t="str">
        <f t="shared" si="44"/>
        <v>80M--</v>
      </c>
      <c r="C364" s="373"/>
      <c r="D364" s="374"/>
      <c r="E364" s="375"/>
      <c r="F364" s="376"/>
      <c r="G364" s="377"/>
      <c r="H364" s="378" t="s">
        <v>385</v>
      </c>
      <c r="I364" s="379"/>
      <c r="J364" s="379"/>
      <c r="K364" s="380"/>
      <c r="L364" s="380"/>
      <c r="M364" s="381"/>
      <c r="O364" s="383"/>
    </row>
    <row r="365" spans="1:15" s="382" customFormat="1" ht="31.5" customHeight="1" x14ac:dyDescent="0.2">
      <c r="A365" s="384">
        <v>406</v>
      </c>
      <c r="B365" s="372" t="str">
        <f t="shared" si="44"/>
        <v>80M--</v>
      </c>
      <c r="C365" s="373"/>
      <c r="D365" s="374"/>
      <c r="E365" s="375"/>
      <c r="F365" s="376"/>
      <c r="G365" s="377"/>
      <c r="H365" s="378" t="s">
        <v>385</v>
      </c>
      <c r="I365" s="379"/>
      <c r="J365" s="379"/>
      <c r="K365" s="380"/>
      <c r="L365" s="380"/>
      <c r="M365" s="381"/>
      <c r="O365" s="383"/>
    </row>
    <row r="366" spans="1:15" s="382" customFormat="1" ht="31.5" customHeight="1" x14ac:dyDescent="0.2">
      <c r="A366" s="384">
        <v>407</v>
      </c>
      <c r="B366" s="372" t="str">
        <f t="shared" si="44"/>
        <v>80M--</v>
      </c>
      <c r="C366" s="373"/>
      <c r="D366" s="374"/>
      <c r="E366" s="375"/>
      <c r="F366" s="376"/>
      <c r="G366" s="377"/>
      <c r="H366" s="378" t="s">
        <v>385</v>
      </c>
      <c r="I366" s="379"/>
      <c r="J366" s="379"/>
      <c r="K366" s="380"/>
      <c r="L366" s="380"/>
      <c r="M366" s="381"/>
      <c r="O366" s="383"/>
    </row>
    <row r="367" spans="1:15" s="382" customFormat="1" ht="44.25" customHeight="1" x14ac:dyDescent="0.2">
      <c r="A367" s="384">
        <v>408</v>
      </c>
      <c r="B367" s="372" t="str">
        <f t="shared" si="44"/>
        <v>80M--</v>
      </c>
      <c r="C367" s="373"/>
      <c r="D367" s="374"/>
      <c r="E367" s="375"/>
      <c r="F367" s="376"/>
      <c r="G367" s="377"/>
      <c r="H367" s="378" t="s">
        <v>385</v>
      </c>
      <c r="I367" s="379"/>
      <c r="J367" s="379"/>
      <c r="K367" s="380"/>
      <c r="L367" s="380"/>
      <c r="M367" s="381"/>
      <c r="O367" s="383"/>
    </row>
    <row r="368" spans="1:15" s="370" customFormat="1" ht="31.5" customHeight="1" x14ac:dyDescent="0.2">
      <c r="A368" s="384">
        <v>409</v>
      </c>
      <c r="B368" s="360" t="str">
        <f t="shared" si="44"/>
        <v>800M-3-2</v>
      </c>
      <c r="C368" s="361">
        <v>99</v>
      </c>
      <c r="D368" s="362">
        <v>10074213626</v>
      </c>
      <c r="E368" s="363">
        <v>38138</v>
      </c>
      <c r="F368" s="364" t="s">
        <v>627</v>
      </c>
      <c r="G368" s="365" t="s">
        <v>611</v>
      </c>
      <c r="H368" s="366" t="s">
        <v>106</v>
      </c>
      <c r="I368" s="367"/>
      <c r="J368" s="367"/>
      <c r="K368" s="368" t="s">
        <v>493</v>
      </c>
      <c r="L368" s="368" t="s">
        <v>492</v>
      </c>
      <c r="M368" s="369"/>
      <c r="O368" s="371"/>
    </row>
    <row r="369" spans="1:15" s="370" customFormat="1" ht="31.5" customHeight="1" x14ac:dyDescent="0.2">
      <c r="A369" s="384">
        <v>410</v>
      </c>
      <c r="B369" s="360" t="str">
        <f t="shared" si="44"/>
        <v>800M-3-3</v>
      </c>
      <c r="C369" s="361">
        <v>105</v>
      </c>
      <c r="D369" s="362">
        <v>10247601618</v>
      </c>
      <c r="E369" s="363">
        <v>38353</v>
      </c>
      <c r="F369" s="364" t="s">
        <v>628</v>
      </c>
      <c r="G369" s="365" t="s">
        <v>629</v>
      </c>
      <c r="H369" s="366" t="s">
        <v>106</v>
      </c>
      <c r="I369" s="367"/>
      <c r="J369" s="367"/>
      <c r="K369" s="368" t="s">
        <v>493</v>
      </c>
      <c r="L369" s="368" t="s">
        <v>493</v>
      </c>
      <c r="M369" s="369"/>
      <c r="O369" s="371"/>
    </row>
    <row r="370" spans="1:15" s="370" customFormat="1" ht="31.5" customHeight="1" x14ac:dyDescent="0.2">
      <c r="A370" s="384">
        <v>411</v>
      </c>
      <c r="B370" s="360" t="str">
        <f t="shared" si="44"/>
        <v>800M-3-4</v>
      </c>
      <c r="C370" s="361">
        <v>117</v>
      </c>
      <c r="D370" s="362">
        <v>35131575820</v>
      </c>
      <c r="E370" s="363">
        <v>37907</v>
      </c>
      <c r="F370" s="364" t="s">
        <v>630</v>
      </c>
      <c r="G370" s="365" t="s">
        <v>617</v>
      </c>
      <c r="H370" s="366" t="s">
        <v>106</v>
      </c>
      <c r="I370" s="367"/>
      <c r="J370" s="367"/>
      <c r="K370" s="368" t="s">
        <v>493</v>
      </c>
      <c r="L370" s="368" t="s">
        <v>552</v>
      </c>
      <c r="M370" s="369"/>
      <c r="O370" s="371"/>
    </row>
    <row r="371" spans="1:15" s="370" customFormat="1" ht="31.5" customHeight="1" x14ac:dyDescent="0.2">
      <c r="A371" s="384">
        <v>412</v>
      </c>
      <c r="B371" s="360" t="str">
        <f t="shared" si="44"/>
        <v>800M--</v>
      </c>
      <c r="C371" s="361"/>
      <c r="D371" s="362"/>
      <c r="E371" s="363"/>
      <c r="F371" s="364"/>
      <c r="G371" s="365"/>
      <c r="H371" s="366" t="s">
        <v>106</v>
      </c>
      <c r="I371" s="367"/>
      <c r="J371" s="367"/>
      <c r="K371" s="368"/>
      <c r="L371" s="368"/>
      <c r="M371" s="369"/>
      <c r="O371" s="371"/>
    </row>
    <row r="372" spans="1:15" s="370" customFormat="1" ht="31.5" customHeight="1" x14ac:dyDescent="0.2">
      <c r="A372" s="384">
        <v>413</v>
      </c>
      <c r="B372" s="360" t="str">
        <f t="shared" si="44"/>
        <v>800M--</v>
      </c>
      <c r="C372" s="361"/>
      <c r="D372" s="362"/>
      <c r="E372" s="363"/>
      <c r="F372" s="364"/>
      <c r="G372" s="365"/>
      <c r="H372" s="366" t="s">
        <v>106</v>
      </c>
      <c r="I372" s="367"/>
      <c r="J372" s="367"/>
      <c r="K372" s="368"/>
      <c r="L372" s="368"/>
      <c r="M372" s="369"/>
      <c r="O372" s="371"/>
    </row>
    <row r="373" spans="1:15" s="370" customFormat="1" ht="31.5" customHeight="1" x14ac:dyDescent="0.2">
      <c r="A373" s="384">
        <v>414</v>
      </c>
      <c r="B373" s="360" t="str">
        <f t="shared" si="44"/>
        <v>800M--</v>
      </c>
      <c r="C373" s="361"/>
      <c r="D373" s="362"/>
      <c r="E373" s="363"/>
      <c r="F373" s="364"/>
      <c r="G373" s="365"/>
      <c r="H373" s="366" t="s">
        <v>106</v>
      </c>
      <c r="I373" s="367"/>
      <c r="J373" s="367"/>
      <c r="K373" s="368"/>
      <c r="L373" s="368"/>
      <c r="M373" s="369"/>
      <c r="O373" s="371"/>
    </row>
    <row r="374" spans="1:15" s="370" customFormat="1" ht="31.5" customHeight="1" x14ac:dyDescent="0.2">
      <c r="A374" s="384">
        <v>415</v>
      </c>
      <c r="B374" s="360" t="str">
        <f t="shared" si="44"/>
        <v>800M--</v>
      </c>
      <c r="C374" s="361"/>
      <c r="D374" s="362"/>
      <c r="E374" s="363"/>
      <c r="F374" s="364"/>
      <c r="G374" s="365"/>
      <c r="H374" s="366" t="s">
        <v>106</v>
      </c>
      <c r="I374" s="367"/>
      <c r="J374" s="367"/>
      <c r="K374" s="368"/>
      <c r="L374" s="368"/>
      <c r="M374" s="369"/>
      <c r="O374" s="371"/>
    </row>
    <row r="375" spans="1:15" s="370" customFormat="1" ht="31.5" customHeight="1" x14ac:dyDescent="0.2">
      <c r="A375" s="384">
        <v>416</v>
      </c>
      <c r="B375" s="360" t="str">
        <f t="shared" si="44"/>
        <v>800M--</v>
      </c>
      <c r="C375" s="361"/>
      <c r="D375" s="362"/>
      <c r="E375" s="363"/>
      <c r="F375" s="364"/>
      <c r="G375" s="365"/>
      <c r="H375" s="366" t="s">
        <v>106</v>
      </c>
      <c r="I375" s="367"/>
      <c r="J375" s="367"/>
      <c r="K375" s="368"/>
      <c r="L375" s="368"/>
      <c r="M375" s="369"/>
      <c r="O375" s="371"/>
    </row>
    <row r="376" spans="1:15" s="370" customFormat="1" ht="31.5" customHeight="1" x14ac:dyDescent="0.2">
      <c r="A376" s="384">
        <v>417</v>
      </c>
      <c r="B376" s="360" t="str">
        <f t="shared" si="44"/>
        <v>800M--</v>
      </c>
      <c r="C376" s="361"/>
      <c r="D376" s="362"/>
      <c r="E376" s="363"/>
      <c r="F376" s="364"/>
      <c r="G376" s="365"/>
      <c r="H376" s="366" t="s">
        <v>106</v>
      </c>
      <c r="I376" s="367"/>
      <c r="J376" s="367"/>
      <c r="K376" s="368"/>
      <c r="L376" s="368"/>
      <c r="M376" s="369"/>
      <c r="O376" s="371"/>
    </row>
    <row r="377" spans="1:15" s="370" customFormat="1" ht="31.5" customHeight="1" x14ac:dyDescent="0.2">
      <c r="A377" s="384">
        <v>418</v>
      </c>
      <c r="B377" s="360" t="str">
        <f t="shared" si="44"/>
        <v>800M--</v>
      </c>
      <c r="C377" s="361"/>
      <c r="D377" s="362"/>
      <c r="E377" s="363"/>
      <c r="F377" s="364"/>
      <c r="G377" s="365"/>
      <c r="H377" s="366" t="s">
        <v>106</v>
      </c>
      <c r="I377" s="367"/>
      <c r="J377" s="367"/>
      <c r="K377" s="368"/>
      <c r="L377" s="368"/>
      <c r="M377" s="369"/>
      <c r="O377" s="371"/>
    </row>
    <row r="378" spans="1:15" s="370" customFormat="1" ht="31.5" customHeight="1" x14ac:dyDescent="0.2">
      <c r="A378" s="384">
        <v>419</v>
      </c>
      <c r="B378" s="360" t="str">
        <f t="shared" si="44"/>
        <v>800M--</v>
      </c>
      <c r="C378" s="361"/>
      <c r="D378" s="362"/>
      <c r="E378" s="363"/>
      <c r="F378" s="364"/>
      <c r="G378" s="365"/>
      <c r="H378" s="366" t="s">
        <v>106</v>
      </c>
      <c r="I378" s="367"/>
      <c r="J378" s="367"/>
      <c r="K378" s="368"/>
      <c r="L378" s="368"/>
      <c r="M378" s="369"/>
      <c r="O378" s="371"/>
    </row>
    <row r="379" spans="1:15" s="370" customFormat="1" ht="31.5" customHeight="1" x14ac:dyDescent="0.2">
      <c r="A379" s="384">
        <v>420</v>
      </c>
      <c r="B379" s="360" t="str">
        <f t="shared" si="44"/>
        <v>800M--</v>
      </c>
      <c r="C379" s="361"/>
      <c r="D379" s="362"/>
      <c r="E379" s="363"/>
      <c r="F379" s="364"/>
      <c r="G379" s="365"/>
      <c r="H379" s="366" t="s">
        <v>106</v>
      </c>
      <c r="I379" s="367"/>
      <c r="J379" s="367"/>
      <c r="K379" s="368"/>
      <c r="L379" s="368"/>
      <c r="M379" s="369"/>
      <c r="O379" s="371"/>
    </row>
    <row r="380" spans="1:15" s="370" customFormat="1" ht="31.5" customHeight="1" x14ac:dyDescent="0.2">
      <c r="A380" s="384">
        <v>421</v>
      </c>
      <c r="B380" s="360" t="str">
        <f t="shared" si="44"/>
        <v>800M--</v>
      </c>
      <c r="C380" s="361"/>
      <c r="D380" s="362"/>
      <c r="E380" s="363"/>
      <c r="F380" s="364"/>
      <c r="G380" s="365"/>
      <c r="H380" s="366" t="s">
        <v>106</v>
      </c>
      <c r="I380" s="367"/>
      <c r="J380" s="367"/>
      <c r="K380" s="368"/>
      <c r="L380" s="368"/>
      <c r="M380" s="369"/>
      <c r="O380" s="371"/>
    </row>
    <row r="381" spans="1:15" s="370" customFormat="1" ht="31.5" customHeight="1" x14ac:dyDescent="0.2">
      <c r="A381" s="384">
        <v>422</v>
      </c>
      <c r="B381" s="360" t="str">
        <f t="shared" si="44"/>
        <v>800M--</v>
      </c>
      <c r="C381" s="361"/>
      <c r="D381" s="362"/>
      <c r="E381" s="363"/>
      <c r="F381" s="364"/>
      <c r="G381" s="365"/>
      <c r="H381" s="366" t="s">
        <v>106</v>
      </c>
      <c r="I381" s="367"/>
      <c r="J381" s="367"/>
      <c r="K381" s="368"/>
      <c r="L381" s="368"/>
      <c r="M381" s="369"/>
      <c r="O381" s="371"/>
    </row>
    <row r="382" spans="1:15" s="370" customFormat="1" ht="31.5" customHeight="1" x14ac:dyDescent="0.2">
      <c r="A382" s="384">
        <v>423</v>
      </c>
      <c r="B382" s="360" t="str">
        <f t="shared" si="44"/>
        <v>800M--</v>
      </c>
      <c r="C382" s="361"/>
      <c r="D382" s="362"/>
      <c r="E382" s="363"/>
      <c r="F382" s="364"/>
      <c r="G382" s="365"/>
      <c r="H382" s="366" t="s">
        <v>106</v>
      </c>
      <c r="I382" s="367"/>
      <c r="J382" s="367"/>
      <c r="K382" s="368"/>
      <c r="L382" s="368"/>
      <c r="M382" s="369"/>
      <c r="O382" s="371"/>
    </row>
    <row r="383" spans="1:15" s="370" customFormat="1" ht="31.5" customHeight="1" x14ac:dyDescent="0.2">
      <c r="A383" s="384">
        <v>424</v>
      </c>
      <c r="B383" s="360" t="str">
        <f t="shared" si="44"/>
        <v>800M--</v>
      </c>
      <c r="C383" s="361"/>
      <c r="D383" s="362"/>
      <c r="E383" s="363"/>
      <c r="F383" s="364"/>
      <c r="G383" s="365"/>
      <c r="H383" s="366" t="s">
        <v>106</v>
      </c>
      <c r="I383" s="367"/>
      <c r="J383" s="367"/>
      <c r="K383" s="368"/>
      <c r="L383" s="368"/>
      <c r="M383" s="369"/>
      <c r="O383" s="371"/>
    </row>
    <row r="384" spans="1:15" s="370" customFormat="1" ht="33.75" customHeight="1" x14ac:dyDescent="0.2">
      <c r="A384" s="384">
        <v>425</v>
      </c>
      <c r="B384" s="360" t="str">
        <f t="shared" si="44"/>
        <v>800M--</v>
      </c>
      <c r="C384" s="361"/>
      <c r="D384" s="362"/>
      <c r="E384" s="363"/>
      <c r="F384" s="364"/>
      <c r="G384" s="365"/>
      <c r="H384" s="366" t="s">
        <v>106</v>
      </c>
      <c r="I384" s="367"/>
      <c r="J384" s="367"/>
      <c r="K384" s="368"/>
      <c r="L384" s="368"/>
      <c r="M384" s="369"/>
      <c r="O384" s="371"/>
    </row>
    <row r="385" spans="1:15" s="382" customFormat="1" ht="31.5" customHeight="1" x14ac:dyDescent="0.2">
      <c r="A385" s="384">
        <v>426</v>
      </c>
      <c r="B385" s="372" t="str">
        <f t="shared" si="44"/>
        <v>2000M-3-2</v>
      </c>
      <c r="C385" s="373">
        <v>100</v>
      </c>
      <c r="D385" s="374">
        <v>20066271756</v>
      </c>
      <c r="E385" s="375">
        <v>38022</v>
      </c>
      <c r="F385" s="376" t="s">
        <v>610</v>
      </c>
      <c r="G385" s="377" t="s">
        <v>611</v>
      </c>
      <c r="H385" s="378" t="s">
        <v>291</v>
      </c>
      <c r="I385" s="379"/>
      <c r="J385" s="379"/>
      <c r="K385" s="380" t="s">
        <v>493</v>
      </c>
      <c r="L385" s="380" t="s">
        <v>492</v>
      </c>
      <c r="M385" s="381"/>
      <c r="O385" s="383"/>
    </row>
    <row r="386" spans="1:15" s="382" customFormat="1" ht="31.5" customHeight="1" x14ac:dyDescent="0.2">
      <c r="A386" s="384">
        <v>427</v>
      </c>
      <c r="B386" s="372" t="str">
        <f t="shared" si="44"/>
        <v>2000M-3-3</v>
      </c>
      <c r="C386" s="373">
        <v>110</v>
      </c>
      <c r="D386" s="374">
        <v>10784585334</v>
      </c>
      <c r="E386" s="375">
        <v>38547</v>
      </c>
      <c r="F386" s="376" t="s">
        <v>612</v>
      </c>
      <c r="G386" s="377" t="s">
        <v>613</v>
      </c>
      <c r="H386" s="378" t="s">
        <v>291</v>
      </c>
      <c r="I386" s="379"/>
      <c r="J386" s="379"/>
      <c r="K386" s="380" t="s">
        <v>493</v>
      </c>
      <c r="L386" s="380" t="s">
        <v>493</v>
      </c>
      <c r="M386" s="381"/>
      <c r="O386" s="383"/>
    </row>
    <row r="387" spans="1:15" s="382" customFormat="1" ht="31.5" customHeight="1" x14ac:dyDescent="0.2">
      <c r="A387" s="384">
        <v>428</v>
      </c>
      <c r="B387" s="372" t="str">
        <f t="shared" si="44"/>
        <v>2000M-3-4</v>
      </c>
      <c r="C387" s="373">
        <v>113</v>
      </c>
      <c r="D387" s="374">
        <v>10727573800</v>
      </c>
      <c r="E387" s="375">
        <v>38428</v>
      </c>
      <c r="F387" s="376" t="s">
        <v>614</v>
      </c>
      <c r="G387" s="377" t="s">
        <v>615</v>
      </c>
      <c r="H387" s="378" t="s">
        <v>291</v>
      </c>
      <c r="I387" s="379"/>
      <c r="J387" s="379"/>
      <c r="K387" s="380" t="s">
        <v>493</v>
      </c>
      <c r="L387" s="380" t="s">
        <v>552</v>
      </c>
      <c r="M387" s="381"/>
      <c r="O387" s="383"/>
    </row>
    <row r="388" spans="1:15" s="382" customFormat="1" ht="31.5" customHeight="1" x14ac:dyDescent="0.2">
      <c r="A388" s="384">
        <v>429</v>
      </c>
      <c r="B388" s="372" t="str">
        <f t="shared" si="44"/>
        <v>2000M-3-5</v>
      </c>
      <c r="C388" s="373">
        <v>119</v>
      </c>
      <c r="D388" s="374">
        <v>55354083070</v>
      </c>
      <c r="E388" s="375">
        <v>38008</v>
      </c>
      <c r="F388" s="376" t="s">
        <v>616</v>
      </c>
      <c r="G388" s="377" t="s">
        <v>617</v>
      </c>
      <c r="H388" s="378" t="s">
        <v>291</v>
      </c>
      <c r="I388" s="379"/>
      <c r="J388" s="379"/>
      <c r="K388" s="380" t="s">
        <v>493</v>
      </c>
      <c r="L388" s="380" t="s">
        <v>507</v>
      </c>
      <c r="M388" s="381"/>
      <c r="O388" s="383"/>
    </row>
    <row r="389" spans="1:15" s="382" customFormat="1" ht="31.5" customHeight="1" x14ac:dyDescent="0.2">
      <c r="A389" s="384">
        <v>430</v>
      </c>
      <c r="B389" s="372" t="str">
        <f t="shared" si="44"/>
        <v>2000M--</v>
      </c>
      <c r="C389" s="373"/>
      <c r="D389" s="374"/>
      <c r="E389" s="375"/>
      <c r="F389" s="376"/>
      <c r="G389" s="377"/>
      <c r="H389" s="378" t="s">
        <v>291</v>
      </c>
      <c r="I389" s="379"/>
      <c r="J389" s="379"/>
      <c r="K389" s="380"/>
      <c r="L389" s="380"/>
      <c r="M389" s="381"/>
      <c r="O389" s="383"/>
    </row>
    <row r="390" spans="1:15" s="382" customFormat="1" ht="31.5" customHeight="1" x14ac:dyDescent="0.2">
      <c r="A390" s="384">
        <v>431</v>
      </c>
      <c r="B390" s="372" t="str">
        <f t="shared" si="44"/>
        <v>2000M--</v>
      </c>
      <c r="C390" s="373"/>
      <c r="D390" s="374"/>
      <c r="E390" s="375"/>
      <c r="F390" s="376"/>
      <c r="G390" s="377"/>
      <c r="H390" s="378" t="s">
        <v>291</v>
      </c>
      <c r="I390" s="379"/>
      <c r="J390" s="379"/>
      <c r="K390" s="380"/>
      <c r="L390" s="380"/>
      <c r="M390" s="381"/>
      <c r="O390" s="383"/>
    </row>
    <row r="391" spans="1:15" s="382" customFormat="1" ht="31.5" customHeight="1" x14ac:dyDescent="0.2">
      <c r="A391" s="384">
        <v>432</v>
      </c>
      <c r="B391" s="372" t="str">
        <f t="shared" ref="B391:B418" si="45">CONCATENATE(H391,"-",K391,"-",L391)</f>
        <v>2000M--</v>
      </c>
      <c r="C391" s="373"/>
      <c r="D391" s="374"/>
      <c r="E391" s="375"/>
      <c r="F391" s="376"/>
      <c r="G391" s="377"/>
      <c r="H391" s="378" t="s">
        <v>291</v>
      </c>
      <c r="I391" s="379"/>
      <c r="J391" s="379"/>
      <c r="K391" s="380"/>
      <c r="L391" s="380"/>
      <c r="M391" s="381"/>
      <c r="O391" s="383"/>
    </row>
    <row r="392" spans="1:15" s="382" customFormat="1" ht="31.5" customHeight="1" x14ac:dyDescent="0.2">
      <c r="A392" s="384">
        <v>433</v>
      </c>
      <c r="B392" s="372" t="str">
        <f t="shared" si="45"/>
        <v>2000M--</v>
      </c>
      <c r="C392" s="373"/>
      <c r="D392" s="374"/>
      <c r="E392" s="375"/>
      <c r="F392" s="376"/>
      <c r="G392" s="377"/>
      <c r="H392" s="378" t="s">
        <v>291</v>
      </c>
      <c r="I392" s="379"/>
      <c r="J392" s="379"/>
      <c r="K392" s="380"/>
      <c r="L392" s="380"/>
      <c r="M392" s="381"/>
      <c r="O392" s="383"/>
    </row>
    <row r="393" spans="1:15" s="382" customFormat="1" ht="31.5" customHeight="1" x14ac:dyDescent="0.2">
      <c r="A393" s="384">
        <v>434</v>
      </c>
      <c r="B393" s="372" t="str">
        <f t="shared" si="45"/>
        <v>2000M--</v>
      </c>
      <c r="C393" s="373"/>
      <c r="D393" s="374"/>
      <c r="E393" s="375"/>
      <c r="F393" s="376"/>
      <c r="G393" s="377"/>
      <c r="H393" s="378" t="s">
        <v>291</v>
      </c>
      <c r="I393" s="379"/>
      <c r="J393" s="379"/>
      <c r="K393" s="380"/>
      <c r="L393" s="380"/>
      <c r="M393" s="381"/>
      <c r="O393" s="383"/>
    </row>
    <row r="394" spans="1:15" s="382" customFormat="1" ht="31.5" customHeight="1" x14ac:dyDescent="0.2">
      <c r="A394" s="384">
        <v>435</v>
      </c>
      <c r="B394" s="372" t="str">
        <f t="shared" si="45"/>
        <v>2000M--</v>
      </c>
      <c r="C394" s="373"/>
      <c r="D394" s="374"/>
      <c r="E394" s="375"/>
      <c r="F394" s="376"/>
      <c r="G394" s="377"/>
      <c r="H394" s="378" t="s">
        <v>291</v>
      </c>
      <c r="I394" s="379"/>
      <c r="J394" s="379"/>
      <c r="K394" s="380"/>
      <c r="L394" s="380"/>
      <c r="M394" s="381"/>
      <c r="O394" s="383"/>
    </row>
    <row r="395" spans="1:15" s="382" customFormat="1" ht="31.5" customHeight="1" x14ac:dyDescent="0.2">
      <c r="A395" s="384">
        <v>436</v>
      </c>
      <c r="B395" s="372" t="str">
        <f t="shared" si="45"/>
        <v>2000M--</v>
      </c>
      <c r="C395" s="373"/>
      <c r="D395" s="374"/>
      <c r="E395" s="375"/>
      <c r="F395" s="376"/>
      <c r="G395" s="377"/>
      <c r="H395" s="378" t="s">
        <v>291</v>
      </c>
      <c r="I395" s="379"/>
      <c r="J395" s="379"/>
      <c r="K395" s="380"/>
      <c r="L395" s="380"/>
      <c r="M395" s="381"/>
      <c r="O395" s="383"/>
    </row>
    <row r="396" spans="1:15" s="382" customFormat="1" ht="31.5" customHeight="1" x14ac:dyDescent="0.2">
      <c r="A396" s="384">
        <v>437</v>
      </c>
      <c r="B396" s="372" t="str">
        <f t="shared" si="45"/>
        <v>2000M--</v>
      </c>
      <c r="C396" s="373"/>
      <c r="D396" s="374"/>
      <c r="E396" s="375"/>
      <c r="F396" s="376"/>
      <c r="G396" s="377"/>
      <c r="H396" s="378" t="s">
        <v>291</v>
      </c>
      <c r="I396" s="379"/>
      <c r="J396" s="379"/>
      <c r="K396" s="380"/>
      <c r="L396" s="380"/>
      <c r="M396" s="381"/>
      <c r="O396" s="383"/>
    </row>
    <row r="397" spans="1:15" s="382" customFormat="1" ht="31.5" customHeight="1" x14ac:dyDescent="0.2">
      <c r="A397" s="384">
        <v>438</v>
      </c>
      <c r="B397" s="372" t="str">
        <f t="shared" si="45"/>
        <v>2000M--</v>
      </c>
      <c r="C397" s="373"/>
      <c r="D397" s="374"/>
      <c r="E397" s="375"/>
      <c r="F397" s="376"/>
      <c r="G397" s="377"/>
      <c r="H397" s="378" t="s">
        <v>291</v>
      </c>
      <c r="I397" s="379"/>
      <c r="J397" s="379"/>
      <c r="K397" s="380"/>
      <c r="L397" s="380"/>
      <c r="M397" s="381"/>
      <c r="O397" s="383"/>
    </row>
    <row r="398" spans="1:15" s="382" customFormat="1" ht="31.5" customHeight="1" x14ac:dyDescent="0.2">
      <c r="A398" s="384">
        <v>439</v>
      </c>
      <c r="B398" s="372" t="str">
        <f t="shared" si="45"/>
        <v>2000M--</v>
      </c>
      <c r="C398" s="373"/>
      <c r="D398" s="374"/>
      <c r="E398" s="375"/>
      <c r="F398" s="376"/>
      <c r="G398" s="377"/>
      <c r="H398" s="378" t="s">
        <v>291</v>
      </c>
      <c r="I398" s="379"/>
      <c r="J398" s="379"/>
      <c r="K398" s="380"/>
      <c r="L398" s="380"/>
      <c r="M398" s="381"/>
      <c r="O398" s="383"/>
    </row>
    <row r="399" spans="1:15" s="382" customFormat="1" ht="31.5" customHeight="1" x14ac:dyDescent="0.2">
      <c r="A399" s="384">
        <v>440</v>
      </c>
      <c r="B399" s="372" t="str">
        <f t="shared" si="45"/>
        <v>2000M--</v>
      </c>
      <c r="C399" s="373"/>
      <c r="D399" s="374"/>
      <c r="E399" s="375"/>
      <c r="F399" s="376"/>
      <c r="G399" s="377"/>
      <c r="H399" s="378" t="s">
        <v>291</v>
      </c>
      <c r="I399" s="379"/>
      <c r="J399" s="379"/>
      <c r="K399" s="380"/>
      <c r="L399" s="380"/>
      <c r="M399" s="381"/>
      <c r="O399" s="383"/>
    </row>
    <row r="400" spans="1:15" s="382" customFormat="1" ht="31.5" customHeight="1" x14ac:dyDescent="0.2">
      <c r="A400" s="384">
        <v>441</v>
      </c>
      <c r="B400" s="372" t="str">
        <f t="shared" si="45"/>
        <v>2000M--</v>
      </c>
      <c r="C400" s="373"/>
      <c r="D400" s="374"/>
      <c r="E400" s="375"/>
      <c r="F400" s="376"/>
      <c r="G400" s="377"/>
      <c r="H400" s="378" t="s">
        <v>291</v>
      </c>
      <c r="I400" s="379"/>
      <c r="J400" s="379"/>
      <c r="K400" s="380"/>
      <c r="L400" s="380"/>
      <c r="M400" s="381"/>
      <c r="O400" s="383"/>
    </row>
    <row r="401" spans="1:15" s="382" customFormat="1" ht="44.25" customHeight="1" x14ac:dyDescent="0.2">
      <c r="A401" s="384">
        <v>442</v>
      </c>
      <c r="B401" s="372" t="str">
        <f t="shared" si="45"/>
        <v>2000M--</v>
      </c>
      <c r="C401" s="373"/>
      <c r="D401" s="374"/>
      <c r="E401" s="375"/>
      <c r="F401" s="376"/>
      <c r="G401" s="377"/>
      <c r="H401" s="378" t="s">
        <v>291</v>
      </c>
      <c r="I401" s="379"/>
      <c r="J401" s="379"/>
      <c r="K401" s="380"/>
      <c r="L401" s="380"/>
      <c r="M401" s="381"/>
      <c r="O401" s="383"/>
    </row>
    <row r="402" spans="1:15" s="370" customFormat="1" ht="31.5" customHeight="1" x14ac:dyDescent="0.2">
      <c r="A402" s="384">
        <v>443</v>
      </c>
      <c r="B402" s="360" t="str">
        <f t="shared" si="45"/>
        <v>100M.ENG-3-2</v>
      </c>
      <c r="C402" s="361">
        <v>95</v>
      </c>
      <c r="D402" s="362">
        <v>12773523662</v>
      </c>
      <c r="E402" s="363">
        <v>38258</v>
      </c>
      <c r="F402" s="364" t="s">
        <v>608</v>
      </c>
      <c r="G402" s="365" t="s">
        <v>609</v>
      </c>
      <c r="H402" s="366" t="s">
        <v>140</v>
      </c>
      <c r="I402" s="367"/>
      <c r="J402" s="367"/>
      <c r="K402" s="368" t="s">
        <v>493</v>
      </c>
      <c r="L402" s="368" t="s">
        <v>492</v>
      </c>
      <c r="M402" s="369"/>
      <c r="O402" s="371"/>
    </row>
    <row r="403" spans="1:15" s="370" customFormat="1" ht="31.5" customHeight="1" x14ac:dyDescent="0.2">
      <c r="A403" s="384">
        <v>444</v>
      </c>
      <c r="B403" s="360" t="str">
        <f t="shared" si="45"/>
        <v>100M.ENG--</v>
      </c>
      <c r="C403" s="361"/>
      <c r="D403" s="362"/>
      <c r="E403" s="363"/>
      <c r="F403" s="364"/>
      <c r="G403" s="365"/>
      <c r="H403" s="366" t="s">
        <v>140</v>
      </c>
      <c r="I403" s="367"/>
      <c r="J403" s="367"/>
      <c r="K403" s="368"/>
      <c r="L403" s="368"/>
      <c r="M403" s="369"/>
      <c r="O403" s="371"/>
    </row>
    <row r="404" spans="1:15" s="370" customFormat="1" ht="31.5" customHeight="1" x14ac:dyDescent="0.2">
      <c r="A404" s="384">
        <v>445</v>
      </c>
      <c r="B404" s="360" t="str">
        <f t="shared" si="45"/>
        <v>100M.ENG--</v>
      </c>
      <c r="C404" s="361"/>
      <c r="D404" s="362"/>
      <c r="E404" s="363"/>
      <c r="F404" s="364"/>
      <c r="G404" s="365"/>
      <c r="H404" s="366" t="s">
        <v>140</v>
      </c>
      <c r="I404" s="367"/>
      <c r="J404" s="367"/>
      <c r="K404" s="368"/>
      <c r="L404" s="368"/>
      <c r="M404" s="369"/>
      <c r="O404" s="371"/>
    </row>
    <row r="405" spans="1:15" s="370" customFormat="1" ht="31.5" customHeight="1" x14ac:dyDescent="0.2">
      <c r="A405" s="384">
        <v>446</v>
      </c>
      <c r="B405" s="360" t="str">
        <f t="shared" si="45"/>
        <v>100M.ENG--</v>
      </c>
      <c r="C405" s="361"/>
      <c r="D405" s="362"/>
      <c r="E405" s="363"/>
      <c r="F405" s="364"/>
      <c r="G405" s="365"/>
      <c r="H405" s="366" t="s">
        <v>140</v>
      </c>
      <c r="I405" s="367"/>
      <c r="J405" s="367"/>
      <c r="K405" s="368"/>
      <c r="L405" s="368"/>
      <c r="M405" s="369"/>
      <c r="O405" s="371"/>
    </row>
    <row r="406" spans="1:15" s="370" customFormat="1" ht="31.5" customHeight="1" x14ac:dyDescent="0.2">
      <c r="A406" s="384">
        <v>447</v>
      </c>
      <c r="B406" s="360" t="str">
        <f t="shared" si="45"/>
        <v>100M.ENG--</v>
      </c>
      <c r="C406" s="361"/>
      <c r="D406" s="362"/>
      <c r="E406" s="363"/>
      <c r="F406" s="364"/>
      <c r="G406" s="365"/>
      <c r="H406" s="366" t="s">
        <v>140</v>
      </c>
      <c r="I406" s="367"/>
      <c r="J406" s="367"/>
      <c r="K406" s="368"/>
      <c r="L406" s="368"/>
      <c r="M406" s="369"/>
      <c r="O406" s="371"/>
    </row>
    <row r="407" spans="1:15" s="370" customFormat="1" ht="31.5" customHeight="1" x14ac:dyDescent="0.2">
      <c r="A407" s="384">
        <v>448</v>
      </c>
      <c r="B407" s="360" t="str">
        <f t="shared" si="45"/>
        <v>100M.ENG--</v>
      </c>
      <c r="C407" s="361"/>
      <c r="D407" s="362"/>
      <c r="E407" s="363"/>
      <c r="F407" s="364"/>
      <c r="G407" s="365"/>
      <c r="H407" s="366" t="s">
        <v>140</v>
      </c>
      <c r="I407" s="367"/>
      <c r="J407" s="367"/>
      <c r="K407" s="368"/>
      <c r="L407" s="368"/>
      <c r="M407" s="369"/>
      <c r="O407" s="371"/>
    </row>
    <row r="408" spans="1:15" s="370" customFormat="1" ht="31.5" customHeight="1" x14ac:dyDescent="0.2">
      <c r="A408" s="384">
        <v>449</v>
      </c>
      <c r="B408" s="360" t="str">
        <f t="shared" si="45"/>
        <v>100M.ENG--</v>
      </c>
      <c r="C408" s="361"/>
      <c r="D408" s="362"/>
      <c r="E408" s="363"/>
      <c r="F408" s="364"/>
      <c r="G408" s="365"/>
      <c r="H408" s="366" t="s">
        <v>140</v>
      </c>
      <c r="I408" s="367"/>
      <c r="J408" s="367"/>
      <c r="K408" s="368"/>
      <c r="L408" s="368"/>
      <c r="M408" s="369"/>
      <c r="O408" s="371"/>
    </row>
    <row r="409" spans="1:15" s="370" customFormat="1" ht="31.5" customHeight="1" x14ac:dyDescent="0.2">
      <c r="A409" s="384">
        <v>450</v>
      </c>
      <c r="B409" s="360" t="str">
        <f t="shared" si="45"/>
        <v>100M.ENG--</v>
      </c>
      <c r="C409" s="361"/>
      <c r="D409" s="362"/>
      <c r="E409" s="363"/>
      <c r="F409" s="364"/>
      <c r="G409" s="365"/>
      <c r="H409" s="366" t="s">
        <v>140</v>
      </c>
      <c r="I409" s="367"/>
      <c r="J409" s="367"/>
      <c r="K409" s="368"/>
      <c r="L409" s="368"/>
      <c r="M409" s="369"/>
      <c r="O409" s="371"/>
    </row>
    <row r="410" spans="1:15" s="370" customFormat="1" ht="31.5" customHeight="1" x14ac:dyDescent="0.2">
      <c r="A410" s="384">
        <v>451</v>
      </c>
      <c r="B410" s="360" t="str">
        <f t="shared" si="45"/>
        <v>100M.ENG--</v>
      </c>
      <c r="C410" s="361"/>
      <c r="D410" s="362"/>
      <c r="E410" s="363"/>
      <c r="F410" s="364"/>
      <c r="G410" s="365"/>
      <c r="H410" s="366" t="s">
        <v>140</v>
      </c>
      <c r="I410" s="367"/>
      <c r="J410" s="367"/>
      <c r="K410" s="368"/>
      <c r="L410" s="368"/>
      <c r="M410" s="369"/>
      <c r="O410" s="371"/>
    </row>
    <row r="411" spans="1:15" s="370" customFormat="1" ht="31.5" customHeight="1" x14ac:dyDescent="0.2">
      <c r="A411" s="384">
        <v>452</v>
      </c>
      <c r="B411" s="360" t="str">
        <f t="shared" si="45"/>
        <v>100M.ENG--</v>
      </c>
      <c r="C411" s="361"/>
      <c r="D411" s="362"/>
      <c r="E411" s="363"/>
      <c r="F411" s="364"/>
      <c r="G411" s="365"/>
      <c r="H411" s="366" t="s">
        <v>140</v>
      </c>
      <c r="I411" s="367"/>
      <c r="J411" s="367"/>
      <c r="K411" s="368"/>
      <c r="L411" s="368"/>
      <c r="M411" s="369"/>
      <c r="O411" s="371"/>
    </row>
    <row r="412" spans="1:15" s="370" customFormat="1" ht="31.5" customHeight="1" x14ac:dyDescent="0.2">
      <c r="A412" s="384">
        <v>453</v>
      </c>
      <c r="B412" s="360" t="str">
        <f t="shared" si="45"/>
        <v>100M.ENG--</v>
      </c>
      <c r="C412" s="361"/>
      <c r="D412" s="362"/>
      <c r="E412" s="363"/>
      <c r="F412" s="364"/>
      <c r="G412" s="365"/>
      <c r="H412" s="366" t="s">
        <v>140</v>
      </c>
      <c r="I412" s="367"/>
      <c r="J412" s="367"/>
      <c r="K412" s="368"/>
      <c r="L412" s="368"/>
      <c r="M412" s="369"/>
      <c r="O412" s="371"/>
    </row>
    <row r="413" spans="1:15" s="370" customFormat="1" ht="31.5" customHeight="1" x14ac:dyDescent="0.2">
      <c r="A413" s="384">
        <v>454</v>
      </c>
      <c r="B413" s="360" t="str">
        <f t="shared" si="45"/>
        <v>100M.ENG--</v>
      </c>
      <c r="C413" s="361"/>
      <c r="D413" s="362"/>
      <c r="E413" s="363"/>
      <c r="F413" s="364"/>
      <c r="G413" s="365"/>
      <c r="H413" s="366" t="s">
        <v>140</v>
      </c>
      <c r="I413" s="367"/>
      <c r="J413" s="367"/>
      <c r="K413" s="368"/>
      <c r="L413" s="368"/>
      <c r="M413" s="369"/>
      <c r="O413" s="371"/>
    </row>
    <row r="414" spans="1:15" s="370" customFormat="1" ht="31.5" customHeight="1" x14ac:dyDescent="0.2">
      <c r="A414" s="384">
        <v>455</v>
      </c>
      <c r="B414" s="360" t="str">
        <f t="shared" si="45"/>
        <v>100M.ENG--</v>
      </c>
      <c r="C414" s="361"/>
      <c r="D414" s="362"/>
      <c r="E414" s="363"/>
      <c r="F414" s="364"/>
      <c r="G414" s="365"/>
      <c r="H414" s="366" t="s">
        <v>140</v>
      </c>
      <c r="I414" s="367"/>
      <c r="J414" s="367"/>
      <c r="K414" s="368"/>
      <c r="L414" s="368"/>
      <c r="M414" s="369"/>
      <c r="O414" s="371"/>
    </row>
    <row r="415" spans="1:15" s="370" customFormat="1" ht="31.5" customHeight="1" x14ac:dyDescent="0.2">
      <c r="A415" s="384">
        <v>456</v>
      </c>
      <c r="B415" s="360" t="str">
        <f t="shared" si="45"/>
        <v>100M.ENG--</v>
      </c>
      <c r="C415" s="361"/>
      <c r="D415" s="362"/>
      <c r="E415" s="363"/>
      <c r="F415" s="364"/>
      <c r="G415" s="365"/>
      <c r="H415" s="366" t="s">
        <v>140</v>
      </c>
      <c r="I415" s="367"/>
      <c r="J415" s="367"/>
      <c r="K415" s="368"/>
      <c r="L415" s="368"/>
      <c r="M415" s="369"/>
      <c r="O415" s="371"/>
    </row>
    <row r="416" spans="1:15" s="370" customFormat="1" ht="31.5" customHeight="1" x14ac:dyDescent="0.2">
      <c r="A416" s="384">
        <v>457</v>
      </c>
      <c r="B416" s="360" t="str">
        <f t="shared" si="45"/>
        <v>100M.ENG--</v>
      </c>
      <c r="C416" s="361"/>
      <c r="D416" s="362"/>
      <c r="E416" s="363"/>
      <c r="F416" s="364"/>
      <c r="G416" s="365"/>
      <c r="H416" s="366" t="s">
        <v>140</v>
      </c>
      <c r="I416" s="367"/>
      <c r="J416" s="367"/>
      <c r="K416" s="368"/>
      <c r="L416" s="368"/>
      <c r="M416" s="369"/>
      <c r="O416" s="371"/>
    </row>
    <row r="417" spans="1:15" s="370" customFormat="1" ht="31.5" customHeight="1" x14ac:dyDescent="0.2">
      <c r="A417" s="384">
        <v>458</v>
      </c>
      <c r="B417" s="360" t="str">
        <f t="shared" si="45"/>
        <v>100M.ENG--</v>
      </c>
      <c r="C417" s="361"/>
      <c r="D417" s="362"/>
      <c r="E417" s="363"/>
      <c r="F417" s="364"/>
      <c r="G417" s="365"/>
      <c r="H417" s="366" t="s">
        <v>140</v>
      </c>
      <c r="I417" s="367"/>
      <c r="J417" s="367"/>
      <c r="K417" s="368"/>
      <c r="L417" s="368"/>
      <c r="M417" s="369"/>
      <c r="O417" s="371"/>
    </row>
    <row r="418" spans="1:15" s="370" customFormat="1" ht="33.75" customHeight="1" x14ac:dyDescent="0.2">
      <c r="A418" s="384">
        <v>459</v>
      </c>
      <c r="B418" s="360" t="str">
        <f t="shared" si="45"/>
        <v>100M.ENG--</v>
      </c>
      <c r="C418" s="361"/>
      <c r="D418" s="362"/>
      <c r="E418" s="363"/>
      <c r="F418" s="364"/>
      <c r="G418" s="365"/>
      <c r="H418" s="366" t="s">
        <v>140</v>
      </c>
      <c r="I418" s="367"/>
      <c r="J418" s="367"/>
      <c r="K418" s="368"/>
      <c r="L418" s="368"/>
      <c r="M418" s="369"/>
      <c r="O418" s="371"/>
    </row>
    <row r="419" spans="1:15" s="382" customFormat="1" ht="31.5" customHeight="1" x14ac:dyDescent="0.2">
      <c r="A419" s="384">
        <v>460</v>
      </c>
      <c r="B419" s="372" t="str">
        <f t="shared" ref="B419:B482" si="46">CONCATENATE(H419,"-",M419)</f>
        <v>YÜKSEK-</v>
      </c>
      <c r="C419" s="373"/>
      <c r="D419" s="374"/>
      <c r="E419" s="375"/>
      <c r="F419" s="376"/>
      <c r="G419" s="377"/>
      <c r="H419" s="378" t="s">
        <v>45</v>
      </c>
      <c r="I419" s="379"/>
      <c r="J419" s="379"/>
      <c r="K419" s="380"/>
      <c r="L419" s="380"/>
      <c r="M419" s="381"/>
      <c r="O419" s="383"/>
    </row>
    <row r="420" spans="1:15" s="382" customFormat="1" ht="31.5" customHeight="1" x14ac:dyDescent="0.2">
      <c r="A420" s="384">
        <v>461</v>
      </c>
      <c r="B420" s="372" t="str">
        <f t="shared" si="46"/>
        <v>YÜKSEK-</v>
      </c>
      <c r="C420" s="373"/>
      <c r="D420" s="374"/>
      <c r="E420" s="375"/>
      <c r="F420" s="376"/>
      <c r="G420" s="377"/>
      <c r="H420" s="378" t="s">
        <v>45</v>
      </c>
      <c r="I420" s="379"/>
      <c r="J420" s="379"/>
      <c r="K420" s="380"/>
      <c r="L420" s="380"/>
      <c r="M420" s="381"/>
      <c r="O420" s="383"/>
    </row>
    <row r="421" spans="1:15" s="382" customFormat="1" ht="31.5" customHeight="1" x14ac:dyDescent="0.2">
      <c r="A421" s="384">
        <v>462</v>
      </c>
      <c r="B421" s="372" t="str">
        <f t="shared" si="46"/>
        <v>YÜKSEK-</v>
      </c>
      <c r="C421" s="373"/>
      <c r="D421" s="374"/>
      <c r="E421" s="375"/>
      <c r="F421" s="376"/>
      <c r="G421" s="377"/>
      <c r="H421" s="378" t="s">
        <v>45</v>
      </c>
      <c r="I421" s="379"/>
      <c r="J421" s="379"/>
      <c r="K421" s="380"/>
      <c r="L421" s="380"/>
      <c r="M421" s="381"/>
      <c r="O421" s="383"/>
    </row>
    <row r="422" spans="1:15" s="382" customFormat="1" ht="31.5" customHeight="1" x14ac:dyDescent="0.2">
      <c r="A422" s="384">
        <v>463</v>
      </c>
      <c r="B422" s="372" t="str">
        <f t="shared" si="46"/>
        <v>YÜKSEK-</v>
      </c>
      <c r="C422" s="373"/>
      <c r="D422" s="374"/>
      <c r="E422" s="375"/>
      <c r="F422" s="376"/>
      <c r="G422" s="377"/>
      <c r="H422" s="378" t="s">
        <v>45</v>
      </c>
      <c r="I422" s="379"/>
      <c r="J422" s="379"/>
      <c r="K422" s="380"/>
      <c r="L422" s="380"/>
      <c r="M422" s="381"/>
      <c r="O422" s="383"/>
    </row>
    <row r="423" spans="1:15" s="382" customFormat="1" ht="31.5" customHeight="1" x14ac:dyDescent="0.2">
      <c r="A423" s="384">
        <v>464</v>
      </c>
      <c r="B423" s="372" t="str">
        <f t="shared" si="46"/>
        <v>YÜKSEK-</v>
      </c>
      <c r="C423" s="373"/>
      <c r="D423" s="374"/>
      <c r="E423" s="375"/>
      <c r="F423" s="376"/>
      <c r="G423" s="377"/>
      <c r="H423" s="378" t="s">
        <v>45</v>
      </c>
      <c r="I423" s="379"/>
      <c r="J423" s="379"/>
      <c r="K423" s="380"/>
      <c r="L423" s="380"/>
      <c r="M423" s="381"/>
      <c r="O423" s="383"/>
    </row>
    <row r="424" spans="1:15" s="382" customFormat="1" ht="31.5" customHeight="1" x14ac:dyDescent="0.2">
      <c r="A424" s="384">
        <v>465</v>
      </c>
      <c r="B424" s="372" t="str">
        <f t="shared" si="46"/>
        <v>YÜKSEK-</v>
      </c>
      <c r="C424" s="373"/>
      <c r="D424" s="374"/>
      <c r="E424" s="375"/>
      <c r="F424" s="376"/>
      <c r="G424" s="377"/>
      <c r="H424" s="378" t="s">
        <v>45</v>
      </c>
      <c r="I424" s="379"/>
      <c r="J424" s="379"/>
      <c r="K424" s="380"/>
      <c r="L424" s="380"/>
      <c r="M424" s="381"/>
      <c r="O424" s="383"/>
    </row>
    <row r="425" spans="1:15" s="382" customFormat="1" ht="31.5" customHeight="1" x14ac:dyDescent="0.2">
      <c r="A425" s="384">
        <v>466</v>
      </c>
      <c r="B425" s="372" t="str">
        <f t="shared" si="46"/>
        <v>YÜKSEK-</v>
      </c>
      <c r="C425" s="373"/>
      <c r="D425" s="374"/>
      <c r="E425" s="375"/>
      <c r="F425" s="376"/>
      <c r="G425" s="377"/>
      <c r="H425" s="378" t="s">
        <v>45</v>
      </c>
      <c r="I425" s="379"/>
      <c r="J425" s="379"/>
      <c r="K425" s="380"/>
      <c r="L425" s="380"/>
      <c r="M425" s="381"/>
      <c r="O425" s="383"/>
    </row>
    <row r="426" spans="1:15" s="382" customFormat="1" ht="31.5" customHeight="1" x14ac:dyDescent="0.2">
      <c r="A426" s="384">
        <v>467</v>
      </c>
      <c r="B426" s="372" t="str">
        <f t="shared" si="46"/>
        <v>YÜKSEK-</v>
      </c>
      <c r="C426" s="373"/>
      <c r="D426" s="374"/>
      <c r="E426" s="375"/>
      <c r="F426" s="376"/>
      <c r="G426" s="377"/>
      <c r="H426" s="378" t="s">
        <v>45</v>
      </c>
      <c r="I426" s="379"/>
      <c r="J426" s="379"/>
      <c r="K426" s="380"/>
      <c r="L426" s="380"/>
      <c r="M426" s="381"/>
      <c r="O426" s="383"/>
    </row>
    <row r="427" spans="1:15" s="382" customFormat="1" ht="31.5" customHeight="1" x14ac:dyDescent="0.2">
      <c r="A427" s="384">
        <v>468</v>
      </c>
      <c r="B427" s="372" t="str">
        <f t="shared" si="46"/>
        <v>YÜKSEK-</v>
      </c>
      <c r="C427" s="373"/>
      <c r="D427" s="374"/>
      <c r="E427" s="375"/>
      <c r="F427" s="376"/>
      <c r="G427" s="377"/>
      <c r="H427" s="378" t="s">
        <v>45</v>
      </c>
      <c r="I427" s="379"/>
      <c r="J427" s="379"/>
      <c r="K427" s="380"/>
      <c r="L427" s="380"/>
      <c r="M427" s="381"/>
      <c r="O427" s="383"/>
    </row>
    <row r="428" spans="1:15" s="382" customFormat="1" ht="31.5" customHeight="1" x14ac:dyDescent="0.2">
      <c r="A428" s="384">
        <v>469</v>
      </c>
      <c r="B428" s="372" t="str">
        <f t="shared" si="46"/>
        <v>YÜKSEK-</v>
      </c>
      <c r="C428" s="373"/>
      <c r="D428" s="374"/>
      <c r="E428" s="375"/>
      <c r="F428" s="376"/>
      <c r="G428" s="377"/>
      <c r="H428" s="378" t="s">
        <v>45</v>
      </c>
      <c r="I428" s="379"/>
      <c r="J428" s="379"/>
      <c r="K428" s="380"/>
      <c r="L428" s="380"/>
      <c r="M428" s="381"/>
      <c r="O428" s="383"/>
    </row>
    <row r="429" spans="1:15" s="382" customFormat="1" ht="31.5" customHeight="1" x14ac:dyDescent="0.2">
      <c r="A429" s="384">
        <v>470</v>
      </c>
      <c r="B429" s="372" t="str">
        <f t="shared" si="46"/>
        <v>YÜKSEK-</v>
      </c>
      <c r="C429" s="373"/>
      <c r="D429" s="374"/>
      <c r="E429" s="375"/>
      <c r="F429" s="376"/>
      <c r="G429" s="377"/>
      <c r="H429" s="378" t="s">
        <v>45</v>
      </c>
      <c r="I429" s="379"/>
      <c r="J429" s="379"/>
      <c r="K429" s="380"/>
      <c r="L429" s="380"/>
      <c r="M429" s="381"/>
      <c r="O429" s="383"/>
    </row>
    <row r="430" spans="1:15" s="382" customFormat="1" ht="31.5" customHeight="1" x14ac:dyDescent="0.2">
      <c r="A430" s="384">
        <v>471</v>
      </c>
      <c r="B430" s="372" t="str">
        <f t="shared" si="46"/>
        <v>YÜKSEK-</v>
      </c>
      <c r="C430" s="373"/>
      <c r="D430" s="374"/>
      <c r="E430" s="375"/>
      <c r="F430" s="376"/>
      <c r="G430" s="377"/>
      <c r="H430" s="378" t="s">
        <v>45</v>
      </c>
      <c r="I430" s="379"/>
      <c r="J430" s="379"/>
      <c r="K430" s="380"/>
      <c r="L430" s="380"/>
      <c r="M430" s="381"/>
      <c r="O430" s="383"/>
    </row>
    <row r="431" spans="1:15" s="382" customFormat="1" ht="31.5" customHeight="1" x14ac:dyDescent="0.2">
      <c r="A431" s="384">
        <v>472</v>
      </c>
      <c r="B431" s="372" t="str">
        <f t="shared" si="46"/>
        <v>YÜKSEK-</v>
      </c>
      <c r="C431" s="373"/>
      <c r="D431" s="374"/>
      <c r="E431" s="375"/>
      <c r="F431" s="376"/>
      <c r="G431" s="377"/>
      <c r="H431" s="378" t="s">
        <v>45</v>
      </c>
      <c r="I431" s="379"/>
      <c r="J431" s="379"/>
      <c r="K431" s="380"/>
      <c r="L431" s="380"/>
      <c r="M431" s="381"/>
      <c r="O431" s="383"/>
    </row>
    <row r="432" spans="1:15" s="382" customFormat="1" ht="31.5" customHeight="1" x14ac:dyDescent="0.2">
      <c r="A432" s="384">
        <v>473</v>
      </c>
      <c r="B432" s="372" t="str">
        <f t="shared" si="46"/>
        <v>YÜKSEK-</v>
      </c>
      <c r="C432" s="373"/>
      <c r="D432" s="374"/>
      <c r="E432" s="375"/>
      <c r="F432" s="376"/>
      <c r="G432" s="377"/>
      <c r="H432" s="378" t="s">
        <v>45</v>
      </c>
      <c r="I432" s="379"/>
      <c r="J432" s="379"/>
      <c r="K432" s="380"/>
      <c r="L432" s="380"/>
      <c r="M432" s="381"/>
      <c r="O432" s="383"/>
    </row>
    <row r="433" spans="1:15" s="382" customFormat="1" ht="31.5" customHeight="1" x14ac:dyDescent="0.2">
      <c r="A433" s="384">
        <v>474</v>
      </c>
      <c r="B433" s="372" t="str">
        <f t="shared" si="46"/>
        <v>YÜKSEK-</v>
      </c>
      <c r="C433" s="373"/>
      <c r="D433" s="374"/>
      <c r="E433" s="375"/>
      <c r="F433" s="376"/>
      <c r="G433" s="377"/>
      <c r="H433" s="378" t="s">
        <v>45</v>
      </c>
      <c r="I433" s="379"/>
      <c r="J433" s="379"/>
      <c r="K433" s="380"/>
      <c r="L433" s="380"/>
      <c r="M433" s="381"/>
      <c r="O433" s="383"/>
    </row>
    <row r="434" spans="1:15" s="382" customFormat="1" ht="31.5" customHeight="1" x14ac:dyDescent="0.2">
      <c r="A434" s="384">
        <v>475</v>
      </c>
      <c r="B434" s="372" t="str">
        <f t="shared" si="46"/>
        <v>YÜKSEK-</v>
      </c>
      <c r="C434" s="373"/>
      <c r="D434" s="374"/>
      <c r="E434" s="375"/>
      <c r="F434" s="376"/>
      <c r="G434" s="377"/>
      <c r="H434" s="378" t="s">
        <v>45</v>
      </c>
      <c r="I434" s="379"/>
      <c r="J434" s="379"/>
      <c r="K434" s="380"/>
      <c r="L434" s="380"/>
      <c r="M434" s="381"/>
      <c r="O434" s="383"/>
    </row>
    <row r="435" spans="1:15" s="382" customFormat="1" ht="44.25" customHeight="1" x14ac:dyDescent="0.2">
      <c r="A435" s="384">
        <v>476</v>
      </c>
      <c r="B435" s="372" t="str">
        <f t="shared" si="46"/>
        <v>YÜKSEK-</v>
      </c>
      <c r="C435" s="373"/>
      <c r="D435" s="374"/>
      <c r="E435" s="375"/>
      <c r="F435" s="376"/>
      <c r="G435" s="377"/>
      <c r="H435" s="378" t="s">
        <v>45</v>
      </c>
      <c r="I435" s="379"/>
      <c r="J435" s="379"/>
      <c r="K435" s="380"/>
      <c r="L435" s="380"/>
      <c r="M435" s="381"/>
      <c r="O435" s="383"/>
    </row>
    <row r="436" spans="1:15" s="370" customFormat="1" ht="31.5" customHeight="1" x14ac:dyDescent="0.2">
      <c r="A436" s="384">
        <v>477</v>
      </c>
      <c r="B436" s="360" t="str">
        <f t="shared" si="46"/>
        <v>UZUN-15</v>
      </c>
      <c r="C436" s="361">
        <v>94</v>
      </c>
      <c r="D436" s="362">
        <v>10211338694</v>
      </c>
      <c r="E436" s="363">
        <v>38471</v>
      </c>
      <c r="F436" s="364" t="s">
        <v>618</v>
      </c>
      <c r="G436" s="365" t="s">
        <v>648</v>
      </c>
      <c r="H436" s="366" t="s">
        <v>44</v>
      </c>
      <c r="I436" s="367"/>
      <c r="J436" s="367"/>
      <c r="K436" s="368"/>
      <c r="L436" s="368"/>
      <c r="M436" s="369">
        <v>15</v>
      </c>
      <c r="O436" s="371"/>
    </row>
    <row r="437" spans="1:15" s="370" customFormat="1" ht="31.5" customHeight="1" x14ac:dyDescent="0.2">
      <c r="A437" s="384">
        <v>478</v>
      </c>
      <c r="B437" s="360" t="str">
        <f t="shared" si="46"/>
        <v>UZUN-16</v>
      </c>
      <c r="C437" s="361">
        <v>95</v>
      </c>
      <c r="D437" s="362">
        <v>12773523662</v>
      </c>
      <c r="E437" s="363">
        <v>38258</v>
      </c>
      <c r="F437" s="364" t="s">
        <v>608</v>
      </c>
      <c r="G437" s="365" t="s">
        <v>609</v>
      </c>
      <c r="H437" s="366" t="s">
        <v>44</v>
      </c>
      <c r="I437" s="367"/>
      <c r="J437" s="367"/>
      <c r="K437" s="368"/>
      <c r="L437" s="368"/>
      <c r="M437" s="369">
        <v>16</v>
      </c>
      <c r="O437" s="371"/>
    </row>
    <row r="438" spans="1:15" s="370" customFormat="1" ht="31.5" customHeight="1" x14ac:dyDescent="0.2">
      <c r="A438" s="384">
        <v>479</v>
      </c>
      <c r="B438" s="360" t="str">
        <f t="shared" si="46"/>
        <v>UZUN-17</v>
      </c>
      <c r="C438" s="361">
        <v>111</v>
      </c>
      <c r="D438" s="362">
        <v>11225373992</v>
      </c>
      <c r="E438" s="363">
        <v>38504</v>
      </c>
      <c r="F438" s="364" t="s">
        <v>649</v>
      </c>
      <c r="G438" s="365" t="s">
        <v>613</v>
      </c>
      <c r="H438" s="366" t="s">
        <v>44</v>
      </c>
      <c r="I438" s="367"/>
      <c r="J438" s="367"/>
      <c r="K438" s="368"/>
      <c r="L438" s="368"/>
      <c r="M438" s="369">
        <v>17</v>
      </c>
      <c r="O438" s="371"/>
    </row>
    <row r="439" spans="1:15" s="370" customFormat="1" ht="31.5" customHeight="1" x14ac:dyDescent="0.2">
      <c r="A439" s="384">
        <v>480</v>
      </c>
      <c r="B439" s="360" t="str">
        <f t="shared" si="46"/>
        <v>UZUN-18</v>
      </c>
      <c r="C439" s="361">
        <v>120</v>
      </c>
      <c r="D439" s="362">
        <v>15908410356</v>
      </c>
      <c r="E439" s="363">
        <v>38096</v>
      </c>
      <c r="F439" s="364" t="s">
        <v>650</v>
      </c>
      <c r="G439" s="365" t="s">
        <v>617</v>
      </c>
      <c r="H439" s="366" t="s">
        <v>44</v>
      </c>
      <c r="I439" s="367"/>
      <c r="J439" s="367"/>
      <c r="K439" s="368"/>
      <c r="L439" s="368"/>
      <c r="M439" s="369">
        <v>18</v>
      </c>
      <c r="O439" s="371"/>
    </row>
    <row r="440" spans="1:15" s="370" customFormat="1" ht="31.5" customHeight="1" x14ac:dyDescent="0.2">
      <c r="A440" s="384">
        <v>481</v>
      </c>
      <c r="B440" s="360" t="str">
        <f t="shared" si="46"/>
        <v>UZUN-19</v>
      </c>
      <c r="C440" s="361">
        <v>124</v>
      </c>
      <c r="D440" s="362">
        <v>10571588814</v>
      </c>
      <c r="E440" s="363">
        <v>38479</v>
      </c>
      <c r="F440" s="364" t="s">
        <v>651</v>
      </c>
      <c r="G440" s="365" t="s">
        <v>624</v>
      </c>
      <c r="H440" s="366" t="s">
        <v>44</v>
      </c>
      <c r="I440" s="367"/>
      <c r="J440" s="367"/>
      <c r="K440" s="368"/>
      <c r="L440" s="368"/>
      <c r="M440" s="369">
        <v>19</v>
      </c>
      <c r="O440" s="371"/>
    </row>
    <row r="441" spans="1:15" s="370" customFormat="1" ht="31.5" customHeight="1" x14ac:dyDescent="0.2">
      <c r="A441" s="384">
        <v>482</v>
      </c>
      <c r="B441" s="360" t="str">
        <f t="shared" si="46"/>
        <v>UZUN-</v>
      </c>
      <c r="C441" s="361"/>
      <c r="D441" s="362"/>
      <c r="E441" s="363"/>
      <c r="F441" s="364"/>
      <c r="G441" s="365"/>
      <c r="H441" s="366" t="s">
        <v>44</v>
      </c>
      <c r="I441" s="367"/>
      <c r="J441" s="367"/>
      <c r="K441" s="368"/>
      <c r="L441" s="368"/>
      <c r="M441" s="369"/>
      <c r="O441" s="371"/>
    </row>
    <row r="442" spans="1:15" s="370" customFormat="1" ht="31.5" customHeight="1" x14ac:dyDescent="0.2">
      <c r="A442" s="384">
        <v>483</v>
      </c>
      <c r="B442" s="360" t="str">
        <f t="shared" si="46"/>
        <v>UZUN-</v>
      </c>
      <c r="C442" s="361"/>
      <c r="D442" s="362"/>
      <c r="E442" s="363"/>
      <c r="F442" s="364"/>
      <c r="G442" s="365"/>
      <c r="H442" s="366" t="s">
        <v>44</v>
      </c>
      <c r="I442" s="367"/>
      <c r="J442" s="367"/>
      <c r="K442" s="368"/>
      <c r="L442" s="368"/>
      <c r="M442" s="369"/>
      <c r="O442" s="371"/>
    </row>
    <row r="443" spans="1:15" s="370" customFormat="1" ht="31.5" customHeight="1" x14ac:dyDescent="0.2">
      <c r="A443" s="384">
        <v>484</v>
      </c>
      <c r="B443" s="360" t="str">
        <f t="shared" si="46"/>
        <v>UZUN-</v>
      </c>
      <c r="C443" s="361"/>
      <c r="D443" s="362"/>
      <c r="E443" s="363"/>
      <c r="F443" s="364"/>
      <c r="G443" s="365"/>
      <c r="H443" s="366" t="s">
        <v>44</v>
      </c>
      <c r="I443" s="367"/>
      <c r="J443" s="367"/>
      <c r="K443" s="368"/>
      <c r="L443" s="368"/>
      <c r="M443" s="369"/>
      <c r="O443" s="371"/>
    </row>
    <row r="444" spans="1:15" s="370" customFormat="1" ht="31.5" customHeight="1" x14ac:dyDescent="0.2">
      <c r="A444" s="384">
        <v>485</v>
      </c>
      <c r="B444" s="360" t="str">
        <f t="shared" si="46"/>
        <v>UZUN-</v>
      </c>
      <c r="C444" s="361"/>
      <c r="D444" s="362"/>
      <c r="E444" s="363"/>
      <c r="F444" s="364"/>
      <c r="G444" s="365"/>
      <c r="H444" s="366" t="s">
        <v>44</v>
      </c>
      <c r="I444" s="367"/>
      <c r="J444" s="367"/>
      <c r="K444" s="368"/>
      <c r="L444" s="368"/>
      <c r="M444" s="369"/>
      <c r="O444" s="371"/>
    </row>
    <row r="445" spans="1:15" s="370" customFormat="1" ht="31.5" customHeight="1" x14ac:dyDescent="0.2">
      <c r="A445" s="384">
        <v>486</v>
      </c>
      <c r="B445" s="360" t="str">
        <f t="shared" si="46"/>
        <v>UZUN-</v>
      </c>
      <c r="C445" s="361"/>
      <c r="D445" s="362"/>
      <c r="E445" s="363"/>
      <c r="F445" s="364"/>
      <c r="G445" s="365"/>
      <c r="H445" s="366" t="s">
        <v>44</v>
      </c>
      <c r="I445" s="367"/>
      <c r="J445" s="367"/>
      <c r="K445" s="368"/>
      <c r="L445" s="368"/>
      <c r="M445" s="369"/>
      <c r="O445" s="371"/>
    </row>
    <row r="446" spans="1:15" s="370" customFormat="1" ht="31.5" customHeight="1" x14ac:dyDescent="0.2">
      <c r="A446" s="384">
        <v>487</v>
      </c>
      <c r="B446" s="360" t="str">
        <f t="shared" si="46"/>
        <v>UZUN-</v>
      </c>
      <c r="C446" s="361"/>
      <c r="D446" s="362"/>
      <c r="E446" s="363"/>
      <c r="F446" s="364"/>
      <c r="G446" s="365"/>
      <c r="H446" s="366" t="s">
        <v>44</v>
      </c>
      <c r="I446" s="367"/>
      <c r="J446" s="367"/>
      <c r="K446" s="368"/>
      <c r="L446" s="368"/>
      <c r="M446" s="369"/>
      <c r="O446" s="371"/>
    </row>
    <row r="447" spans="1:15" s="370" customFormat="1" ht="31.5" customHeight="1" x14ac:dyDescent="0.2">
      <c r="A447" s="384">
        <v>488</v>
      </c>
      <c r="B447" s="360" t="str">
        <f t="shared" si="46"/>
        <v>UZUN-</v>
      </c>
      <c r="C447" s="361"/>
      <c r="D447" s="362"/>
      <c r="E447" s="363"/>
      <c r="F447" s="364"/>
      <c r="G447" s="365"/>
      <c r="H447" s="366" t="s">
        <v>44</v>
      </c>
      <c r="I447" s="367"/>
      <c r="J447" s="367"/>
      <c r="K447" s="368"/>
      <c r="L447" s="368"/>
      <c r="M447" s="369"/>
      <c r="O447" s="371"/>
    </row>
    <row r="448" spans="1:15" s="370" customFormat="1" ht="31.5" customHeight="1" x14ac:dyDescent="0.2">
      <c r="A448" s="384">
        <v>489</v>
      </c>
      <c r="B448" s="360" t="str">
        <f t="shared" si="46"/>
        <v>UZUN-</v>
      </c>
      <c r="C448" s="361"/>
      <c r="D448" s="362"/>
      <c r="E448" s="363"/>
      <c r="F448" s="364"/>
      <c r="G448" s="365"/>
      <c r="H448" s="366" t="s">
        <v>44</v>
      </c>
      <c r="I448" s="367"/>
      <c r="J448" s="367"/>
      <c r="K448" s="368"/>
      <c r="L448" s="368"/>
      <c r="M448" s="369"/>
      <c r="O448" s="371"/>
    </row>
    <row r="449" spans="1:15" s="370" customFormat="1" ht="31.5" customHeight="1" x14ac:dyDescent="0.2">
      <c r="A449" s="384">
        <v>490</v>
      </c>
      <c r="B449" s="360" t="str">
        <f t="shared" si="46"/>
        <v>UZUN-</v>
      </c>
      <c r="C449" s="361"/>
      <c r="D449" s="362"/>
      <c r="E449" s="363"/>
      <c r="F449" s="364"/>
      <c r="G449" s="365"/>
      <c r="H449" s="366" t="s">
        <v>44</v>
      </c>
      <c r="I449" s="367"/>
      <c r="J449" s="367"/>
      <c r="K449" s="368"/>
      <c r="L449" s="368"/>
      <c r="M449" s="369"/>
      <c r="O449" s="371"/>
    </row>
    <row r="450" spans="1:15" s="370" customFormat="1" ht="31.5" customHeight="1" x14ac:dyDescent="0.2">
      <c r="A450" s="384">
        <v>491</v>
      </c>
      <c r="B450" s="360" t="str">
        <f t="shared" si="46"/>
        <v>UZUN-</v>
      </c>
      <c r="C450" s="361"/>
      <c r="D450" s="362"/>
      <c r="E450" s="363"/>
      <c r="F450" s="364"/>
      <c r="G450" s="365"/>
      <c r="H450" s="366" t="s">
        <v>44</v>
      </c>
      <c r="I450" s="367"/>
      <c r="J450" s="367"/>
      <c r="K450" s="368"/>
      <c r="L450" s="368"/>
      <c r="M450" s="369"/>
      <c r="O450" s="371"/>
    </row>
    <row r="451" spans="1:15" s="370" customFormat="1" ht="31.5" customHeight="1" x14ac:dyDescent="0.2">
      <c r="A451" s="384">
        <v>492</v>
      </c>
      <c r="B451" s="360" t="str">
        <f t="shared" si="46"/>
        <v>UZUN-</v>
      </c>
      <c r="C451" s="361"/>
      <c r="D451" s="362"/>
      <c r="E451" s="363"/>
      <c r="F451" s="364"/>
      <c r="G451" s="365"/>
      <c r="H451" s="366" t="s">
        <v>44</v>
      </c>
      <c r="I451" s="367"/>
      <c r="J451" s="367"/>
      <c r="K451" s="368"/>
      <c r="L451" s="368"/>
      <c r="M451" s="369"/>
      <c r="O451" s="371"/>
    </row>
    <row r="452" spans="1:15" s="370" customFormat="1" ht="33.75" customHeight="1" x14ac:dyDescent="0.2">
      <c r="A452" s="384">
        <v>493</v>
      </c>
      <c r="B452" s="360" t="str">
        <f t="shared" si="46"/>
        <v>UZUN-</v>
      </c>
      <c r="C452" s="361"/>
      <c r="D452" s="362"/>
      <c r="E452" s="363"/>
      <c r="F452" s="364"/>
      <c r="G452" s="365"/>
      <c r="H452" s="366" t="s">
        <v>44</v>
      </c>
      <c r="I452" s="367"/>
      <c r="J452" s="367"/>
      <c r="K452" s="368"/>
      <c r="L452" s="368"/>
      <c r="M452" s="369"/>
      <c r="O452" s="371"/>
    </row>
    <row r="453" spans="1:15" s="382" customFormat="1" ht="31.5" customHeight="1" x14ac:dyDescent="0.2">
      <c r="A453" s="384">
        <v>494</v>
      </c>
      <c r="B453" s="372" t="str">
        <f t="shared" si="46"/>
        <v>ÜÇADIM-</v>
      </c>
      <c r="C453" s="373"/>
      <c r="D453" s="374"/>
      <c r="E453" s="375"/>
      <c r="F453" s="376"/>
      <c r="G453" s="377"/>
      <c r="H453" s="378" t="s">
        <v>313</v>
      </c>
      <c r="I453" s="379"/>
      <c r="J453" s="379"/>
      <c r="K453" s="380"/>
      <c r="L453" s="380"/>
      <c r="M453" s="381"/>
      <c r="O453" s="383"/>
    </row>
    <row r="454" spans="1:15" s="382" customFormat="1" ht="31.5" customHeight="1" x14ac:dyDescent="0.2">
      <c r="A454" s="384">
        <v>495</v>
      </c>
      <c r="B454" s="372" t="str">
        <f t="shared" si="46"/>
        <v>ÜÇADIM-</v>
      </c>
      <c r="C454" s="373"/>
      <c r="D454" s="374"/>
      <c r="E454" s="375"/>
      <c r="F454" s="376"/>
      <c r="G454" s="377"/>
      <c r="H454" s="378" t="s">
        <v>313</v>
      </c>
      <c r="I454" s="379"/>
      <c r="J454" s="379"/>
      <c r="K454" s="380"/>
      <c r="L454" s="380"/>
      <c r="M454" s="381"/>
      <c r="O454" s="383"/>
    </row>
    <row r="455" spans="1:15" s="382" customFormat="1" ht="31.5" customHeight="1" x14ac:dyDescent="0.2">
      <c r="A455" s="384">
        <v>496</v>
      </c>
      <c r="B455" s="372" t="str">
        <f t="shared" si="46"/>
        <v>ÜÇADIM-</v>
      </c>
      <c r="C455" s="373"/>
      <c r="D455" s="374"/>
      <c r="E455" s="375"/>
      <c r="F455" s="376"/>
      <c r="G455" s="377"/>
      <c r="H455" s="378" t="s">
        <v>313</v>
      </c>
      <c r="I455" s="379"/>
      <c r="J455" s="379"/>
      <c r="K455" s="380"/>
      <c r="L455" s="380"/>
      <c r="M455" s="381"/>
      <c r="O455" s="383"/>
    </row>
    <row r="456" spans="1:15" s="382" customFormat="1" ht="31.5" customHeight="1" x14ac:dyDescent="0.2">
      <c r="A456" s="384">
        <v>497</v>
      </c>
      <c r="B456" s="372" t="str">
        <f t="shared" si="46"/>
        <v>ÜÇADIM-</v>
      </c>
      <c r="C456" s="373"/>
      <c r="D456" s="374"/>
      <c r="E456" s="375"/>
      <c r="F456" s="376"/>
      <c r="G456" s="377"/>
      <c r="H456" s="378" t="s">
        <v>313</v>
      </c>
      <c r="I456" s="379"/>
      <c r="J456" s="379"/>
      <c r="K456" s="380"/>
      <c r="L456" s="380"/>
      <c r="M456" s="381"/>
      <c r="O456" s="383"/>
    </row>
    <row r="457" spans="1:15" s="382" customFormat="1" ht="31.5" customHeight="1" x14ac:dyDescent="0.2">
      <c r="A457" s="384">
        <v>498</v>
      </c>
      <c r="B457" s="372" t="str">
        <f t="shared" si="46"/>
        <v>ÜÇADIM-</v>
      </c>
      <c r="C457" s="373"/>
      <c r="D457" s="374"/>
      <c r="E457" s="375"/>
      <c r="F457" s="376"/>
      <c r="G457" s="377"/>
      <c r="H457" s="378" t="s">
        <v>313</v>
      </c>
      <c r="I457" s="379"/>
      <c r="J457" s="379"/>
      <c r="K457" s="380"/>
      <c r="L457" s="380"/>
      <c r="M457" s="381"/>
      <c r="O457" s="383"/>
    </row>
    <row r="458" spans="1:15" s="382" customFormat="1" ht="31.5" customHeight="1" x14ac:dyDescent="0.2">
      <c r="A458" s="384">
        <v>499</v>
      </c>
      <c r="B458" s="372" t="str">
        <f t="shared" si="46"/>
        <v>ÜÇADIM-</v>
      </c>
      <c r="C458" s="373"/>
      <c r="D458" s="374"/>
      <c r="E458" s="375"/>
      <c r="F458" s="376"/>
      <c r="G458" s="377"/>
      <c r="H458" s="378" t="s">
        <v>313</v>
      </c>
      <c r="I458" s="379"/>
      <c r="J458" s="379"/>
      <c r="K458" s="380"/>
      <c r="L458" s="380"/>
      <c r="M458" s="381"/>
      <c r="O458" s="383"/>
    </row>
    <row r="459" spans="1:15" s="382" customFormat="1" ht="31.5" customHeight="1" x14ac:dyDescent="0.2">
      <c r="A459" s="384">
        <v>500</v>
      </c>
      <c r="B459" s="372" t="str">
        <f t="shared" si="46"/>
        <v>ÜÇADIM-</v>
      </c>
      <c r="C459" s="373"/>
      <c r="D459" s="374"/>
      <c r="E459" s="375"/>
      <c r="F459" s="376"/>
      <c r="G459" s="377"/>
      <c r="H459" s="378" t="s">
        <v>313</v>
      </c>
      <c r="I459" s="379"/>
      <c r="J459" s="379"/>
      <c r="K459" s="380"/>
      <c r="L459" s="380"/>
      <c r="M459" s="381"/>
      <c r="O459" s="383"/>
    </row>
    <row r="460" spans="1:15" s="382" customFormat="1" ht="31.5" customHeight="1" x14ac:dyDescent="0.2">
      <c r="A460" s="384">
        <v>501</v>
      </c>
      <c r="B460" s="372" t="str">
        <f t="shared" si="46"/>
        <v>ÜÇADIM-</v>
      </c>
      <c r="C460" s="373"/>
      <c r="D460" s="374"/>
      <c r="E460" s="375"/>
      <c r="F460" s="376"/>
      <c r="G460" s="377"/>
      <c r="H460" s="378" t="s">
        <v>313</v>
      </c>
      <c r="I460" s="379"/>
      <c r="J460" s="379"/>
      <c r="K460" s="380"/>
      <c r="L460" s="380"/>
      <c r="M460" s="381"/>
      <c r="O460" s="383"/>
    </row>
    <row r="461" spans="1:15" s="382" customFormat="1" ht="31.5" customHeight="1" x14ac:dyDescent="0.2">
      <c r="A461" s="384">
        <v>502</v>
      </c>
      <c r="B461" s="372" t="str">
        <f t="shared" si="46"/>
        <v>ÜÇADIM-</v>
      </c>
      <c r="C461" s="373"/>
      <c r="D461" s="374"/>
      <c r="E461" s="375"/>
      <c r="F461" s="376"/>
      <c r="G461" s="377"/>
      <c r="H461" s="378" t="s">
        <v>313</v>
      </c>
      <c r="I461" s="379"/>
      <c r="J461" s="379"/>
      <c r="K461" s="380"/>
      <c r="L461" s="380"/>
      <c r="M461" s="381"/>
      <c r="O461" s="383"/>
    </row>
    <row r="462" spans="1:15" s="382" customFormat="1" ht="31.5" customHeight="1" x14ac:dyDescent="0.2">
      <c r="A462" s="384">
        <v>503</v>
      </c>
      <c r="B462" s="372" t="str">
        <f t="shared" si="46"/>
        <v>ÜÇADIM-</v>
      </c>
      <c r="C462" s="373"/>
      <c r="D462" s="374"/>
      <c r="E462" s="375"/>
      <c r="F462" s="376"/>
      <c r="G462" s="377"/>
      <c r="H462" s="378" t="s">
        <v>313</v>
      </c>
      <c r="I462" s="379"/>
      <c r="J462" s="379"/>
      <c r="K462" s="380"/>
      <c r="L462" s="380"/>
      <c r="M462" s="381"/>
      <c r="O462" s="383"/>
    </row>
    <row r="463" spans="1:15" s="382" customFormat="1" ht="31.5" customHeight="1" x14ac:dyDescent="0.2">
      <c r="A463" s="384">
        <v>504</v>
      </c>
      <c r="B463" s="372" t="str">
        <f t="shared" si="46"/>
        <v>ÜÇADIM-</v>
      </c>
      <c r="C463" s="373"/>
      <c r="D463" s="374"/>
      <c r="E463" s="375"/>
      <c r="F463" s="376"/>
      <c r="G463" s="377"/>
      <c r="H463" s="378" t="s">
        <v>313</v>
      </c>
      <c r="I463" s="379"/>
      <c r="J463" s="379"/>
      <c r="K463" s="380"/>
      <c r="L463" s="380"/>
      <c r="M463" s="381"/>
      <c r="O463" s="383"/>
    </row>
    <row r="464" spans="1:15" s="382" customFormat="1" ht="31.5" customHeight="1" x14ac:dyDescent="0.2">
      <c r="A464" s="384">
        <v>505</v>
      </c>
      <c r="B464" s="372" t="str">
        <f t="shared" si="46"/>
        <v>ÜÇADIM-</v>
      </c>
      <c r="C464" s="373"/>
      <c r="D464" s="374"/>
      <c r="E464" s="375"/>
      <c r="F464" s="376"/>
      <c r="G464" s="377"/>
      <c r="H464" s="378" t="s">
        <v>313</v>
      </c>
      <c r="I464" s="379"/>
      <c r="J464" s="379"/>
      <c r="K464" s="380"/>
      <c r="L464" s="380"/>
      <c r="M464" s="381"/>
      <c r="O464" s="383"/>
    </row>
    <row r="465" spans="1:15" s="382" customFormat="1" ht="31.5" customHeight="1" x14ac:dyDescent="0.2">
      <c r="A465" s="384">
        <v>506</v>
      </c>
      <c r="B465" s="372" t="str">
        <f t="shared" si="46"/>
        <v>ÜÇADIM-</v>
      </c>
      <c r="C465" s="373"/>
      <c r="D465" s="374"/>
      <c r="E465" s="375"/>
      <c r="F465" s="376"/>
      <c r="G465" s="377"/>
      <c r="H465" s="378" t="s">
        <v>313</v>
      </c>
      <c r="I465" s="379"/>
      <c r="J465" s="379"/>
      <c r="K465" s="380"/>
      <c r="L465" s="380"/>
      <c r="M465" s="381"/>
      <c r="O465" s="383"/>
    </row>
    <row r="466" spans="1:15" s="382" customFormat="1" ht="31.5" customHeight="1" x14ac:dyDescent="0.2">
      <c r="A466" s="384">
        <v>507</v>
      </c>
      <c r="B466" s="372" t="str">
        <f t="shared" si="46"/>
        <v>ÜÇADIM-</v>
      </c>
      <c r="C466" s="373"/>
      <c r="D466" s="374"/>
      <c r="E466" s="375"/>
      <c r="F466" s="376"/>
      <c r="G466" s="377"/>
      <c r="H466" s="378" t="s">
        <v>313</v>
      </c>
      <c r="I466" s="379"/>
      <c r="J466" s="379"/>
      <c r="K466" s="380"/>
      <c r="L466" s="380"/>
      <c r="M466" s="381"/>
      <c r="O466" s="383"/>
    </row>
    <row r="467" spans="1:15" s="382" customFormat="1" ht="31.5" customHeight="1" x14ac:dyDescent="0.2">
      <c r="A467" s="384">
        <v>508</v>
      </c>
      <c r="B467" s="372" t="str">
        <f t="shared" si="46"/>
        <v>ÜÇADIM-</v>
      </c>
      <c r="C467" s="373"/>
      <c r="D467" s="374"/>
      <c r="E467" s="375"/>
      <c r="F467" s="376"/>
      <c r="G467" s="377"/>
      <c r="H467" s="378" t="s">
        <v>313</v>
      </c>
      <c r="I467" s="379"/>
      <c r="J467" s="379"/>
      <c r="K467" s="380"/>
      <c r="L467" s="380"/>
      <c r="M467" s="381"/>
      <c r="O467" s="383"/>
    </row>
    <row r="468" spans="1:15" s="382" customFormat="1" ht="31.5" customHeight="1" x14ac:dyDescent="0.2">
      <c r="A468" s="384">
        <v>509</v>
      </c>
      <c r="B468" s="372" t="str">
        <f t="shared" si="46"/>
        <v>ÜÇADIM-</v>
      </c>
      <c r="C468" s="373"/>
      <c r="D468" s="374"/>
      <c r="E468" s="375"/>
      <c r="F468" s="376"/>
      <c r="G468" s="377"/>
      <c r="H468" s="378" t="s">
        <v>313</v>
      </c>
      <c r="I468" s="379"/>
      <c r="J468" s="379"/>
      <c r="K468" s="380"/>
      <c r="L468" s="380"/>
      <c r="M468" s="381"/>
      <c r="O468" s="383"/>
    </row>
    <row r="469" spans="1:15" s="382" customFormat="1" ht="44.25" customHeight="1" x14ac:dyDescent="0.2">
      <c r="A469" s="384">
        <v>510</v>
      </c>
      <c r="B469" s="372" t="str">
        <f t="shared" si="46"/>
        <v>ÜÇADIM-</v>
      </c>
      <c r="C469" s="373"/>
      <c r="D469" s="374"/>
      <c r="E469" s="375"/>
      <c r="F469" s="376"/>
      <c r="G469" s="377"/>
      <c r="H469" s="378" t="s">
        <v>313</v>
      </c>
      <c r="I469" s="379"/>
      <c r="J469" s="379"/>
      <c r="K469" s="380"/>
      <c r="L469" s="380"/>
      <c r="M469" s="381"/>
      <c r="O469" s="383"/>
    </row>
    <row r="470" spans="1:15" s="370" customFormat="1" ht="31.5" customHeight="1" x14ac:dyDescent="0.2">
      <c r="A470" s="384">
        <v>511</v>
      </c>
      <c r="B470" s="360" t="str">
        <f t="shared" si="46"/>
        <v>GÜLLE-15</v>
      </c>
      <c r="C470" s="361">
        <v>101</v>
      </c>
      <c r="D470" s="362">
        <v>52147202496</v>
      </c>
      <c r="E470" s="363">
        <v>38226</v>
      </c>
      <c r="F470" s="364" t="s">
        <v>646</v>
      </c>
      <c r="G470" s="365" t="s">
        <v>611</v>
      </c>
      <c r="H470" s="366" t="s">
        <v>142</v>
      </c>
      <c r="I470" s="367"/>
      <c r="J470" s="367"/>
      <c r="K470" s="368"/>
      <c r="L470" s="368"/>
      <c r="M470" s="369">
        <v>15</v>
      </c>
      <c r="O470" s="371"/>
    </row>
    <row r="471" spans="1:15" s="370" customFormat="1" ht="31.5" customHeight="1" x14ac:dyDescent="0.2">
      <c r="A471" s="384">
        <v>512</v>
      </c>
      <c r="B471" s="360" t="str">
        <f t="shared" si="46"/>
        <v>GÜLLE-16</v>
      </c>
      <c r="C471" s="361">
        <v>102</v>
      </c>
      <c r="D471" s="362">
        <v>13022506504</v>
      </c>
      <c r="E471" s="363">
        <v>38133</v>
      </c>
      <c r="F471" s="364" t="s">
        <v>644</v>
      </c>
      <c r="G471" s="365" t="s">
        <v>645</v>
      </c>
      <c r="H471" s="366" t="s">
        <v>142</v>
      </c>
      <c r="I471" s="367"/>
      <c r="J471" s="367"/>
      <c r="K471" s="368"/>
      <c r="L471" s="368"/>
      <c r="M471" s="369">
        <v>16</v>
      </c>
      <c r="O471" s="371"/>
    </row>
    <row r="472" spans="1:15" s="370" customFormat="1" ht="31.5" customHeight="1" x14ac:dyDescent="0.2">
      <c r="A472" s="384">
        <v>513</v>
      </c>
      <c r="B472" s="360" t="str">
        <f t="shared" si="46"/>
        <v>GÜLLE-17</v>
      </c>
      <c r="C472" s="361">
        <v>114</v>
      </c>
      <c r="D472" s="362">
        <v>10048792102</v>
      </c>
      <c r="E472" s="363">
        <v>38280</v>
      </c>
      <c r="F472" s="364" t="s">
        <v>647</v>
      </c>
      <c r="G472" s="365" t="s">
        <v>615</v>
      </c>
      <c r="H472" s="366" t="s">
        <v>142</v>
      </c>
      <c r="I472" s="367"/>
      <c r="J472" s="367"/>
      <c r="K472" s="368"/>
      <c r="L472" s="368"/>
      <c r="M472" s="369">
        <v>17</v>
      </c>
      <c r="O472" s="371"/>
    </row>
    <row r="473" spans="1:15" s="370" customFormat="1" ht="31.5" customHeight="1" x14ac:dyDescent="0.2">
      <c r="A473" s="384">
        <v>514</v>
      </c>
      <c r="B473" s="360" t="str">
        <f t="shared" si="46"/>
        <v>GÜLLE-</v>
      </c>
      <c r="C473" s="361"/>
      <c r="D473" s="362"/>
      <c r="E473" s="363"/>
      <c r="F473" s="364"/>
      <c r="G473" s="365"/>
      <c r="H473" s="366" t="s">
        <v>142</v>
      </c>
      <c r="I473" s="367"/>
      <c r="J473" s="367"/>
      <c r="K473" s="368"/>
      <c r="L473" s="368"/>
      <c r="M473" s="369"/>
      <c r="O473" s="371"/>
    </row>
    <row r="474" spans="1:15" s="370" customFormat="1" ht="31.5" customHeight="1" x14ac:dyDescent="0.2">
      <c r="A474" s="384">
        <v>515</v>
      </c>
      <c r="B474" s="360" t="str">
        <f t="shared" si="46"/>
        <v>GÜLLE-</v>
      </c>
      <c r="C474" s="361"/>
      <c r="D474" s="362"/>
      <c r="E474" s="363"/>
      <c r="F474" s="364"/>
      <c r="G474" s="365"/>
      <c r="H474" s="366" t="s">
        <v>142</v>
      </c>
      <c r="I474" s="367"/>
      <c r="J474" s="367"/>
      <c r="K474" s="368"/>
      <c r="L474" s="368"/>
      <c r="M474" s="369"/>
      <c r="O474" s="371"/>
    </row>
    <row r="475" spans="1:15" s="370" customFormat="1" ht="31.5" customHeight="1" x14ac:dyDescent="0.2">
      <c r="A475" s="384">
        <v>516</v>
      </c>
      <c r="B475" s="360" t="str">
        <f t="shared" si="46"/>
        <v>GÜLLE-</v>
      </c>
      <c r="C475" s="361"/>
      <c r="D475" s="362"/>
      <c r="E475" s="363"/>
      <c r="F475" s="364"/>
      <c r="G475" s="365"/>
      <c r="H475" s="366" t="s">
        <v>142</v>
      </c>
      <c r="I475" s="367"/>
      <c r="J475" s="367"/>
      <c r="K475" s="368"/>
      <c r="L475" s="368"/>
      <c r="M475" s="369"/>
      <c r="O475" s="371"/>
    </row>
    <row r="476" spans="1:15" s="370" customFormat="1" ht="31.5" customHeight="1" x14ac:dyDescent="0.2">
      <c r="A476" s="384">
        <v>517</v>
      </c>
      <c r="B476" s="360" t="str">
        <f t="shared" si="46"/>
        <v>GÜLLE-</v>
      </c>
      <c r="C476" s="361"/>
      <c r="D476" s="362"/>
      <c r="E476" s="363"/>
      <c r="F476" s="364"/>
      <c r="G476" s="365"/>
      <c r="H476" s="366" t="s">
        <v>142</v>
      </c>
      <c r="I476" s="367"/>
      <c r="J476" s="367"/>
      <c r="K476" s="368"/>
      <c r="L476" s="368"/>
      <c r="M476" s="369"/>
      <c r="O476" s="371"/>
    </row>
    <row r="477" spans="1:15" s="370" customFormat="1" ht="31.5" customHeight="1" x14ac:dyDescent="0.2">
      <c r="A477" s="384">
        <v>518</v>
      </c>
      <c r="B477" s="360" t="str">
        <f t="shared" si="46"/>
        <v>GÜLLE-</v>
      </c>
      <c r="C477" s="361"/>
      <c r="D477" s="362"/>
      <c r="E477" s="363"/>
      <c r="F477" s="364"/>
      <c r="G477" s="365"/>
      <c r="H477" s="366" t="s">
        <v>142</v>
      </c>
      <c r="I477" s="367"/>
      <c r="J477" s="367"/>
      <c r="K477" s="368"/>
      <c r="L477" s="368"/>
      <c r="M477" s="369"/>
      <c r="O477" s="371"/>
    </row>
    <row r="478" spans="1:15" s="370" customFormat="1" ht="31.5" customHeight="1" x14ac:dyDescent="0.2">
      <c r="A478" s="384">
        <v>519</v>
      </c>
      <c r="B478" s="360" t="str">
        <f t="shared" si="46"/>
        <v>GÜLLE-</v>
      </c>
      <c r="C478" s="361"/>
      <c r="D478" s="362"/>
      <c r="E478" s="363"/>
      <c r="F478" s="364"/>
      <c r="G478" s="365"/>
      <c r="H478" s="366" t="s">
        <v>142</v>
      </c>
      <c r="I478" s="367"/>
      <c r="J478" s="367"/>
      <c r="K478" s="368"/>
      <c r="L478" s="368"/>
      <c r="M478" s="369"/>
      <c r="O478" s="371"/>
    </row>
    <row r="479" spans="1:15" s="370" customFormat="1" ht="31.5" customHeight="1" x14ac:dyDescent="0.2">
      <c r="A479" s="384">
        <v>520</v>
      </c>
      <c r="B479" s="360" t="str">
        <f t="shared" si="46"/>
        <v>GÜLLE-</v>
      </c>
      <c r="C479" s="361"/>
      <c r="D479" s="362"/>
      <c r="E479" s="363"/>
      <c r="F479" s="364"/>
      <c r="G479" s="365"/>
      <c r="H479" s="366" t="s">
        <v>142</v>
      </c>
      <c r="I479" s="367"/>
      <c r="J479" s="367"/>
      <c r="K479" s="368"/>
      <c r="L479" s="368"/>
      <c r="M479" s="369"/>
      <c r="O479" s="371"/>
    </row>
    <row r="480" spans="1:15" s="370" customFormat="1" ht="31.5" customHeight="1" x14ac:dyDescent="0.2">
      <c r="A480" s="384">
        <v>521</v>
      </c>
      <c r="B480" s="360" t="str">
        <f t="shared" si="46"/>
        <v>GÜLLE-</v>
      </c>
      <c r="C480" s="361"/>
      <c r="D480" s="362"/>
      <c r="E480" s="363"/>
      <c r="F480" s="364"/>
      <c r="G480" s="365"/>
      <c r="H480" s="366" t="s">
        <v>142</v>
      </c>
      <c r="I480" s="367"/>
      <c r="J480" s="367"/>
      <c r="K480" s="368"/>
      <c r="L480" s="368"/>
      <c r="M480" s="369"/>
      <c r="O480" s="371"/>
    </row>
    <row r="481" spans="1:15" s="370" customFormat="1" ht="31.5" customHeight="1" x14ac:dyDescent="0.2">
      <c r="A481" s="384">
        <v>522</v>
      </c>
      <c r="B481" s="360" t="str">
        <f t="shared" si="46"/>
        <v>GÜLLE-</v>
      </c>
      <c r="C481" s="361"/>
      <c r="D481" s="362"/>
      <c r="E481" s="363"/>
      <c r="F481" s="364"/>
      <c r="G481" s="365"/>
      <c r="H481" s="366" t="s">
        <v>142</v>
      </c>
      <c r="I481" s="367"/>
      <c r="J481" s="367"/>
      <c r="K481" s="368"/>
      <c r="L481" s="368"/>
      <c r="M481" s="369"/>
      <c r="O481" s="371"/>
    </row>
    <row r="482" spans="1:15" s="370" customFormat="1" ht="31.5" customHeight="1" x14ac:dyDescent="0.2">
      <c r="A482" s="384">
        <v>523</v>
      </c>
      <c r="B482" s="360" t="str">
        <f t="shared" si="46"/>
        <v>GÜLLE-</v>
      </c>
      <c r="C482" s="361"/>
      <c r="D482" s="362"/>
      <c r="E482" s="363"/>
      <c r="F482" s="364"/>
      <c r="G482" s="365"/>
      <c r="H482" s="366" t="s">
        <v>142</v>
      </c>
      <c r="I482" s="367"/>
      <c r="J482" s="367"/>
      <c r="K482" s="368"/>
      <c r="L482" s="368"/>
      <c r="M482" s="369"/>
      <c r="O482" s="371"/>
    </row>
    <row r="483" spans="1:15" s="370" customFormat="1" ht="31.5" customHeight="1" x14ac:dyDescent="0.2">
      <c r="A483" s="384">
        <v>524</v>
      </c>
      <c r="B483" s="360" t="str">
        <f t="shared" ref="B483:B503" si="47">CONCATENATE(H483,"-",M483)</f>
        <v>GÜLLE-</v>
      </c>
      <c r="C483" s="361"/>
      <c r="D483" s="362"/>
      <c r="E483" s="363"/>
      <c r="F483" s="364"/>
      <c r="G483" s="365"/>
      <c r="H483" s="366" t="s">
        <v>142</v>
      </c>
      <c r="I483" s="367"/>
      <c r="J483" s="367"/>
      <c r="K483" s="368"/>
      <c r="L483" s="368"/>
      <c r="M483" s="369"/>
      <c r="O483" s="371"/>
    </row>
    <row r="484" spans="1:15" s="370" customFormat="1" ht="31.5" customHeight="1" x14ac:dyDescent="0.2">
      <c r="A484" s="384">
        <v>525</v>
      </c>
      <c r="B484" s="360" t="str">
        <f t="shared" si="47"/>
        <v>GÜLLE-</v>
      </c>
      <c r="C484" s="361"/>
      <c r="D484" s="362"/>
      <c r="E484" s="363"/>
      <c r="F484" s="364"/>
      <c r="G484" s="365"/>
      <c r="H484" s="366" t="s">
        <v>142</v>
      </c>
      <c r="I484" s="367"/>
      <c r="J484" s="367"/>
      <c r="K484" s="368"/>
      <c r="L484" s="368"/>
      <c r="M484" s="369"/>
      <c r="O484" s="371"/>
    </row>
    <row r="485" spans="1:15" s="370" customFormat="1" ht="31.5" customHeight="1" x14ac:dyDescent="0.2">
      <c r="A485" s="384">
        <v>526</v>
      </c>
      <c r="B485" s="360" t="str">
        <f t="shared" si="47"/>
        <v>GÜLLE-</v>
      </c>
      <c r="C485" s="361"/>
      <c r="D485" s="362"/>
      <c r="E485" s="363"/>
      <c r="F485" s="364"/>
      <c r="G485" s="365"/>
      <c r="H485" s="366" t="s">
        <v>142</v>
      </c>
      <c r="I485" s="367"/>
      <c r="J485" s="367"/>
      <c r="K485" s="368"/>
      <c r="L485" s="368"/>
      <c r="M485" s="369"/>
      <c r="O485" s="371"/>
    </row>
    <row r="486" spans="1:15" s="370" customFormat="1" ht="33.75" customHeight="1" x14ac:dyDescent="0.2">
      <c r="A486" s="384">
        <v>527</v>
      </c>
      <c r="B486" s="360" t="str">
        <f t="shared" si="47"/>
        <v>GÜLLE-</v>
      </c>
      <c r="C486" s="361"/>
      <c r="D486" s="362"/>
      <c r="E486" s="363"/>
      <c r="F486" s="364"/>
      <c r="G486" s="365"/>
      <c r="H486" s="366" t="s">
        <v>142</v>
      </c>
      <c r="I486" s="367"/>
      <c r="J486" s="367"/>
      <c r="K486" s="368"/>
      <c r="L486" s="368"/>
      <c r="M486" s="369"/>
      <c r="O486" s="371"/>
    </row>
    <row r="487" spans="1:15" s="382" customFormat="1" ht="31.5" customHeight="1" x14ac:dyDescent="0.2">
      <c r="A487" s="384">
        <v>528</v>
      </c>
      <c r="B487" s="372" t="str">
        <f t="shared" si="47"/>
        <v>CİRİT-15</v>
      </c>
      <c r="C487" s="373">
        <v>102</v>
      </c>
      <c r="D487" s="374">
        <v>13022506504</v>
      </c>
      <c r="E487" s="375">
        <v>38133</v>
      </c>
      <c r="F487" s="376" t="s">
        <v>644</v>
      </c>
      <c r="G487" s="377" t="s">
        <v>645</v>
      </c>
      <c r="H487" s="378" t="s">
        <v>144</v>
      </c>
      <c r="I487" s="379"/>
      <c r="J487" s="379"/>
      <c r="K487" s="380"/>
      <c r="L487" s="380"/>
      <c r="M487" s="381">
        <v>15</v>
      </c>
      <c r="O487" s="383"/>
    </row>
    <row r="488" spans="1:15" s="382" customFormat="1" ht="31.5" customHeight="1" x14ac:dyDescent="0.2">
      <c r="A488" s="384">
        <v>529</v>
      </c>
      <c r="B488" s="372" t="str">
        <f t="shared" si="47"/>
        <v>CİRİT-</v>
      </c>
      <c r="C488" s="373"/>
      <c r="D488" s="374"/>
      <c r="E488" s="375"/>
      <c r="F488" s="376"/>
      <c r="G488" s="377"/>
      <c r="H488" s="378" t="s">
        <v>144</v>
      </c>
      <c r="I488" s="379"/>
      <c r="J488" s="379"/>
      <c r="K488" s="380"/>
      <c r="L488" s="380"/>
      <c r="M488" s="381"/>
      <c r="O488" s="383"/>
    </row>
    <row r="489" spans="1:15" s="382" customFormat="1" ht="31.5" customHeight="1" x14ac:dyDescent="0.2">
      <c r="A489" s="384">
        <v>530</v>
      </c>
      <c r="B489" s="372" t="str">
        <f t="shared" si="47"/>
        <v>CİRİT-</v>
      </c>
      <c r="C489" s="373"/>
      <c r="D489" s="374"/>
      <c r="E489" s="375"/>
      <c r="F489" s="376"/>
      <c r="G489" s="377"/>
      <c r="H489" s="378" t="s">
        <v>144</v>
      </c>
      <c r="I489" s="379"/>
      <c r="J489" s="379"/>
      <c r="K489" s="380"/>
      <c r="L489" s="380"/>
      <c r="M489" s="381"/>
      <c r="O489" s="383"/>
    </row>
    <row r="490" spans="1:15" s="382" customFormat="1" ht="31.5" customHeight="1" x14ac:dyDescent="0.2">
      <c r="A490" s="384">
        <v>531</v>
      </c>
      <c r="B490" s="372" t="str">
        <f t="shared" si="47"/>
        <v>CİRİT-</v>
      </c>
      <c r="C490" s="373"/>
      <c r="D490" s="374"/>
      <c r="E490" s="375"/>
      <c r="F490" s="376"/>
      <c r="G490" s="377"/>
      <c r="H490" s="378" t="s">
        <v>144</v>
      </c>
      <c r="I490" s="379"/>
      <c r="J490" s="379"/>
      <c r="K490" s="380"/>
      <c r="L490" s="380"/>
      <c r="M490" s="381"/>
      <c r="O490" s="383"/>
    </row>
    <row r="491" spans="1:15" s="382" customFormat="1" ht="31.5" customHeight="1" x14ac:dyDescent="0.2">
      <c r="A491" s="384">
        <v>532</v>
      </c>
      <c r="B491" s="372" t="str">
        <f t="shared" si="47"/>
        <v>CİRİT-</v>
      </c>
      <c r="C491" s="373"/>
      <c r="D491" s="374"/>
      <c r="E491" s="375"/>
      <c r="F491" s="376"/>
      <c r="G491" s="377"/>
      <c r="H491" s="378" t="s">
        <v>144</v>
      </c>
      <c r="I491" s="379"/>
      <c r="J491" s="379"/>
      <c r="K491" s="380"/>
      <c r="L491" s="380"/>
      <c r="M491" s="381"/>
      <c r="O491" s="383"/>
    </row>
    <row r="492" spans="1:15" s="382" customFormat="1" ht="31.5" customHeight="1" x14ac:dyDescent="0.2">
      <c r="A492" s="384">
        <v>533</v>
      </c>
      <c r="B492" s="372" t="str">
        <f t="shared" si="47"/>
        <v>CİRİT-</v>
      </c>
      <c r="C492" s="373"/>
      <c r="D492" s="374"/>
      <c r="E492" s="375"/>
      <c r="F492" s="376"/>
      <c r="G492" s="377"/>
      <c r="H492" s="378" t="s">
        <v>144</v>
      </c>
      <c r="I492" s="379"/>
      <c r="J492" s="379"/>
      <c r="K492" s="380"/>
      <c r="L492" s="380"/>
      <c r="M492" s="381"/>
      <c r="O492" s="383"/>
    </row>
    <row r="493" spans="1:15" s="382" customFormat="1" ht="31.5" customHeight="1" x14ac:dyDescent="0.2">
      <c r="A493" s="384">
        <v>534</v>
      </c>
      <c r="B493" s="372" t="str">
        <f t="shared" si="47"/>
        <v>CİRİT-</v>
      </c>
      <c r="C493" s="373"/>
      <c r="D493" s="374"/>
      <c r="E493" s="375"/>
      <c r="F493" s="376"/>
      <c r="G493" s="377"/>
      <c r="H493" s="378" t="s">
        <v>144</v>
      </c>
      <c r="I493" s="379"/>
      <c r="J493" s="379"/>
      <c r="K493" s="380"/>
      <c r="L493" s="380"/>
      <c r="M493" s="381"/>
      <c r="O493" s="383"/>
    </row>
    <row r="494" spans="1:15" s="382" customFormat="1" ht="31.5" customHeight="1" x14ac:dyDescent="0.2">
      <c r="A494" s="384">
        <v>535</v>
      </c>
      <c r="B494" s="372" t="str">
        <f t="shared" si="47"/>
        <v>CİRİT-</v>
      </c>
      <c r="C494" s="373"/>
      <c r="D494" s="374"/>
      <c r="E494" s="375"/>
      <c r="F494" s="376"/>
      <c r="G494" s="377"/>
      <c r="H494" s="378" t="s">
        <v>144</v>
      </c>
      <c r="I494" s="379"/>
      <c r="J494" s="379"/>
      <c r="K494" s="380"/>
      <c r="L494" s="380"/>
      <c r="M494" s="381"/>
      <c r="O494" s="383"/>
    </row>
    <row r="495" spans="1:15" s="382" customFormat="1" ht="31.5" customHeight="1" x14ac:dyDescent="0.2">
      <c r="A495" s="384">
        <v>536</v>
      </c>
      <c r="B495" s="372" t="str">
        <f t="shared" si="47"/>
        <v>CİRİT-</v>
      </c>
      <c r="C495" s="373"/>
      <c r="D495" s="374"/>
      <c r="E495" s="375"/>
      <c r="F495" s="376"/>
      <c r="G495" s="377"/>
      <c r="H495" s="378" t="s">
        <v>144</v>
      </c>
      <c r="I495" s="379"/>
      <c r="J495" s="379"/>
      <c r="K495" s="380"/>
      <c r="L495" s="380"/>
      <c r="M495" s="381"/>
      <c r="O495" s="383"/>
    </row>
    <row r="496" spans="1:15" s="382" customFormat="1" ht="31.5" customHeight="1" x14ac:dyDescent="0.2">
      <c r="A496" s="384">
        <v>537</v>
      </c>
      <c r="B496" s="372" t="str">
        <f t="shared" si="47"/>
        <v>CİRİT-</v>
      </c>
      <c r="C496" s="373"/>
      <c r="D496" s="374"/>
      <c r="E496" s="375"/>
      <c r="F496" s="376"/>
      <c r="G496" s="377"/>
      <c r="H496" s="378" t="s">
        <v>144</v>
      </c>
      <c r="I496" s="379"/>
      <c r="J496" s="379"/>
      <c r="K496" s="380"/>
      <c r="L496" s="380"/>
      <c r="M496" s="381"/>
      <c r="O496" s="383"/>
    </row>
    <row r="497" spans="1:29" s="382" customFormat="1" ht="31.5" customHeight="1" x14ac:dyDescent="0.2">
      <c r="A497" s="384">
        <v>538</v>
      </c>
      <c r="B497" s="372" t="str">
        <f t="shared" si="47"/>
        <v>CİRİT-</v>
      </c>
      <c r="C497" s="373"/>
      <c r="D497" s="374"/>
      <c r="E497" s="375"/>
      <c r="F497" s="376"/>
      <c r="G497" s="377"/>
      <c r="H497" s="378" t="s">
        <v>144</v>
      </c>
      <c r="I497" s="379"/>
      <c r="J497" s="379"/>
      <c r="K497" s="380"/>
      <c r="L497" s="380"/>
      <c r="M497" s="381"/>
      <c r="O497" s="383"/>
    </row>
    <row r="498" spans="1:29" s="382" customFormat="1" ht="31.5" customHeight="1" x14ac:dyDescent="0.2">
      <c r="A498" s="384">
        <v>539</v>
      </c>
      <c r="B498" s="372" t="str">
        <f t="shared" si="47"/>
        <v>CİRİT-</v>
      </c>
      <c r="C498" s="373"/>
      <c r="D498" s="374"/>
      <c r="E498" s="375"/>
      <c r="F498" s="376"/>
      <c r="G498" s="377"/>
      <c r="H498" s="378" t="s">
        <v>144</v>
      </c>
      <c r="I498" s="379"/>
      <c r="J498" s="379"/>
      <c r="K498" s="380"/>
      <c r="L498" s="380"/>
      <c r="M498" s="381"/>
      <c r="O498" s="383"/>
    </row>
    <row r="499" spans="1:29" s="382" customFormat="1" ht="31.5" customHeight="1" x14ac:dyDescent="0.25">
      <c r="A499" s="384">
        <v>540</v>
      </c>
      <c r="B499" s="372" t="str">
        <f t="shared" si="47"/>
        <v>CİRİT-</v>
      </c>
      <c r="C499" s="373"/>
      <c r="D499" s="374"/>
      <c r="E499" s="375"/>
      <c r="F499" s="376"/>
      <c r="G499" s="377"/>
      <c r="H499" s="378" t="s">
        <v>144</v>
      </c>
      <c r="I499" s="379"/>
      <c r="J499" s="379"/>
      <c r="K499" s="380"/>
      <c r="L499" s="380"/>
      <c r="M499" s="381"/>
      <c r="O499" s="383"/>
      <c r="AC499" s="103"/>
    </row>
    <row r="500" spans="1:29" s="382" customFormat="1" ht="31.5" customHeight="1" x14ac:dyDescent="0.25">
      <c r="A500" s="384">
        <v>541</v>
      </c>
      <c r="B500" s="372" t="str">
        <f t="shared" si="47"/>
        <v>CİRİT-</v>
      </c>
      <c r="C500" s="373"/>
      <c r="D500" s="374"/>
      <c r="E500" s="375"/>
      <c r="F500" s="376"/>
      <c r="G500" s="377"/>
      <c r="H500" s="378" t="s">
        <v>144</v>
      </c>
      <c r="I500" s="379"/>
      <c r="J500" s="379"/>
      <c r="K500" s="380"/>
      <c r="L500" s="380"/>
      <c r="M500" s="381"/>
      <c r="O500" s="383"/>
      <c r="AC500" s="103"/>
    </row>
    <row r="501" spans="1:29" s="382" customFormat="1" ht="31.5" customHeight="1" x14ac:dyDescent="0.25">
      <c r="A501" s="384">
        <v>542</v>
      </c>
      <c r="B501" s="372" t="str">
        <f t="shared" si="47"/>
        <v>CİRİT-</v>
      </c>
      <c r="C501" s="373"/>
      <c r="D501" s="374"/>
      <c r="E501" s="375"/>
      <c r="F501" s="376"/>
      <c r="G501" s="377"/>
      <c r="H501" s="378" t="s">
        <v>144</v>
      </c>
      <c r="I501" s="379"/>
      <c r="J501" s="379"/>
      <c r="K501" s="380"/>
      <c r="L501" s="380"/>
      <c r="M501" s="381"/>
      <c r="O501" s="383"/>
      <c r="AC501" s="103"/>
    </row>
    <row r="502" spans="1:29" s="382" customFormat="1" ht="31.5" customHeight="1" x14ac:dyDescent="0.25">
      <c r="A502" s="384">
        <v>543</v>
      </c>
      <c r="B502" s="372" t="str">
        <f t="shared" si="47"/>
        <v>CİRİT-</v>
      </c>
      <c r="C502" s="373"/>
      <c r="D502" s="374"/>
      <c r="E502" s="375"/>
      <c r="F502" s="376"/>
      <c r="G502" s="377"/>
      <c r="H502" s="378" t="s">
        <v>144</v>
      </c>
      <c r="I502" s="379"/>
      <c r="J502" s="379"/>
      <c r="K502" s="380"/>
      <c r="L502" s="380"/>
      <c r="M502" s="381"/>
      <c r="O502" s="383"/>
      <c r="AA502" s="103"/>
      <c r="AC502" s="103"/>
    </row>
    <row r="503" spans="1:29" s="382" customFormat="1" ht="44.25" customHeight="1" x14ac:dyDescent="0.25">
      <c r="A503" s="384">
        <v>544</v>
      </c>
      <c r="B503" s="372" t="str">
        <f t="shared" si="47"/>
        <v>CİRİT-</v>
      </c>
      <c r="C503" s="373"/>
      <c r="D503" s="374"/>
      <c r="E503" s="375"/>
      <c r="F503" s="376"/>
      <c r="G503" s="377"/>
      <c r="H503" s="378" t="s">
        <v>144</v>
      </c>
      <c r="I503" s="379"/>
      <c r="J503" s="379"/>
      <c r="K503" s="380"/>
      <c r="L503" s="380"/>
      <c r="M503" s="381"/>
      <c r="O503" s="383"/>
      <c r="AA503" s="103"/>
      <c r="AC503" s="103"/>
    </row>
    <row r="504" spans="1:29" x14ac:dyDescent="0.25">
      <c r="A504" s="103"/>
      <c r="B504" s="103"/>
      <c r="C504" s="103" t="s">
        <v>192</v>
      </c>
      <c r="D504" s="103" t="s">
        <v>192</v>
      </c>
      <c r="E504" s="103" t="s">
        <v>192</v>
      </c>
      <c r="F504"/>
      <c r="G504" s="103"/>
      <c r="H504" s="103"/>
      <c r="I504" s="103"/>
      <c r="J504" s="103"/>
      <c r="K504" s="103"/>
      <c r="L504" s="103"/>
      <c r="M504" s="103"/>
    </row>
    <row r="505" spans="1:29" x14ac:dyDescent="0.25">
      <c r="A505" s="103"/>
      <c r="B505" s="103"/>
      <c r="C505" s="103" t="s">
        <v>192</v>
      </c>
      <c r="D505" s="103" t="s">
        <v>192</v>
      </c>
      <c r="E505" s="103" t="s">
        <v>192</v>
      </c>
      <c r="F505"/>
      <c r="G505" s="103"/>
      <c r="H505" s="103"/>
      <c r="I505" s="103"/>
      <c r="J505" s="103"/>
      <c r="K505" s="103"/>
      <c r="L505" s="103"/>
      <c r="M505" s="103"/>
    </row>
    <row r="506" spans="1:29" x14ac:dyDescent="0.25">
      <c r="A506" s="103"/>
      <c r="B506" s="103"/>
      <c r="C506" s="103" t="s">
        <v>192</v>
      </c>
      <c r="D506" s="103" t="s">
        <v>192</v>
      </c>
      <c r="E506" s="103" t="s">
        <v>192</v>
      </c>
      <c r="F506"/>
      <c r="G506" s="103"/>
      <c r="H506" s="103"/>
      <c r="I506" s="103"/>
      <c r="J506" s="103"/>
      <c r="K506" s="103"/>
      <c r="L506" s="103"/>
      <c r="M506" s="103"/>
    </row>
    <row r="507" spans="1:29" x14ac:dyDescent="0.25">
      <c r="A507" s="103"/>
      <c r="B507" s="103"/>
      <c r="C507" s="103" t="s">
        <v>192</v>
      </c>
      <c r="D507" s="103" t="s">
        <v>192</v>
      </c>
      <c r="E507" s="103" t="s">
        <v>192</v>
      </c>
      <c r="F507"/>
      <c r="G507" s="103"/>
      <c r="H507" s="103"/>
      <c r="I507" s="103"/>
      <c r="J507" s="103"/>
      <c r="K507" s="103"/>
      <c r="L507" s="103"/>
      <c r="M507" s="103"/>
    </row>
    <row r="508" spans="1:29" x14ac:dyDescent="0.25">
      <c r="A508" s="103"/>
      <c r="B508" s="103"/>
      <c r="C508" s="103" t="s">
        <v>192</v>
      </c>
      <c r="D508" s="103" t="s">
        <v>192</v>
      </c>
      <c r="E508" s="103" t="s">
        <v>192</v>
      </c>
      <c r="F508"/>
      <c r="G508" s="103"/>
      <c r="H508" s="103"/>
      <c r="I508" s="103"/>
      <c r="J508" s="103"/>
      <c r="K508" s="103"/>
      <c r="L508" s="103"/>
      <c r="M508" s="103"/>
    </row>
    <row r="509" spans="1:29" x14ac:dyDescent="0.25">
      <c r="C509" s="143" t="s">
        <v>192</v>
      </c>
      <c r="D509" s="107" t="s">
        <v>192</v>
      </c>
      <c r="E509" s="106" t="s">
        <v>192</v>
      </c>
      <c r="F509"/>
    </row>
    <row r="510" spans="1:29" x14ac:dyDescent="0.25">
      <c r="C510" s="143" t="s">
        <v>192</v>
      </c>
      <c r="D510" s="107" t="s">
        <v>192</v>
      </c>
      <c r="E510" s="106" t="s">
        <v>192</v>
      </c>
      <c r="F510"/>
    </row>
    <row r="511" spans="1:29" x14ac:dyDescent="0.25">
      <c r="C511" s="143" t="s">
        <v>192</v>
      </c>
      <c r="D511" s="107" t="s">
        <v>192</v>
      </c>
      <c r="E511" s="106" t="s">
        <v>192</v>
      </c>
      <c r="F511"/>
    </row>
    <row r="512" spans="1:29" x14ac:dyDescent="0.25">
      <c r="C512" s="143" t="s">
        <v>192</v>
      </c>
      <c r="D512" s="107" t="s">
        <v>192</v>
      </c>
      <c r="E512" s="106" t="s">
        <v>192</v>
      </c>
      <c r="F512"/>
    </row>
    <row r="513" spans="3:6" x14ac:dyDescent="0.25">
      <c r="C513" s="143" t="s">
        <v>192</v>
      </c>
      <c r="D513" s="107" t="s">
        <v>192</v>
      </c>
      <c r="E513" s="106" t="s">
        <v>192</v>
      </c>
    </row>
    <row r="514" spans="3:6" x14ac:dyDescent="0.25">
      <c r="C514" s="143" t="s">
        <v>192</v>
      </c>
      <c r="D514" s="107" t="s">
        <v>192</v>
      </c>
      <c r="E514" s="106" t="s">
        <v>192</v>
      </c>
    </row>
    <row r="515" spans="3:6" x14ac:dyDescent="0.25">
      <c r="C515" s="143" t="s">
        <v>192</v>
      </c>
      <c r="D515" s="107" t="s">
        <v>192</v>
      </c>
      <c r="E515" s="106" t="s">
        <v>192</v>
      </c>
    </row>
    <row r="516" spans="3:6" x14ac:dyDescent="0.25">
      <c r="C516" s="143" t="s">
        <v>192</v>
      </c>
      <c r="D516" s="107" t="s">
        <v>192</v>
      </c>
      <c r="E516" s="106" t="s">
        <v>192</v>
      </c>
    </row>
    <row r="517" spans="3:6" x14ac:dyDescent="0.25">
      <c r="C517" s="143" t="s">
        <v>192</v>
      </c>
      <c r="D517" s="107" t="s">
        <v>192</v>
      </c>
      <c r="E517" s="106" t="s">
        <v>192</v>
      </c>
    </row>
    <row r="518" spans="3:6" x14ac:dyDescent="0.25">
      <c r="C518" s="143" t="s">
        <v>192</v>
      </c>
      <c r="D518" s="107" t="s">
        <v>192</v>
      </c>
      <c r="E518" s="106" t="s">
        <v>192</v>
      </c>
    </row>
    <row r="519" spans="3:6" x14ac:dyDescent="0.25">
      <c r="C519" s="143" t="s">
        <v>192</v>
      </c>
      <c r="D519" s="107" t="s">
        <v>192</v>
      </c>
      <c r="E519" s="106" t="s">
        <v>192</v>
      </c>
    </row>
    <row r="520" spans="3:6" x14ac:dyDescent="0.25">
      <c r="C520" s="143" t="s">
        <v>192</v>
      </c>
      <c r="D520" s="107" t="s">
        <v>192</v>
      </c>
      <c r="E520" s="106" t="s">
        <v>192</v>
      </c>
      <c r="F520"/>
    </row>
    <row r="521" spans="3:6" x14ac:dyDescent="0.25">
      <c r="C521" s="143" t="s">
        <v>192</v>
      </c>
      <c r="D521" s="107" t="s">
        <v>192</v>
      </c>
      <c r="E521" s="106" t="s">
        <v>192</v>
      </c>
      <c r="F521"/>
    </row>
    <row r="522" spans="3:6" x14ac:dyDescent="0.25">
      <c r="F522"/>
    </row>
    <row r="523" spans="3:6" x14ac:dyDescent="0.25">
      <c r="F523"/>
    </row>
    <row r="524" spans="3:6" x14ac:dyDescent="0.25">
      <c r="F524"/>
    </row>
    <row r="525" spans="3:6" x14ac:dyDescent="0.25">
      <c r="F525"/>
    </row>
    <row r="526" spans="3:6" x14ac:dyDescent="0.25">
      <c r="F526"/>
    </row>
    <row r="527" spans="3:6" x14ac:dyDescent="0.25">
      <c r="F527"/>
    </row>
    <row r="528" spans="3: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29" x14ac:dyDescent="0.25">
      <c r="F561"/>
    </row>
    <row r="562" spans="6:29" x14ac:dyDescent="0.25">
      <c r="F562"/>
    </row>
    <row r="563" spans="6:29" x14ac:dyDescent="0.25">
      <c r="F563"/>
    </row>
    <row r="564" spans="6:29" x14ac:dyDescent="0.25">
      <c r="F564"/>
    </row>
    <row r="565" spans="6:29" x14ac:dyDescent="0.25">
      <c r="F565"/>
    </row>
    <row r="566" spans="6:29" x14ac:dyDescent="0.25">
      <c r="F566"/>
    </row>
    <row r="567" spans="6:29" x14ac:dyDescent="0.25">
      <c r="F567"/>
    </row>
    <row r="568" spans="6:29" x14ac:dyDescent="0.25">
      <c r="F568"/>
    </row>
    <row r="569" spans="6:29" x14ac:dyDescent="0.25">
      <c r="F569"/>
    </row>
    <row r="570" spans="6:29" x14ac:dyDescent="0.25">
      <c r="F570"/>
    </row>
    <row r="571" spans="6:29" x14ac:dyDescent="0.25">
      <c r="F571"/>
    </row>
    <row r="572" spans="6:29" x14ac:dyDescent="0.25">
      <c r="F572"/>
    </row>
    <row r="573" spans="6:29" x14ac:dyDescent="0.25">
      <c r="F573"/>
    </row>
    <row r="574" spans="6:29" x14ac:dyDescent="0.25">
      <c r="F574"/>
      <c r="AC574"/>
    </row>
    <row r="575" spans="6:29" x14ac:dyDescent="0.25">
      <c r="F575"/>
      <c r="AC575"/>
    </row>
    <row r="576" spans="6:29" x14ac:dyDescent="0.25">
      <c r="F576"/>
      <c r="AC576"/>
    </row>
    <row r="577" spans="6:29" x14ac:dyDescent="0.25">
      <c r="F577"/>
      <c r="AC577"/>
    </row>
    <row r="578" spans="6:29" x14ac:dyDescent="0.25">
      <c r="F578"/>
      <c r="AC578"/>
    </row>
    <row r="579" spans="6:29" x14ac:dyDescent="0.25">
      <c r="F579"/>
      <c r="AC579"/>
    </row>
    <row r="580" spans="6:29" x14ac:dyDescent="0.25">
      <c r="F580"/>
      <c r="AC580"/>
    </row>
    <row r="581" spans="6:29" x14ac:dyDescent="0.25">
      <c r="F581"/>
      <c r="AC581"/>
    </row>
    <row r="582" spans="6:29" x14ac:dyDescent="0.25">
      <c r="F582"/>
      <c r="AC582"/>
    </row>
    <row r="583" spans="6:29" x14ac:dyDescent="0.25">
      <c r="F583"/>
      <c r="AC583"/>
    </row>
    <row r="584" spans="6:29" x14ac:dyDescent="0.25">
      <c r="F584"/>
      <c r="AA584"/>
      <c r="AC584"/>
    </row>
    <row r="585" spans="6:29" x14ac:dyDescent="0.25">
      <c r="F585"/>
      <c r="AA585"/>
      <c r="AC585"/>
    </row>
    <row r="586" spans="6:29" x14ac:dyDescent="0.25">
      <c r="F586"/>
      <c r="AA586"/>
      <c r="AC586"/>
    </row>
    <row r="587" spans="6:29" x14ac:dyDescent="0.25">
      <c r="F587"/>
      <c r="AA587"/>
      <c r="AC587"/>
    </row>
    <row r="588" spans="6:29" x14ac:dyDescent="0.25">
      <c r="F588"/>
      <c r="AA588"/>
      <c r="AC588"/>
    </row>
    <row r="589" spans="6:29" x14ac:dyDescent="0.25">
      <c r="F589"/>
      <c r="AA589"/>
      <c r="AC589"/>
    </row>
    <row r="590" spans="6:29" x14ac:dyDescent="0.25">
      <c r="F590"/>
      <c r="AA590"/>
      <c r="AC590"/>
    </row>
    <row r="591" spans="6:29" x14ac:dyDescent="0.25">
      <c r="F591"/>
      <c r="AA591"/>
      <c r="AC591"/>
    </row>
    <row r="592" spans="6:29" x14ac:dyDescent="0.25">
      <c r="F592"/>
      <c r="AA592"/>
      <c r="AC592"/>
    </row>
    <row r="593" spans="6:29" x14ac:dyDescent="0.25">
      <c r="F593"/>
      <c r="AA593"/>
      <c r="AC593"/>
    </row>
    <row r="594" spans="6:29" x14ac:dyDescent="0.25">
      <c r="F594"/>
      <c r="AA594"/>
      <c r="AC594"/>
    </row>
    <row r="595" spans="6:29" x14ac:dyDescent="0.25">
      <c r="F595"/>
      <c r="AA595"/>
      <c r="AC595"/>
    </row>
    <row r="596" spans="6:29" x14ac:dyDescent="0.25">
      <c r="F596"/>
      <c r="AA596"/>
      <c r="AC596"/>
    </row>
    <row r="597" spans="6:29" x14ac:dyDescent="0.25">
      <c r="F597"/>
      <c r="AA597"/>
      <c r="AC597"/>
    </row>
    <row r="598" spans="6:29" x14ac:dyDescent="0.25">
      <c r="F598"/>
      <c r="AA598"/>
      <c r="AC598"/>
    </row>
    <row r="599" spans="6:29" x14ac:dyDescent="0.25">
      <c r="F599"/>
      <c r="AA599"/>
      <c r="AC599"/>
    </row>
    <row r="600" spans="6:29" x14ac:dyDescent="0.25">
      <c r="F600"/>
      <c r="AA600"/>
      <c r="AC600"/>
    </row>
    <row r="601" spans="6:29" x14ac:dyDescent="0.25">
      <c r="F601"/>
      <c r="AA601"/>
      <c r="AC601"/>
    </row>
    <row r="602" spans="6:29" x14ac:dyDescent="0.25">
      <c r="F602"/>
      <c r="AA602"/>
      <c r="AC602"/>
    </row>
    <row r="603" spans="6:29" x14ac:dyDescent="0.25">
      <c r="F603"/>
      <c r="AA603"/>
      <c r="AC603"/>
    </row>
    <row r="604" spans="6:29" x14ac:dyDescent="0.25">
      <c r="F604"/>
      <c r="AA604"/>
      <c r="AC604"/>
    </row>
    <row r="605" spans="6:29" x14ac:dyDescent="0.25">
      <c r="F605"/>
      <c r="AA605"/>
      <c r="AC605"/>
    </row>
    <row r="606" spans="6:29" x14ac:dyDescent="0.25">
      <c r="F606"/>
      <c r="AA606"/>
      <c r="AC606"/>
    </row>
    <row r="607" spans="6:29" x14ac:dyDescent="0.25">
      <c r="F607"/>
      <c r="AA607"/>
      <c r="AC607"/>
    </row>
    <row r="608" spans="6:29" x14ac:dyDescent="0.25">
      <c r="F608"/>
      <c r="AA608"/>
      <c r="AC608"/>
    </row>
    <row r="609" spans="6:29" x14ac:dyDescent="0.25">
      <c r="F609"/>
      <c r="AA609"/>
      <c r="AC609"/>
    </row>
    <row r="610" spans="6:29" x14ac:dyDescent="0.25">
      <c r="F610"/>
      <c r="AA610"/>
      <c r="AC610"/>
    </row>
    <row r="611" spans="6:29" x14ac:dyDescent="0.25">
      <c r="F611"/>
      <c r="AA611"/>
      <c r="AC611"/>
    </row>
    <row r="612" spans="6:29" x14ac:dyDescent="0.25">
      <c r="F612"/>
      <c r="AA612"/>
      <c r="AC612"/>
    </row>
    <row r="613" spans="6:29" x14ac:dyDescent="0.25">
      <c r="F613"/>
      <c r="AA613"/>
      <c r="AC613"/>
    </row>
    <row r="614" spans="6:29" x14ac:dyDescent="0.25">
      <c r="F614"/>
      <c r="AA614"/>
      <c r="AC614"/>
    </row>
    <row r="615" spans="6:29" x14ac:dyDescent="0.25">
      <c r="F615"/>
      <c r="AA615"/>
      <c r="AC615"/>
    </row>
    <row r="616" spans="6:29" x14ac:dyDescent="0.25">
      <c r="F616"/>
      <c r="AA616"/>
      <c r="AC616"/>
    </row>
    <row r="617" spans="6:29" x14ac:dyDescent="0.25">
      <c r="F617"/>
      <c r="AA617"/>
      <c r="AC617"/>
    </row>
    <row r="618" spans="6:29" x14ac:dyDescent="0.25">
      <c r="F618"/>
      <c r="AA618"/>
      <c r="AC618"/>
    </row>
    <row r="619" spans="6:29" x14ac:dyDescent="0.25">
      <c r="F619"/>
      <c r="AA619"/>
      <c r="AC619"/>
    </row>
    <row r="620" spans="6:29" x14ac:dyDescent="0.25">
      <c r="F620"/>
      <c r="AA620"/>
      <c r="AC620"/>
    </row>
    <row r="621" spans="6:29" x14ac:dyDescent="0.25">
      <c r="F621"/>
      <c r="AA621"/>
      <c r="AC621"/>
    </row>
    <row r="622" spans="6:29" x14ac:dyDescent="0.25">
      <c r="F622"/>
      <c r="AA622"/>
      <c r="AC622"/>
    </row>
    <row r="623" spans="6:29" x14ac:dyDescent="0.25">
      <c r="F623"/>
      <c r="AA623"/>
      <c r="AC623"/>
    </row>
    <row r="624" spans="6:29" x14ac:dyDescent="0.25">
      <c r="F624"/>
      <c r="AA624"/>
      <c r="AC624"/>
    </row>
    <row r="625" spans="6:29" x14ac:dyDescent="0.25">
      <c r="F625"/>
      <c r="AA625"/>
      <c r="AC625"/>
    </row>
    <row r="626" spans="6:29" x14ac:dyDescent="0.25">
      <c r="F626"/>
      <c r="AA626"/>
      <c r="AC626"/>
    </row>
    <row r="627" spans="6:29" x14ac:dyDescent="0.25">
      <c r="F627"/>
      <c r="AA627"/>
      <c r="AC627"/>
    </row>
    <row r="628" spans="6:29" x14ac:dyDescent="0.25">
      <c r="F628"/>
      <c r="AA628"/>
      <c r="AC628"/>
    </row>
    <row r="629" spans="6:29" x14ac:dyDescent="0.25">
      <c r="F629"/>
      <c r="AA629"/>
      <c r="AC629"/>
    </row>
    <row r="630" spans="6:29" x14ac:dyDescent="0.25">
      <c r="F630"/>
      <c r="AA630"/>
      <c r="AC630"/>
    </row>
    <row r="631" spans="6:29" x14ac:dyDescent="0.25">
      <c r="F631"/>
      <c r="AA631"/>
      <c r="AC631"/>
    </row>
    <row r="632" spans="6:29" x14ac:dyDescent="0.25">
      <c r="F632"/>
      <c r="AA632"/>
      <c r="AC632"/>
    </row>
    <row r="633" spans="6:29" x14ac:dyDescent="0.25">
      <c r="F633"/>
      <c r="AA633"/>
      <c r="AC633"/>
    </row>
    <row r="634" spans="6:29" x14ac:dyDescent="0.25">
      <c r="F634"/>
      <c r="AA634"/>
      <c r="AC634"/>
    </row>
    <row r="635" spans="6:29" x14ac:dyDescent="0.25">
      <c r="F635"/>
      <c r="AA635"/>
      <c r="AC635"/>
    </row>
    <row r="636" spans="6:29" x14ac:dyDescent="0.25">
      <c r="F636"/>
      <c r="AA636"/>
      <c r="AC636"/>
    </row>
    <row r="637" spans="6:29" x14ac:dyDescent="0.25">
      <c r="F637"/>
      <c r="AA637"/>
      <c r="AC637"/>
    </row>
    <row r="638" spans="6:29" x14ac:dyDescent="0.25">
      <c r="F638"/>
      <c r="AA638"/>
      <c r="AC638"/>
    </row>
    <row r="639" spans="6:29" x14ac:dyDescent="0.25">
      <c r="F639"/>
      <c r="AA639"/>
      <c r="AC639"/>
    </row>
    <row r="640" spans="6:29" x14ac:dyDescent="0.25">
      <c r="F640"/>
      <c r="AA640"/>
      <c r="AC640"/>
    </row>
    <row r="641" spans="6:29" x14ac:dyDescent="0.25">
      <c r="F641"/>
      <c r="AA641"/>
      <c r="AC641"/>
    </row>
    <row r="642" spans="6:29" x14ac:dyDescent="0.25">
      <c r="F642"/>
      <c r="AA642"/>
      <c r="AC642"/>
    </row>
    <row r="643" spans="6:29" x14ac:dyDescent="0.25">
      <c r="F643"/>
      <c r="AA643"/>
      <c r="AC643"/>
    </row>
    <row r="644" spans="6:29" x14ac:dyDescent="0.25">
      <c r="F644"/>
      <c r="AA644"/>
      <c r="AC644"/>
    </row>
    <row r="645" spans="6:29" x14ac:dyDescent="0.25">
      <c r="F645"/>
      <c r="AA645"/>
      <c r="AC645"/>
    </row>
    <row r="646" spans="6:29" x14ac:dyDescent="0.25">
      <c r="F646"/>
      <c r="AA646"/>
      <c r="AC646"/>
    </row>
    <row r="647" spans="6:29" x14ac:dyDescent="0.25">
      <c r="F647"/>
      <c r="AA647"/>
      <c r="AC647"/>
    </row>
    <row r="648" spans="6:29" x14ac:dyDescent="0.25">
      <c r="F648"/>
      <c r="AA648"/>
      <c r="AC648"/>
    </row>
    <row r="649" spans="6:29" x14ac:dyDescent="0.25">
      <c r="F649"/>
      <c r="AA649"/>
      <c r="AC649"/>
    </row>
    <row r="650" spans="6:29" x14ac:dyDescent="0.25">
      <c r="F650"/>
      <c r="AA650"/>
      <c r="AC650"/>
    </row>
    <row r="651" spans="6:29" x14ac:dyDescent="0.25">
      <c r="F651"/>
      <c r="AA651"/>
      <c r="AC651"/>
    </row>
    <row r="652" spans="6:29" x14ac:dyDescent="0.25">
      <c r="F652"/>
      <c r="AA652"/>
      <c r="AC652"/>
    </row>
    <row r="653" spans="6:29" x14ac:dyDescent="0.25">
      <c r="F653"/>
      <c r="AA653"/>
      <c r="AC653"/>
    </row>
    <row r="654" spans="6:29" x14ac:dyDescent="0.25">
      <c r="F654"/>
      <c r="AA654"/>
      <c r="AC654"/>
    </row>
    <row r="655" spans="6:29" x14ac:dyDescent="0.25">
      <c r="F655"/>
      <c r="AA655"/>
      <c r="AC655"/>
    </row>
    <row r="656" spans="6:29" x14ac:dyDescent="0.25">
      <c r="F656"/>
      <c r="AA656"/>
      <c r="AC656"/>
    </row>
    <row r="657" spans="6:29" x14ac:dyDescent="0.25">
      <c r="F657"/>
      <c r="AA657"/>
      <c r="AC657"/>
    </row>
    <row r="658" spans="6:29" x14ac:dyDescent="0.25">
      <c r="F658"/>
      <c r="AA658"/>
      <c r="AC658"/>
    </row>
    <row r="659" spans="6:29" x14ac:dyDescent="0.25">
      <c r="F659"/>
      <c r="AA659"/>
      <c r="AC659"/>
    </row>
    <row r="660" spans="6:29" x14ac:dyDescent="0.25">
      <c r="F660"/>
      <c r="AA660"/>
      <c r="AC660"/>
    </row>
    <row r="661" spans="6:29" x14ac:dyDescent="0.25">
      <c r="F661"/>
      <c r="AA661"/>
      <c r="AC661"/>
    </row>
    <row r="662" spans="6:29" x14ac:dyDescent="0.25">
      <c r="F662"/>
      <c r="AA662"/>
      <c r="AC662"/>
    </row>
    <row r="663" spans="6:29" x14ac:dyDescent="0.25">
      <c r="F663"/>
      <c r="AA663"/>
      <c r="AC663"/>
    </row>
    <row r="664" spans="6:29" x14ac:dyDescent="0.25">
      <c r="F664"/>
      <c r="AA664"/>
      <c r="AC664"/>
    </row>
    <row r="665" spans="6:29" x14ac:dyDescent="0.25">
      <c r="F665"/>
      <c r="AA665"/>
      <c r="AC665"/>
    </row>
    <row r="666" spans="6:29" x14ac:dyDescent="0.25">
      <c r="F666"/>
      <c r="AA666"/>
      <c r="AC666"/>
    </row>
    <row r="667" spans="6:29" x14ac:dyDescent="0.25">
      <c r="F667"/>
      <c r="AA667"/>
      <c r="AC667"/>
    </row>
    <row r="668" spans="6:29" x14ac:dyDescent="0.25">
      <c r="F668"/>
      <c r="AA668"/>
      <c r="AC668"/>
    </row>
    <row r="669" spans="6:29" x14ac:dyDescent="0.25">
      <c r="F669"/>
      <c r="AA669"/>
      <c r="AC669"/>
    </row>
    <row r="670" spans="6:29" x14ac:dyDescent="0.25">
      <c r="F670"/>
      <c r="AA670"/>
      <c r="AC670"/>
    </row>
    <row r="671" spans="6:29" x14ac:dyDescent="0.25">
      <c r="F671"/>
      <c r="AA671"/>
      <c r="AC671"/>
    </row>
    <row r="672" spans="6:29" x14ac:dyDescent="0.25">
      <c r="F672"/>
      <c r="AA672"/>
      <c r="AC672"/>
    </row>
    <row r="673" spans="6:29" x14ac:dyDescent="0.25">
      <c r="F673"/>
      <c r="AA673"/>
      <c r="AC673"/>
    </row>
    <row r="674" spans="6:29" x14ac:dyDescent="0.25">
      <c r="F674"/>
      <c r="AA674"/>
      <c r="AC674"/>
    </row>
    <row r="675" spans="6:29" x14ac:dyDescent="0.25">
      <c r="F675"/>
      <c r="AA675"/>
      <c r="AC675"/>
    </row>
    <row r="676" spans="6:29" x14ac:dyDescent="0.25">
      <c r="F676"/>
      <c r="AA676"/>
      <c r="AC676"/>
    </row>
    <row r="677" spans="6:29" x14ac:dyDescent="0.25">
      <c r="F677"/>
      <c r="AA677"/>
      <c r="AC677"/>
    </row>
    <row r="678" spans="6:29" x14ac:dyDescent="0.25">
      <c r="F678"/>
      <c r="AA678"/>
      <c r="AC678"/>
    </row>
    <row r="679" spans="6:29" x14ac:dyDescent="0.25">
      <c r="F679"/>
      <c r="AA679"/>
      <c r="AC679"/>
    </row>
    <row r="680" spans="6:29" x14ac:dyDescent="0.25">
      <c r="F680"/>
      <c r="AA680"/>
      <c r="AC680"/>
    </row>
    <row r="681" spans="6:29" x14ac:dyDescent="0.25">
      <c r="F681"/>
      <c r="AA681"/>
      <c r="AC681"/>
    </row>
    <row r="682" spans="6:29" x14ac:dyDescent="0.25">
      <c r="F682"/>
      <c r="AA682"/>
      <c r="AC682"/>
    </row>
    <row r="683" spans="6:29" x14ac:dyDescent="0.25">
      <c r="F683"/>
      <c r="AA683"/>
      <c r="AC683"/>
    </row>
    <row r="684" spans="6:29" x14ac:dyDescent="0.25">
      <c r="F684"/>
      <c r="AA684"/>
      <c r="AC684"/>
    </row>
    <row r="685" spans="6:29" x14ac:dyDescent="0.25">
      <c r="F685"/>
      <c r="AA685"/>
      <c r="AC685"/>
    </row>
    <row r="686" spans="6:29" x14ac:dyDescent="0.25">
      <c r="F686"/>
      <c r="AA686"/>
      <c r="AC686"/>
    </row>
    <row r="687" spans="6:29" x14ac:dyDescent="0.25">
      <c r="F687"/>
      <c r="AA687"/>
      <c r="AC687"/>
    </row>
    <row r="688" spans="6:29" x14ac:dyDescent="0.25">
      <c r="F688"/>
      <c r="AA688"/>
      <c r="AC688"/>
    </row>
    <row r="689" spans="6:29" x14ac:dyDescent="0.25">
      <c r="F689"/>
      <c r="AA689"/>
      <c r="AC689"/>
    </row>
    <row r="690" spans="6:29" x14ac:dyDescent="0.25">
      <c r="F690"/>
      <c r="AA690"/>
      <c r="AC690"/>
    </row>
    <row r="691" spans="6:29" x14ac:dyDescent="0.25">
      <c r="F691"/>
      <c r="AA691"/>
      <c r="AC691"/>
    </row>
    <row r="692" spans="6:29" x14ac:dyDescent="0.25">
      <c r="F692"/>
      <c r="AA692"/>
      <c r="AC692"/>
    </row>
    <row r="693" spans="6:29" x14ac:dyDescent="0.25">
      <c r="F693"/>
      <c r="AA693"/>
      <c r="AC693"/>
    </row>
    <row r="694" spans="6:29" x14ac:dyDescent="0.25">
      <c r="F694"/>
      <c r="AA694"/>
      <c r="AC694"/>
    </row>
    <row r="695" spans="6:29" x14ac:dyDescent="0.25">
      <c r="F695"/>
      <c r="AA695"/>
      <c r="AC695"/>
    </row>
    <row r="696" spans="6:29" x14ac:dyDescent="0.25">
      <c r="F696"/>
      <c r="AA696"/>
      <c r="AC696"/>
    </row>
    <row r="697" spans="6:29" x14ac:dyDescent="0.25">
      <c r="F697"/>
      <c r="AA697"/>
      <c r="AC697"/>
    </row>
    <row r="698" spans="6:29" x14ac:dyDescent="0.25">
      <c r="F698"/>
      <c r="AA698"/>
      <c r="AC698"/>
    </row>
    <row r="699" spans="6:29" x14ac:dyDescent="0.25">
      <c r="F699"/>
      <c r="AA699"/>
      <c r="AC699"/>
    </row>
    <row r="700" spans="6:29" x14ac:dyDescent="0.25">
      <c r="F700"/>
      <c r="AA700"/>
      <c r="AC700"/>
    </row>
    <row r="701" spans="6:29" x14ac:dyDescent="0.25">
      <c r="F701"/>
      <c r="AA701"/>
      <c r="AC701"/>
    </row>
    <row r="702" spans="6:29" x14ac:dyDescent="0.25">
      <c r="F702"/>
      <c r="AA702"/>
      <c r="AC702"/>
    </row>
    <row r="703" spans="6:29" x14ac:dyDescent="0.25">
      <c r="F703"/>
      <c r="AA703"/>
      <c r="AC703"/>
    </row>
    <row r="704" spans="6:29" x14ac:dyDescent="0.25">
      <c r="F704"/>
      <c r="AA704"/>
      <c r="AC704"/>
    </row>
    <row r="705" spans="6:29" x14ac:dyDescent="0.25">
      <c r="F705"/>
      <c r="AA705"/>
      <c r="AC705"/>
    </row>
    <row r="706" spans="6:29" x14ac:dyDescent="0.25">
      <c r="F706"/>
      <c r="AA706"/>
      <c r="AC706"/>
    </row>
    <row r="707" spans="6:29" x14ac:dyDescent="0.25">
      <c r="F707"/>
      <c r="AA707"/>
      <c r="AC707"/>
    </row>
    <row r="708" spans="6:29" x14ac:dyDescent="0.25">
      <c r="F708"/>
      <c r="AA708"/>
      <c r="AC708"/>
    </row>
    <row r="709" spans="6:29" x14ac:dyDescent="0.25">
      <c r="F709"/>
      <c r="AA709"/>
      <c r="AC709"/>
    </row>
    <row r="710" spans="6:29" x14ac:dyDescent="0.25">
      <c r="F710"/>
      <c r="AA710"/>
      <c r="AC710"/>
    </row>
    <row r="711" spans="6:29" x14ac:dyDescent="0.25">
      <c r="F711"/>
      <c r="AA711"/>
      <c r="AC711"/>
    </row>
    <row r="712" spans="6:29" x14ac:dyDescent="0.25">
      <c r="F712"/>
      <c r="AA712"/>
      <c r="AC712"/>
    </row>
    <row r="713" spans="6:29" x14ac:dyDescent="0.25">
      <c r="F713"/>
      <c r="AA713"/>
      <c r="AC713"/>
    </row>
    <row r="714" spans="6:29" x14ac:dyDescent="0.25">
      <c r="F714"/>
      <c r="AA714"/>
      <c r="AC714"/>
    </row>
    <row r="715" spans="6:29" x14ac:dyDescent="0.25">
      <c r="F715"/>
      <c r="AA715"/>
      <c r="AC715"/>
    </row>
    <row r="716" spans="6:29" x14ac:dyDescent="0.25">
      <c r="F716"/>
      <c r="AA716"/>
      <c r="AC716"/>
    </row>
    <row r="717" spans="6:29" x14ac:dyDescent="0.25">
      <c r="F717"/>
      <c r="AA717"/>
      <c r="AC717"/>
    </row>
    <row r="718" spans="6:29" x14ac:dyDescent="0.25">
      <c r="F718"/>
      <c r="AA718"/>
      <c r="AC718"/>
    </row>
    <row r="719" spans="6:29" x14ac:dyDescent="0.25">
      <c r="F719"/>
      <c r="AA719"/>
      <c r="AC719"/>
    </row>
    <row r="720" spans="6:29" x14ac:dyDescent="0.25">
      <c r="F720"/>
      <c r="AA720"/>
      <c r="AC720"/>
    </row>
    <row r="721" spans="6:29" x14ac:dyDescent="0.25">
      <c r="F721"/>
      <c r="AA721"/>
      <c r="AC721"/>
    </row>
    <row r="722" spans="6:29" x14ac:dyDescent="0.25">
      <c r="F722"/>
      <c r="AA722"/>
      <c r="AC722"/>
    </row>
    <row r="723" spans="6:29" x14ac:dyDescent="0.25">
      <c r="F723"/>
      <c r="AA723"/>
      <c r="AC723"/>
    </row>
    <row r="724" spans="6:29" x14ac:dyDescent="0.25">
      <c r="F724"/>
      <c r="AA724"/>
      <c r="AC724"/>
    </row>
    <row r="725" spans="6:29" x14ac:dyDescent="0.25">
      <c r="F725"/>
      <c r="AA725"/>
      <c r="AC725"/>
    </row>
    <row r="726" spans="6:29" x14ac:dyDescent="0.25">
      <c r="F726"/>
      <c r="AA726"/>
      <c r="AC726"/>
    </row>
    <row r="727" spans="6:29" x14ac:dyDescent="0.25">
      <c r="F727"/>
      <c r="AA727"/>
      <c r="AC727"/>
    </row>
    <row r="728" spans="6:29" x14ac:dyDescent="0.25">
      <c r="F728"/>
      <c r="AA728"/>
      <c r="AC728"/>
    </row>
    <row r="729" spans="6:29" x14ac:dyDescent="0.25">
      <c r="F729"/>
      <c r="AA729"/>
      <c r="AC729"/>
    </row>
    <row r="730" spans="6:29" x14ac:dyDescent="0.25">
      <c r="F730"/>
      <c r="AA730"/>
      <c r="AC730"/>
    </row>
    <row r="731" spans="6:29" x14ac:dyDescent="0.25">
      <c r="F731"/>
      <c r="AA731"/>
      <c r="AC731"/>
    </row>
    <row r="732" spans="6:29" x14ac:dyDescent="0.25">
      <c r="F732"/>
      <c r="AA732"/>
      <c r="AC732"/>
    </row>
    <row r="733" spans="6:29" x14ac:dyDescent="0.25">
      <c r="F733"/>
      <c r="AA733"/>
      <c r="AC733"/>
    </row>
    <row r="734" spans="6:29" x14ac:dyDescent="0.25">
      <c r="F734"/>
      <c r="AA734"/>
      <c r="AC734"/>
    </row>
    <row r="735" spans="6:29" x14ac:dyDescent="0.25">
      <c r="F735"/>
      <c r="AA735"/>
      <c r="AC735"/>
    </row>
    <row r="736" spans="6:29" x14ac:dyDescent="0.25">
      <c r="F736"/>
      <c r="AA736"/>
      <c r="AC736"/>
    </row>
    <row r="737" spans="6:29" x14ac:dyDescent="0.25">
      <c r="F737"/>
      <c r="AA737"/>
      <c r="AC737"/>
    </row>
    <row r="738" spans="6:29" x14ac:dyDescent="0.25">
      <c r="F738"/>
      <c r="AA738"/>
      <c r="AC738"/>
    </row>
    <row r="739" spans="6:29" x14ac:dyDescent="0.25">
      <c r="F739"/>
      <c r="AA739"/>
      <c r="AC739"/>
    </row>
    <row r="740" spans="6:29" x14ac:dyDescent="0.25">
      <c r="F740"/>
      <c r="AA740"/>
      <c r="AC740"/>
    </row>
    <row r="741" spans="6:29" x14ac:dyDescent="0.25">
      <c r="F741"/>
      <c r="AA741"/>
      <c r="AC741"/>
    </row>
    <row r="742" spans="6:29" x14ac:dyDescent="0.25">
      <c r="F742"/>
      <c r="AA742"/>
      <c r="AC742"/>
    </row>
    <row r="743" spans="6:29" x14ac:dyDescent="0.25">
      <c r="F743"/>
      <c r="AA743"/>
      <c r="AC743"/>
    </row>
    <row r="744" spans="6:29" x14ac:dyDescent="0.25">
      <c r="F744"/>
      <c r="AA744"/>
      <c r="AC744"/>
    </row>
    <row r="745" spans="6:29" x14ac:dyDescent="0.25">
      <c r="F745"/>
      <c r="AA745"/>
      <c r="AC745"/>
    </row>
    <row r="746" spans="6:29" x14ac:dyDescent="0.25">
      <c r="F746"/>
      <c r="AA746"/>
      <c r="AC746"/>
    </row>
    <row r="747" spans="6:29" x14ac:dyDescent="0.25">
      <c r="F747"/>
      <c r="AA747"/>
      <c r="AC747"/>
    </row>
    <row r="748" spans="6:29" x14ac:dyDescent="0.25">
      <c r="F748"/>
      <c r="AA748"/>
      <c r="AC748"/>
    </row>
    <row r="749" spans="6:29" x14ac:dyDescent="0.25">
      <c r="F749"/>
      <c r="AA749"/>
      <c r="AC749"/>
    </row>
    <row r="750" spans="6:29" x14ac:dyDescent="0.25">
      <c r="F750"/>
      <c r="AA750"/>
      <c r="AC750"/>
    </row>
    <row r="751" spans="6:29" x14ac:dyDescent="0.25">
      <c r="F751"/>
      <c r="AA751"/>
      <c r="AC751"/>
    </row>
    <row r="752" spans="6:29" x14ac:dyDescent="0.25">
      <c r="F752"/>
      <c r="AA752"/>
      <c r="AC752"/>
    </row>
    <row r="753" spans="6:29" x14ac:dyDescent="0.25">
      <c r="F753"/>
      <c r="AA753"/>
      <c r="AC753"/>
    </row>
    <row r="754" spans="6:29" x14ac:dyDescent="0.25">
      <c r="F754"/>
      <c r="AA754"/>
      <c r="AC754"/>
    </row>
    <row r="755" spans="6:29" x14ac:dyDescent="0.25">
      <c r="F755"/>
      <c r="AA755"/>
      <c r="AC755"/>
    </row>
    <row r="756" spans="6:29" x14ac:dyDescent="0.25">
      <c r="F756"/>
      <c r="AA756"/>
      <c r="AC756"/>
    </row>
    <row r="757" spans="6:29" x14ac:dyDescent="0.25">
      <c r="F757"/>
      <c r="AA757"/>
      <c r="AC757"/>
    </row>
    <row r="758" spans="6:29" x14ac:dyDescent="0.25">
      <c r="F758"/>
      <c r="AA758"/>
      <c r="AC758"/>
    </row>
    <row r="759" spans="6:29" x14ac:dyDescent="0.25">
      <c r="F759"/>
      <c r="AA759"/>
      <c r="AC759"/>
    </row>
    <row r="760" spans="6:29" x14ac:dyDescent="0.25">
      <c r="F760"/>
      <c r="AA760"/>
      <c r="AC760"/>
    </row>
    <row r="761" spans="6:29" x14ac:dyDescent="0.25">
      <c r="F761"/>
      <c r="AA761"/>
      <c r="AC761"/>
    </row>
    <row r="762" spans="6:29" x14ac:dyDescent="0.25">
      <c r="AA762"/>
      <c r="AC762"/>
    </row>
    <row r="763" spans="6:29" x14ac:dyDescent="0.25">
      <c r="AA763"/>
      <c r="AC763"/>
    </row>
    <row r="764" spans="6:29" x14ac:dyDescent="0.25">
      <c r="AA764"/>
      <c r="AC764"/>
    </row>
    <row r="765" spans="6:29" x14ac:dyDescent="0.25">
      <c r="AA765"/>
      <c r="AC765"/>
    </row>
    <row r="766" spans="6:29" x14ac:dyDescent="0.25">
      <c r="AA766"/>
      <c r="AC766"/>
    </row>
    <row r="767" spans="6:29" x14ac:dyDescent="0.25">
      <c r="AA767"/>
      <c r="AC767"/>
    </row>
    <row r="768" spans="6:29" x14ac:dyDescent="0.25">
      <c r="AA768"/>
      <c r="AC768"/>
    </row>
    <row r="769" spans="27:29" x14ac:dyDescent="0.25">
      <c r="AA769"/>
      <c r="AC769"/>
    </row>
    <row r="770" spans="27:29" x14ac:dyDescent="0.25">
      <c r="AA770"/>
      <c r="AC770"/>
    </row>
    <row r="771" spans="27:29" x14ac:dyDescent="0.25">
      <c r="AA771"/>
      <c r="AC771"/>
    </row>
    <row r="772" spans="27:29" x14ac:dyDescent="0.25">
      <c r="AA772"/>
      <c r="AC772"/>
    </row>
    <row r="773" spans="27:29" x14ac:dyDescent="0.25">
      <c r="AA773"/>
      <c r="AC773"/>
    </row>
    <row r="774" spans="27:29" x14ac:dyDescent="0.25">
      <c r="AA774"/>
      <c r="AC774"/>
    </row>
    <row r="775" spans="27:29" x14ac:dyDescent="0.25">
      <c r="AA775"/>
      <c r="AC775"/>
    </row>
    <row r="776" spans="27:29" x14ac:dyDescent="0.25">
      <c r="AA776"/>
      <c r="AC776"/>
    </row>
    <row r="777" spans="27:29" x14ac:dyDescent="0.25">
      <c r="AA777"/>
      <c r="AC777"/>
    </row>
    <row r="778" spans="27:29" x14ac:dyDescent="0.25">
      <c r="AA778"/>
      <c r="AC778"/>
    </row>
    <row r="779" spans="27:29" x14ac:dyDescent="0.25">
      <c r="AA779"/>
      <c r="AC779"/>
    </row>
    <row r="780" spans="27:29" x14ac:dyDescent="0.25">
      <c r="AA780"/>
      <c r="AC780"/>
    </row>
    <row r="781" spans="27:29" x14ac:dyDescent="0.25">
      <c r="AA781"/>
      <c r="AC781"/>
    </row>
    <row r="782" spans="27:29" x14ac:dyDescent="0.25">
      <c r="AA782"/>
      <c r="AC782"/>
    </row>
    <row r="783" spans="27:29" x14ac:dyDescent="0.25">
      <c r="AA783"/>
      <c r="AC783"/>
    </row>
    <row r="784" spans="27:29" x14ac:dyDescent="0.25">
      <c r="AA784"/>
      <c r="AC784"/>
    </row>
    <row r="785" spans="27:29" x14ac:dyDescent="0.25">
      <c r="AA785"/>
      <c r="AC785"/>
    </row>
    <row r="786" spans="27:29" x14ac:dyDescent="0.25">
      <c r="AA786"/>
      <c r="AC786"/>
    </row>
    <row r="787" spans="27:29" x14ac:dyDescent="0.25">
      <c r="AA787"/>
      <c r="AC787"/>
    </row>
    <row r="788" spans="27:29" x14ac:dyDescent="0.25">
      <c r="AA788"/>
      <c r="AC788"/>
    </row>
    <row r="789" spans="27:29" x14ac:dyDescent="0.25">
      <c r="AA789"/>
      <c r="AC789"/>
    </row>
    <row r="790" spans="27:29" x14ac:dyDescent="0.25">
      <c r="AA790"/>
      <c r="AC790"/>
    </row>
    <row r="791" spans="27:29" x14ac:dyDescent="0.25">
      <c r="AA791"/>
      <c r="AC791"/>
    </row>
    <row r="792" spans="27:29" x14ac:dyDescent="0.25">
      <c r="AA792"/>
      <c r="AC792"/>
    </row>
    <row r="793" spans="27:29" x14ac:dyDescent="0.25">
      <c r="AA793"/>
      <c r="AC793"/>
    </row>
    <row r="794" spans="27:29" x14ac:dyDescent="0.25">
      <c r="AA794"/>
      <c r="AC794"/>
    </row>
    <row r="795" spans="27:29" x14ac:dyDescent="0.25">
      <c r="AA795"/>
      <c r="AC795"/>
    </row>
    <row r="796" spans="27:29" x14ac:dyDescent="0.25">
      <c r="AA796"/>
      <c r="AC796"/>
    </row>
    <row r="797" spans="27:29" x14ac:dyDescent="0.25">
      <c r="AA797"/>
      <c r="AC797"/>
    </row>
    <row r="798" spans="27:29" x14ac:dyDescent="0.25">
      <c r="AA798"/>
      <c r="AC798"/>
    </row>
    <row r="799" spans="27:29" x14ac:dyDescent="0.25">
      <c r="AA799"/>
      <c r="AC799"/>
    </row>
    <row r="800" spans="27:29" x14ac:dyDescent="0.25">
      <c r="AA800"/>
      <c r="AC800"/>
    </row>
    <row r="801" spans="27:29" x14ac:dyDescent="0.25">
      <c r="AA801"/>
      <c r="AC801"/>
    </row>
    <row r="802" spans="27:29" x14ac:dyDescent="0.25">
      <c r="AA802"/>
      <c r="AC802"/>
    </row>
    <row r="803" spans="27:29" x14ac:dyDescent="0.25">
      <c r="AA803"/>
      <c r="AC803"/>
    </row>
    <row r="804" spans="27:29" x14ac:dyDescent="0.25">
      <c r="AA804"/>
      <c r="AC804"/>
    </row>
    <row r="805" spans="27:29" x14ac:dyDescent="0.25">
      <c r="AA805"/>
      <c r="AC805"/>
    </row>
    <row r="806" spans="27:29" x14ac:dyDescent="0.25">
      <c r="AA806"/>
      <c r="AC806"/>
    </row>
    <row r="807" spans="27:29" x14ac:dyDescent="0.25">
      <c r="AA807"/>
      <c r="AC807"/>
    </row>
    <row r="808" spans="27:29" x14ac:dyDescent="0.25">
      <c r="AA808"/>
      <c r="AC808"/>
    </row>
    <row r="809" spans="27:29" x14ac:dyDescent="0.25">
      <c r="AA809"/>
      <c r="AC809"/>
    </row>
    <row r="810" spans="27:29" x14ac:dyDescent="0.25">
      <c r="AA810"/>
      <c r="AC810"/>
    </row>
    <row r="811" spans="27:29" x14ac:dyDescent="0.25">
      <c r="AA811"/>
      <c r="AC811"/>
    </row>
    <row r="812" spans="27:29" x14ac:dyDescent="0.25">
      <c r="AA812"/>
      <c r="AC812"/>
    </row>
    <row r="813" spans="27:29" x14ac:dyDescent="0.25">
      <c r="AA813"/>
      <c r="AC813"/>
    </row>
    <row r="814" spans="27:29" x14ac:dyDescent="0.25">
      <c r="AA814"/>
      <c r="AC814"/>
    </row>
    <row r="815" spans="27:29" x14ac:dyDescent="0.25">
      <c r="AA815"/>
      <c r="AC815"/>
    </row>
    <row r="816" spans="27:29" x14ac:dyDescent="0.25">
      <c r="AA816"/>
      <c r="AC816"/>
    </row>
    <row r="817" spans="27:29" x14ac:dyDescent="0.25">
      <c r="AA817"/>
      <c r="AC817"/>
    </row>
    <row r="818" spans="27:29" x14ac:dyDescent="0.25">
      <c r="AA818"/>
      <c r="AC818"/>
    </row>
    <row r="819" spans="27:29" x14ac:dyDescent="0.25">
      <c r="AA819"/>
      <c r="AC819"/>
    </row>
    <row r="820" spans="27:29" x14ac:dyDescent="0.25">
      <c r="AA820"/>
      <c r="AC820"/>
    </row>
    <row r="821" spans="27:29" x14ac:dyDescent="0.25">
      <c r="AA821"/>
      <c r="AC821"/>
    </row>
    <row r="822" spans="27:29" x14ac:dyDescent="0.25">
      <c r="AA822"/>
      <c r="AC822"/>
    </row>
    <row r="823" spans="27:29" x14ac:dyDescent="0.25">
      <c r="AA823"/>
      <c r="AC823"/>
    </row>
    <row r="824" spans="27:29" x14ac:dyDescent="0.25">
      <c r="AA824"/>
      <c r="AC824"/>
    </row>
    <row r="825" spans="27:29" x14ac:dyDescent="0.25">
      <c r="AA825"/>
      <c r="AC825"/>
    </row>
    <row r="826" spans="27:29" x14ac:dyDescent="0.25">
      <c r="AA826"/>
      <c r="AC826"/>
    </row>
    <row r="827" spans="27:29" x14ac:dyDescent="0.25">
      <c r="AA827"/>
      <c r="AC827"/>
    </row>
    <row r="828" spans="27:29" x14ac:dyDescent="0.25">
      <c r="AA828"/>
      <c r="AC828"/>
    </row>
    <row r="829" spans="27:29" x14ac:dyDescent="0.25">
      <c r="AA829"/>
      <c r="AC829"/>
    </row>
    <row r="830" spans="27:29" x14ac:dyDescent="0.25">
      <c r="AA830"/>
      <c r="AC830"/>
    </row>
    <row r="831" spans="27:29" x14ac:dyDescent="0.25">
      <c r="AA831"/>
      <c r="AC831"/>
    </row>
    <row r="832" spans="27:29" x14ac:dyDescent="0.25">
      <c r="AA832"/>
      <c r="AC832"/>
    </row>
    <row r="833" spans="27:29" x14ac:dyDescent="0.25">
      <c r="AA833"/>
      <c r="AC833"/>
    </row>
    <row r="834" spans="27:29" x14ac:dyDescent="0.25">
      <c r="AA834"/>
      <c r="AC834"/>
    </row>
    <row r="835" spans="27:29" x14ac:dyDescent="0.25">
      <c r="AA835"/>
      <c r="AC835"/>
    </row>
    <row r="836" spans="27:29" x14ac:dyDescent="0.25">
      <c r="AA836"/>
      <c r="AC836"/>
    </row>
    <row r="837" spans="27:29" x14ac:dyDescent="0.25">
      <c r="AA837"/>
      <c r="AC837"/>
    </row>
    <row r="838" spans="27:29" x14ac:dyDescent="0.25">
      <c r="AA838"/>
      <c r="AC838"/>
    </row>
    <row r="839" spans="27:29" x14ac:dyDescent="0.25">
      <c r="AA839"/>
      <c r="AC839"/>
    </row>
    <row r="840" spans="27:29" x14ac:dyDescent="0.25">
      <c r="AA840"/>
      <c r="AC840"/>
    </row>
    <row r="841" spans="27:29" x14ac:dyDescent="0.25">
      <c r="AA841"/>
      <c r="AC841"/>
    </row>
    <row r="842" spans="27:29" x14ac:dyDescent="0.25">
      <c r="AA842"/>
      <c r="AC842"/>
    </row>
    <row r="843" spans="27:29" x14ac:dyDescent="0.25">
      <c r="AA843"/>
      <c r="AC843"/>
    </row>
    <row r="844" spans="27:29" x14ac:dyDescent="0.25">
      <c r="AA844"/>
      <c r="AC844"/>
    </row>
    <row r="845" spans="27:29" x14ac:dyDescent="0.25">
      <c r="AA845"/>
      <c r="AC845"/>
    </row>
    <row r="846" spans="27:29" x14ac:dyDescent="0.25">
      <c r="AA846"/>
      <c r="AC846"/>
    </row>
    <row r="847" spans="27:29" x14ac:dyDescent="0.25">
      <c r="AA847"/>
      <c r="AC847"/>
    </row>
    <row r="848" spans="27:29" x14ac:dyDescent="0.25">
      <c r="AA848"/>
      <c r="AC848"/>
    </row>
    <row r="849" spans="27:29" x14ac:dyDescent="0.25">
      <c r="AA849"/>
      <c r="AC849"/>
    </row>
    <row r="850" spans="27:29" x14ac:dyDescent="0.25">
      <c r="AA850"/>
      <c r="AC850"/>
    </row>
    <row r="851" spans="27:29" x14ac:dyDescent="0.25">
      <c r="AA851"/>
      <c r="AC851"/>
    </row>
    <row r="852" spans="27:29" x14ac:dyDescent="0.25">
      <c r="AA852"/>
      <c r="AC852"/>
    </row>
    <row r="853" spans="27:29" x14ac:dyDescent="0.25">
      <c r="AA853"/>
      <c r="AC853"/>
    </row>
    <row r="854" spans="27:29" x14ac:dyDescent="0.25">
      <c r="AA854"/>
      <c r="AC854"/>
    </row>
    <row r="855" spans="27:29" x14ac:dyDescent="0.25">
      <c r="AA855"/>
      <c r="AC855"/>
    </row>
    <row r="856" spans="27:29" x14ac:dyDescent="0.25">
      <c r="AA856"/>
      <c r="AC856"/>
    </row>
    <row r="857" spans="27:29" x14ac:dyDescent="0.25">
      <c r="AA857"/>
      <c r="AC857"/>
    </row>
    <row r="858" spans="27:29" x14ac:dyDescent="0.25">
      <c r="AA858"/>
      <c r="AC858"/>
    </row>
    <row r="859" spans="27:29" x14ac:dyDescent="0.25">
      <c r="AA859"/>
      <c r="AC859"/>
    </row>
    <row r="860" spans="27:29" x14ac:dyDescent="0.25">
      <c r="AA860"/>
      <c r="AC860"/>
    </row>
    <row r="861" spans="27:29" x14ac:dyDescent="0.25">
      <c r="AA861"/>
      <c r="AC861"/>
    </row>
    <row r="862" spans="27:29" x14ac:dyDescent="0.25">
      <c r="AA862"/>
      <c r="AC862"/>
    </row>
    <row r="863" spans="27:29" x14ac:dyDescent="0.25">
      <c r="AA863"/>
      <c r="AC863"/>
    </row>
    <row r="864" spans="27:29" x14ac:dyDescent="0.25">
      <c r="AA864"/>
      <c r="AC864"/>
    </row>
    <row r="865" spans="27:29" x14ac:dyDescent="0.25">
      <c r="AA865"/>
      <c r="AC865"/>
    </row>
    <row r="866" spans="27:29" x14ac:dyDescent="0.25">
      <c r="AA866"/>
      <c r="AC866"/>
    </row>
    <row r="867" spans="27:29" x14ac:dyDescent="0.25">
      <c r="AA867"/>
      <c r="AC867"/>
    </row>
    <row r="868" spans="27:29" x14ac:dyDescent="0.25">
      <c r="AA868"/>
      <c r="AC868"/>
    </row>
    <row r="869" spans="27:29" x14ac:dyDescent="0.25">
      <c r="AA869"/>
      <c r="AC869"/>
    </row>
    <row r="870" spans="27:29" x14ac:dyDescent="0.25">
      <c r="AA870"/>
      <c r="AC870"/>
    </row>
    <row r="871" spans="27:29" x14ac:dyDescent="0.25">
      <c r="AA871"/>
      <c r="AC871"/>
    </row>
    <row r="872" spans="27:29" x14ac:dyDescent="0.25">
      <c r="AA872"/>
      <c r="AC872"/>
    </row>
    <row r="873" spans="27:29" x14ac:dyDescent="0.25">
      <c r="AA873"/>
      <c r="AC873"/>
    </row>
    <row r="874" spans="27:29" x14ac:dyDescent="0.25">
      <c r="AA874"/>
      <c r="AC874"/>
    </row>
    <row r="875" spans="27:29" x14ac:dyDescent="0.25">
      <c r="AA875"/>
      <c r="AC875"/>
    </row>
    <row r="876" spans="27:29" x14ac:dyDescent="0.25">
      <c r="AA876"/>
      <c r="AC876"/>
    </row>
    <row r="877" spans="27:29" x14ac:dyDescent="0.25">
      <c r="AA877"/>
      <c r="AC877"/>
    </row>
    <row r="878" spans="27:29" x14ac:dyDescent="0.25">
      <c r="AA878"/>
      <c r="AC878"/>
    </row>
    <row r="879" spans="27:29" x14ac:dyDescent="0.25">
      <c r="AA879"/>
      <c r="AC879"/>
    </row>
    <row r="880" spans="27:29" x14ac:dyDescent="0.25">
      <c r="AA880"/>
      <c r="AC880"/>
    </row>
    <row r="881" spans="27:29" x14ac:dyDescent="0.25">
      <c r="AA881"/>
      <c r="AC881"/>
    </row>
    <row r="882" spans="27:29" x14ac:dyDescent="0.25">
      <c r="AA882"/>
      <c r="AC882"/>
    </row>
    <row r="883" spans="27:29" x14ac:dyDescent="0.25">
      <c r="AA883"/>
      <c r="AC883"/>
    </row>
    <row r="884" spans="27:29" x14ac:dyDescent="0.25">
      <c r="AA884"/>
      <c r="AC884"/>
    </row>
    <row r="885" spans="27:29" x14ac:dyDescent="0.25">
      <c r="AA885"/>
      <c r="AC885"/>
    </row>
    <row r="886" spans="27:29" x14ac:dyDescent="0.25">
      <c r="AA886"/>
      <c r="AC886"/>
    </row>
    <row r="887" spans="27:29" x14ac:dyDescent="0.25">
      <c r="AA887"/>
      <c r="AC887"/>
    </row>
    <row r="888" spans="27:29" x14ac:dyDescent="0.25">
      <c r="AA888"/>
      <c r="AC888"/>
    </row>
    <row r="889" spans="27:29" x14ac:dyDescent="0.25">
      <c r="AA889"/>
      <c r="AC889"/>
    </row>
    <row r="890" spans="27:29" x14ac:dyDescent="0.25">
      <c r="AA890"/>
      <c r="AC890"/>
    </row>
    <row r="891" spans="27:29" x14ac:dyDescent="0.25">
      <c r="AA891"/>
      <c r="AC891"/>
    </row>
    <row r="892" spans="27:29" x14ac:dyDescent="0.25">
      <c r="AA892"/>
      <c r="AC892"/>
    </row>
    <row r="893" spans="27:29" x14ac:dyDescent="0.25">
      <c r="AA893"/>
      <c r="AC893"/>
    </row>
    <row r="894" spans="27:29" x14ac:dyDescent="0.25">
      <c r="AA894"/>
      <c r="AC894"/>
    </row>
    <row r="895" spans="27:29" x14ac:dyDescent="0.25">
      <c r="AA895"/>
      <c r="AC895"/>
    </row>
    <row r="896" spans="27:29" x14ac:dyDescent="0.25">
      <c r="AA896"/>
      <c r="AC896"/>
    </row>
    <row r="897" spans="27:29" x14ac:dyDescent="0.25">
      <c r="AA897"/>
      <c r="AC897"/>
    </row>
    <row r="898" spans="27:29" x14ac:dyDescent="0.25">
      <c r="AA898"/>
      <c r="AC898"/>
    </row>
    <row r="899" spans="27:29" x14ac:dyDescent="0.25">
      <c r="AA899"/>
      <c r="AC899"/>
    </row>
    <row r="900" spans="27:29" x14ac:dyDescent="0.25">
      <c r="AA900"/>
      <c r="AC900"/>
    </row>
    <row r="901" spans="27:29" x14ac:dyDescent="0.25">
      <c r="AA901"/>
      <c r="AC901"/>
    </row>
    <row r="902" spans="27:29" x14ac:dyDescent="0.25">
      <c r="AA902"/>
      <c r="AC902"/>
    </row>
    <row r="903" spans="27:29" x14ac:dyDescent="0.25">
      <c r="AA903"/>
      <c r="AC903"/>
    </row>
    <row r="904" spans="27:29" x14ac:dyDescent="0.25">
      <c r="AA904"/>
      <c r="AC904"/>
    </row>
    <row r="905" spans="27:29" x14ac:dyDescent="0.25">
      <c r="AA905"/>
      <c r="AC905"/>
    </row>
    <row r="906" spans="27:29" x14ac:dyDescent="0.25">
      <c r="AA906"/>
      <c r="AC906"/>
    </row>
    <row r="907" spans="27:29" x14ac:dyDescent="0.25">
      <c r="AA907"/>
      <c r="AC907"/>
    </row>
    <row r="908" spans="27:29" x14ac:dyDescent="0.25">
      <c r="AA908"/>
      <c r="AC908"/>
    </row>
    <row r="909" spans="27:29" x14ac:dyDescent="0.25">
      <c r="AA909"/>
      <c r="AC909"/>
    </row>
    <row r="910" spans="27:29" x14ac:dyDescent="0.25">
      <c r="AA910"/>
      <c r="AC910"/>
    </row>
    <row r="911" spans="27:29" x14ac:dyDescent="0.25">
      <c r="AA911"/>
      <c r="AC911"/>
    </row>
    <row r="912" spans="27:29" x14ac:dyDescent="0.25">
      <c r="AA912"/>
      <c r="AC912"/>
    </row>
    <row r="913" spans="27:29" x14ac:dyDescent="0.25">
      <c r="AA913"/>
      <c r="AC913"/>
    </row>
    <row r="914" spans="27:29" x14ac:dyDescent="0.25">
      <c r="AA914"/>
      <c r="AC914"/>
    </row>
    <row r="915" spans="27:29" x14ac:dyDescent="0.25">
      <c r="AA915"/>
      <c r="AC915"/>
    </row>
    <row r="916" spans="27:29" x14ac:dyDescent="0.25">
      <c r="AA916"/>
      <c r="AC916"/>
    </row>
    <row r="917" spans="27:29" x14ac:dyDescent="0.25">
      <c r="AA917"/>
      <c r="AC917"/>
    </row>
    <row r="918" spans="27:29" x14ac:dyDescent="0.25">
      <c r="AA918"/>
      <c r="AC918"/>
    </row>
    <row r="919" spans="27:29" x14ac:dyDescent="0.25">
      <c r="AA919"/>
      <c r="AC919"/>
    </row>
    <row r="920" spans="27:29" x14ac:dyDescent="0.25">
      <c r="AA920"/>
      <c r="AC920"/>
    </row>
    <row r="921" spans="27:29" x14ac:dyDescent="0.25">
      <c r="AA921"/>
      <c r="AC921"/>
    </row>
    <row r="922" spans="27:29" x14ac:dyDescent="0.25">
      <c r="AA922"/>
      <c r="AC922"/>
    </row>
    <row r="923" spans="27:29" x14ac:dyDescent="0.25">
      <c r="AA923"/>
      <c r="AC923"/>
    </row>
    <row r="924" spans="27:29" x14ac:dyDescent="0.25">
      <c r="AA924"/>
      <c r="AC924"/>
    </row>
    <row r="925" spans="27:29" x14ac:dyDescent="0.25">
      <c r="AA925"/>
      <c r="AC925"/>
    </row>
    <row r="926" spans="27:29" x14ac:dyDescent="0.25">
      <c r="AA926"/>
      <c r="AC926"/>
    </row>
    <row r="927" spans="27:29" x14ac:dyDescent="0.25">
      <c r="AA927"/>
      <c r="AC927"/>
    </row>
    <row r="928" spans="27:29" x14ac:dyDescent="0.25">
      <c r="AA928"/>
      <c r="AC928"/>
    </row>
    <row r="929" spans="27:29" x14ac:dyDescent="0.25">
      <c r="AA929"/>
      <c r="AC929"/>
    </row>
    <row r="930" spans="27:29" x14ac:dyDescent="0.25">
      <c r="AA930"/>
      <c r="AC930"/>
    </row>
    <row r="931" spans="27:29" x14ac:dyDescent="0.25">
      <c r="AA931"/>
      <c r="AC931"/>
    </row>
    <row r="932" spans="27:29" x14ac:dyDescent="0.25">
      <c r="AA932"/>
      <c r="AC932"/>
    </row>
    <row r="933" spans="27:29" x14ac:dyDescent="0.25">
      <c r="AA933"/>
      <c r="AC933"/>
    </row>
    <row r="934" spans="27:29" x14ac:dyDescent="0.25">
      <c r="AA934"/>
      <c r="AC934"/>
    </row>
    <row r="935" spans="27:29" x14ac:dyDescent="0.25">
      <c r="AA935"/>
      <c r="AC935"/>
    </row>
    <row r="936" spans="27:29" x14ac:dyDescent="0.25">
      <c r="AA936"/>
      <c r="AC936"/>
    </row>
    <row r="937" spans="27:29" x14ac:dyDescent="0.25">
      <c r="AA937"/>
      <c r="AC937"/>
    </row>
    <row r="938" spans="27:29" x14ac:dyDescent="0.25">
      <c r="AA938"/>
      <c r="AC938"/>
    </row>
    <row r="939" spans="27:29" x14ac:dyDescent="0.25">
      <c r="AA939"/>
      <c r="AC939"/>
    </row>
    <row r="940" spans="27:29" x14ac:dyDescent="0.25">
      <c r="AA940"/>
      <c r="AC940"/>
    </row>
    <row r="941" spans="27:29" x14ac:dyDescent="0.25">
      <c r="AA941"/>
      <c r="AC941"/>
    </row>
    <row r="942" spans="27:29" x14ac:dyDescent="0.25">
      <c r="AA942"/>
      <c r="AC942"/>
    </row>
    <row r="943" spans="27:29" x14ac:dyDescent="0.25">
      <c r="AA943"/>
      <c r="AC943"/>
    </row>
    <row r="944" spans="27:29" x14ac:dyDescent="0.25">
      <c r="AA944"/>
      <c r="AC944"/>
    </row>
    <row r="945" spans="27:29" x14ac:dyDescent="0.25">
      <c r="AA945"/>
      <c r="AC945"/>
    </row>
    <row r="946" spans="27:29" x14ac:dyDescent="0.25">
      <c r="AA946"/>
      <c r="AC946"/>
    </row>
    <row r="947" spans="27:29" x14ac:dyDescent="0.25">
      <c r="AA947"/>
      <c r="AC947"/>
    </row>
    <row r="948" spans="27:29" x14ac:dyDescent="0.25">
      <c r="AA948"/>
      <c r="AC948"/>
    </row>
    <row r="949" spans="27:29" x14ac:dyDescent="0.25">
      <c r="AA949"/>
      <c r="AC949"/>
    </row>
    <row r="950" spans="27:29" x14ac:dyDescent="0.25">
      <c r="AA950"/>
      <c r="AC950"/>
    </row>
    <row r="951" spans="27:29" x14ac:dyDescent="0.25">
      <c r="AA951"/>
      <c r="AC951"/>
    </row>
    <row r="952" spans="27:29" x14ac:dyDescent="0.25">
      <c r="AA952"/>
      <c r="AC952"/>
    </row>
    <row r="953" spans="27:29" x14ac:dyDescent="0.25">
      <c r="AA953"/>
      <c r="AC953"/>
    </row>
    <row r="954" spans="27:29" x14ac:dyDescent="0.25">
      <c r="AA954"/>
      <c r="AC954"/>
    </row>
    <row r="955" spans="27:29" x14ac:dyDescent="0.25">
      <c r="AA955"/>
      <c r="AC955"/>
    </row>
    <row r="956" spans="27:29" x14ac:dyDescent="0.25">
      <c r="AA956"/>
      <c r="AC956"/>
    </row>
    <row r="957" spans="27:29" x14ac:dyDescent="0.25">
      <c r="AA957"/>
      <c r="AC957"/>
    </row>
    <row r="958" spans="27:29" x14ac:dyDescent="0.25">
      <c r="AA958"/>
      <c r="AC958"/>
    </row>
    <row r="959" spans="27:29" x14ac:dyDescent="0.25">
      <c r="AA959"/>
      <c r="AC959"/>
    </row>
    <row r="960" spans="27:29" x14ac:dyDescent="0.25">
      <c r="AA960"/>
      <c r="AC960"/>
    </row>
    <row r="961" spans="27:29" x14ac:dyDescent="0.25">
      <c r="AA961"/>
      <c r="AC961"/>
    </row>
    <row r="962" spans="27:29" x14ac:dyDescent="0.25">
      <c r="AA962"/>
      <c r="AC962"/>
    </row>
    <row r="963" spans="27:29" x14ac:dyDescent="0.25">
      <c r="AA963"/>
      <c r="AC963"/>
    </row>
    <row r="964" spans="27:29" x14ac:dyDescent="0.25">
      <c r="AA964"/>
      <c r="AC964"/>
    </row>
    <row r="965" spans="27:29" x14ac:dyDescent="0.25">
      <c r="AA965"/>
      <c r="AC965"/>
    </row>
    <row r="966" spans="27:29" x14ac:dyDescent="0.25">
      <c r="AA966"/>
      <c r="AC966"/>
    </row>
    <row r="967" spans="27:29" x14ac:dyDescent="0.25">
      <c r="AA967"/>
      <c r="AC967"/>
    </row>
    <row r="968" spans="27:29" x14ac:dyDescent="0.25">
      <c r="AA968"/>
      <c r="AC968"/>
    </row>
    <row r="969" spans="27:29" x14ac:dyDescent="0.25">
      <c r="AA969"/>
      <c r="AC969"/>
    </row>
    <row r="970" spans="27:29" x14ac:dyDescent="0.25">
      <c r="AA970"/>
      <c r="AC970"/>
    </row>
    <row r="971" spans="27:29" x14ac:dyDescent="0.25">
      <c r="AA971"/>
      <c r="AC971"/>
    </row>
    <row r="972" spans="27:29" x14ac:dyDescent="0.25">
      <c r="AA972"/>
      <c r="AC972"/>
    </row>
    <row r="973" spans="27:29" x14ac:dyDescent="0.25">
      <c r="AA973"/>
      <c r="AC973"/>
    </row>
    <row r="974" spans="27:29" x14ac:dyDescent="0.25">
      <c r="AA974"/>
      <c r="AC974"/>
    </row>
    <row r="975" spans="27:29" x14ac:dyDescent="0.25">
      <c r="AA975"/>
      <c r="AC975"/>
    </row>
    <row r="976" spans="27:29" x14ac:dyDescent="0.25">
      <c r="AA976"/>
      <c r="AC976"/>
    </row>
    <row r="977" spans="27:29" x14ac:dyDescent="0.25">
      <c r="AA977"/>
      <c r="AC977"/>
    </row>
    <row r="978" spans="27:29" x14ac:dyDescent="0.25">
      <c r="AA978"/>
      <c r="AC978"/>
    </row>
    <row r="979" spans="27:29" x14ac:dyDescent="0.25">
      <c r="AA979"/>
      <c r="AC979"/>
    </row>
    <row r="980" spans="27:29" x14ac:dyDescent="0.25">
      <c r="AA980"/>
      <c r="AC980"/>
    </row>
    <row r="981" spans="27:29" x14ac:dyDescent="0.25">
      <c r="AA981"/>
      <c r="AC981"/>
    </row>
    <row r="982" spans="27:29" x14ac:dyDescent="0.25">
      <c r="AA982"/>
      <c r="AC982"/>
    </row>
    <row r="983" spans="27:29" x14ac:dyDescent="0.25">
      <c r="AA983"/>
      <c r="AC983"/>
    </row>
    <row r="984" spans="27:29" x14ac:dyDescent="0.25">
      <c r="AA984"/>
      <c r="AC984"/>
    </row>
    <row r="985" spans="27:29" x14ac:dyDescent="0.25">
      <c r="AA985"/>
      <c r="AC985"/>
    </row>
    <row r="986" spans="27:29" x14ac:dyDescent="0.25">
      <c r="AA986"/>
      <c r="AC986"/>
    </row>
    <row r="987" spans="27:29" x14ac:dyDescent="0.25">
      <c r="AA987"/>
      <c r="AC987"/>
    </row>
    <row r="988" spans="27:29" x14ac:dyDescent="0.25">
      <c r="AA988"/>
      <c r="AC988"/>
    </row>
    <row r="989" spans="27:29" x14ac:dyDescent="0.25">
      <c r="AA989"/>
      <c r="AC989"/>
    </row>
    <row r="990" spans="27:29" x14ac:dyDescent="0.25">
      <c r="AA990"/>
      <c r="AC990"/>
    </row>
    <row r="991" spans="27:29" x14ac:dyDescent="0.25">
      <c r="AA991"/>
      <c r="AC991"/>
    </row>
    <row r="992" spans="27:29" x14ac:dyDescent="0.25">
      <c r="AA992"/>
      <c r="AC992"/>
    </row>
    <row r="993" spans="27:29" x14ac:dyDescent="0.25">
      <c r="AA993"/>
      <c r="AC993"/>
    </row>
    <row r="994" spans="27:29" x14ac:dyDescent="0.25">
      <c r="AA994"/>
      <c r="AC994"/>
    </row>
    <row r="995" spans="27:29" x14ac:dyDescent="0.25">
      <c r="AA995"/>
      <c r="AC995"/>
    </row>
    <row r="996" spans="27:29" x14ac:dyDescent="0.25">
      <c r="AA996"/>
      <c r="AC996"/>
    </row>
    <row r="997" spans="27:29" x14ac:dyDescent="0.25">
      <c r="AA997"/>
      <c r="AC997"/>
    </row>
    <row r="998" spans="27:29" x14ac:dyDescent="0.25">
      <c r="AA998"/>
      <c r="AC998"/>
    </row>
    <row r="999" spans="27:29" x14ac:dyDescent="0.25">
      <c r="AA999"/>
      <c r="AC999"/>
    </row>
    <row r="1000" spans="27:29" x14ac:dyDescent="0.25">
      <c r="AA1000"/>
      <c r="AC1000"/>
    </row>
    <row r="1001" spans="27:29" x14ac:dyDescent="0.25">
      <c r="AA1001"/>
      <c r="AC1001"/>
    </row>
    <row r="1002" spans="27:29" x14ac:dyDescent="0.25">
      <c r="AA1002"/>
      <c r="AC1002"/>
    </row>
    <row r="1003" spans="27:29" x14ac:dyDescent="0.25">
      <c r="AA1003"/>
      <c r="AC1003"/>
    </row>
    <row r="1004" spans="27:29" x14ac:dyDescent="0.25">
      <c r="AA1004"/>
      <c r="AC1004"/>
    </row>
    <row r="1005" spans="27:29" x14ac:dyDescent="0.25">
      <c r="AA1005"/>
      <c r="AC1005"/>
    </row>
    <row r="1006" spans="27:29" x14ac:dyDescent="0.25">
      <c r="AA1006"/>
      <c r="AC1006"/>
    </row>
    <row r="1007" spans="27:29" x14ac:dyDescent="0.25">
      <c r="AA1007"/>
      <c r="AC1007"/>
    </row>
    <row r="1008" spans="27:29" x14ac:dyDescent="0.25">
      <c r="AA1008"/>
      <c r="AC1008"/>
    </row>
    <row r="1009" spans="27:29" x14ac:dyDescent="0.25">
      <c r="AA1009"/>
      <c r="AC1009"/>
    </row>
    <row r="1010" spans="27:29" x14ac:dyDescent="0.25">
      <c r="AA1010"/>
      <c r="AC1010"/>
    </row>
    <row r="1011" spans="27:29" x14ac:dyDescent="0.25">
      <c r="AA1011"/>
      <c r="AC1011"/>
    </row>
    <row r="1012" spans="27:29" x14ac:dyDescent="0.25">
      <c r="AA1012"/>
      <c r="AC1012"/>
    </row>
    <row r="1013" spans="27:29" x14ac:dyDescent="0.25">
      <c r="AA1013"/>
    </row>
    <row r="1014" spans="27:29" x14ac:dyDescent="0.25">
      <c r="AA1014"/>
    </row>
    <row r="1015" spans="27:29" x14ac:dyDescent="0.25">
      <c r="AA1015"/>
    </row>
    <row r="1016" spans="27:29" x14ac:dyDescent="0.25">
      <c r="AA1016"/>
    </row>
    <row r="1017" spans="27:29" x14ac:dyDescent="0.25">
      <c r="AA1017"/>
    </row>
    <row r="1018" spans="27:29" x14ac:dyDescent="0.25">
      <c r="AA1018"/>
    </row>
    <row r="1019" spans="27:29" x14ac:dyDescent="0.25">
      <c r="AA1019"/>
    </row>
  </sheetData>
  <autoFilter ref="A3:M521"/>
  <sortState ref="C77:N81">
    <sortCondition ref="N77:N81"/>
  </sortState>
  <mergeCells count="3">
    <mergeCell ref="A1:M1"/>
    <mergeCell ref="A2:F2"/>
    <mergeCell ref="I2:M2"/>
  </mergeCells>
  <phoneticPr fontId="0" type="noConversion"/>
  <conditionalFormatting sqref="E4:E333">
    <cfRule type="cellIs" dxfId="155" priority="72" stopIfTrue="1" operator="between">
      <formula>35796</formula>
      <formula>36525</formula>
    </cfRule>
  </conditionalFormatting>
  <conditionalFormatting sqref="E334:E350">
    <cfRule type="cellIs" dxfId="154" priority="11" stopIfTrue="1" operator="between">
      <formula>35796</formula>
      <formula>36525</formula>
    </cfRule>
  </conditionalFormatting>
  <conditionalFormatting sqref="E351:E367">
    <cfRule type="cellIs" dxfId="153" priority="10" stopIfTrue="1" operator="between">
      <formula>35796</formula>
      <formula>36525</formula>
    </cfRule>
  </conditionalFormatting>
  <conditionalFormatting sqref="E368:E384">
    <cfRule type="cellIs" dxfId="152" priority="9" stopIfTrue="1" operator="between">
      <formula>35796</formula>
      <formula>36525</formula>
    </cfRule>
  </conditionalFormatting>
  <conditionalFormatting sqref="E385:E401">
    <cfRule type="cellIs" dxfId="151" priority="8" stopIfTrue="1" operator="between">
      <formula>35796</formula>
      <formula>36525</formula>
    </cfRule>
  </conditionalFormatting>
  <conditionalFormatting sqref="E402:E418">
    <cfRule type="cellIs" dxfId="150" priority="7" stopIfTrue="1" operator="between">
      <formula>35796</formula>
      <formula>36525</formula>
    </cfRule>
  </conditionalFormatting>
  <conditionalFormatting sqref="E419:E435">
    <cfRule type="cellIs" dxfId="149" priority="6" stopIfTrue="1" operator="between">
      <formula>35796</formula>
      <formula>36525</formula>
    </cfRule>
  </conditionalFormatting>
  <conditionalFormatting sqref="E436:E452">
    <cfRule type="cellIs" dxfId="148" priority="5" stopIfTrue="1" operator="between">
      <formula>35796</formula>
      <formula>36525</formula>
    </cfRule>
  </conditionalFormatting>
  <conditionalFormatting sqref="E453:E469">
    <cfRule type="cellIs" dxfId="147" priority="4" stopIfTrue="1" operator="between">
      <formula>35796</formula>
      <formula>36525</formula>
    </cfRule>
  </conditionalFormatting>
  <conditionalFormatting sqref="E470:E486">
    <cfRule type="cellIs" dxfId="146" priority="3" stopIfTrue="1" operator="between">
      <formula>35796</formula>
      <formula>36525</formula>
    </cfRule>
  </conditionalFormatting>
  <conditionalFormatting sqref="E487:E503">
    <cfRule type="cellIs" dxfId="145" priority="2" stopIfTrue="1" operator="between">
      <formula>35796</formula>
      <formula>36525</formula>
    </cfRule>
  </conditionalFormatting>
  <conditionalFormatting sqref="E1:E1048576">
    <cfRule type="cellIs" dxfId="144" priority="1" operator="between">
      <formula>37500</formula>
      <formula>38352</formula>
    </cfRule>
  </conditionalFormatting>
  <printOptions horizontalCentered="1"/>
  <pageMargins left="0.23622047244094491" right="0.23622047244094491" top="0.62992125984251968" bottom="0.23622047244094491" header="0.35433070866141736" footer="0.15748031496062992"/>
  <pageSetup paperSize="9" scale="10" orientation="portrait" horizontalDpi="300" verticalDpi="300" r:id="rId1"/>
  <headerFooter alignWithMargins="0"/>
  <rowBreaks count="1" manualBreakCount="1">
    <brk id="111" max="12"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147"/>
  <sheetViews>
    <sheetView view="pageBreakPreview" zoomScale="40" zoomScaleNormal="100" zoomScaleSheetLayoutView="40" workbookViewId="0">
      <selection activeCell="K71" sqref="K71"/>
    </sheetView>
  </sheetViews>
  <sheetFormatPr defaultRowHeight="12.75" x14ac:dyDescent="0.2"/>
  <cols>
    <col min="1" max="1" width="9.5703125" style="299" customWidth="1"/>
    <col min="2" max="2" width="29" style="299" hidden="1" customWidth="1"/>
    <col min="3" max="3" width="10.5703125" style="299" customWidth="1"/>
    <col min="4" max="4" width="21.42578125" style="299" customWidth="1"/>
    <col min="5" max="5" width="45.5703125" style="299" customWidth="1"/>
    <col min="6" max="6" width="64.5703125" style="299" customWidth="1"/>
    <col min="7" max="7" width="10.85546875" style="299" customWidth="1"/>
    <col min="8" max="8" width="9.140625" style="299"/>
    <col min="9" max="9" width="10" style="299" customWidth="1"/>
    <col min="10" max="10" width="29.28515625" style="299" hidden="1" customWidth="1"/>
    <col min="11" max="11" width="11.42578125" style="299" customWidth="1"/>
    <col min="12" max="12" width="21.140625" style="299" customWidth="1"/>
    <col min="13" max="13" width="50.140625" style="299" customWidth="1"/>
    <col min="14" max="14" width="64.5703125" style="299" customWidth="1"/>
    <col min="15" max="15" width="11.140625" style="299" customWidth="1"/>
    <col min="16" max="16384" width="9.140625" style="299"/>
  </cols>
  <sheetData>
    <row r="1" spans="1:15" s="297" customFormat="1" ht="46.5" customHeight="1" x14ac:dyDescent="0.2">
      <c r="A1" s="569" t="str">
        <f>('YARIŞMA BİLGİLERİ'!A2)</f>
        <v>Gençlik ve Spor Bakanlığı
Spor Genel Müdürlüğü
Spor Faaliyetleri Daire Başkanlığı</v>
      </c>
      <c r="B1" s="569"/>
      <c r="C1" s="569"/>
      <c r="D1" s="569"/>
      <c r="E1" s="569"/>
      <c r="F1" s="569"/>
      <c r="G1" s="569"/>
      <c r="H1" s="569"/>
      <c r="I1" s="569"/>
      <c r="J1" s="569"/>
      <c r="K1" s="569"/>
      <c r="L1" s="569"/>
      <c r="M1" s="569"/>
      <c r="N1" s="569"/>
      <c r="O1" s="569"/>
    </row>
    <row r="2" spans="1:15" s="297" customFormat="1" ht="34.5" customHeight="1" x14ac:dyDescent="0.2">
      <c r="A2" s="570" t="str">
        <f>'YARIŞMA BİLGİLERİ'!F19</f>
        <v>2017-2018 Öğretim Yılı Okullararası Puanlı  Atletizm Yıldızlar İl Birinciliği</v>
      </c>
      <c r="B2" s="570"/>
      <c r="C2" s="570"/>
      <c r="D2" s="570"/>
      <c r="E2" s="570"/>
      <c r="F2" s="570"/>
      <c r="G2" s="570"/>
      <c r="H2" s="570"/>
      <c r="I2" s="571" t="str">
        <f>'YARIŞMA BİLGİLERİ'!F22</f>
        <v>4-5 NİSAN 2018</v>
      </c>
      <c r="J2" s="571"/>
      <c r="K2" s="571"/>
      <c r="L2" s="571"/>
      <c r="M2" s="571"/>
      <c r="N2" s="571"/>
      <c r="O2" s="571"/>
    </row>
    <row r="3" spans="1:15" s="298" customFormat="1" ht="38.25" customHeight="1" x14ac:dyDescent="0.2">
      <c r="A3" s="574" t="str">
        <f>'YARIŞMA BİLGİLERİ'!F21</f>
        <v>Yıldız Erkekler</v>
      </c>
      <c r="B3" s="574"/>
      <c r="C3" s="574"/>
      <c r="D3" s="574"/>
      <c r="E3" s="574"/>
      <c r="F3" s="574"/>
      <c r="G3" s="574"/>
      <c r="H3" s="574"/>
      <c r="I3" s="573" t="s">
        <v>212</v>
      </c>
      <c r="J3" s="573"/>
      <c r="K3" s="573"/>
      <c r="L3" s="573"/>
      <c r="M3" s="573"/>
      <c r="N3" s="573"/>
      <c r="O3" s="573"/>
    </row>
    <row r="4" spans="1:15" ht="34.5" customHeight="1" x14ac:dyDescent="0.2">
      <c r="A4" s="575" t="s">
        <v>462</v>
      </c>
      <c r="B4" s="575"/>
      <c r="C4" s="575"/>
      <c r="D4" s="575"/>
      <c r="E4" s="575"/>
      <c r="F4" s="575"/>
      <c r="G4" s="575"/>
      <c r="H4" s="170"/>
      <c r="I4" s="575" t="s">
        <v>466</v>
      </c>
      <c r="J4" s="575"/>
      <c r="K4" s="575"/>
      <c r="L4" s="575"/>
      <c r="M4" s="575"/>
      <c r="N4" s="575"/>
      <c r="O4" s="575"/>
    </row>
    <row r="5" spans="1:15" ht="34.5" customHeight="1" x14ac:dyDescent="0.2">
      <c r="A5" s="294" t="s">
        <v>194</v>
      </c>
      <c r="B5" s="294" t="s">
        <v>66</v>
      </c>
      <c r="C5" s="294" t="s">
        <v>65</v>
      </c>
      <c r="D5" s="295" t="s">
        <v>13</v>
      </c>
      <c r="E5" s="296" t="s">
        <v>14</v>
      </c>
      <c r="F5" s="296" t="s">
        <v>190</v>
      </c>
      <c r="G5" s="294" t="s">
        <v>133</v>
      </c>
      <c r="H5" s="170"/>
      <c r="I5" s="294" t="s">
        <v>194</v>
      </c>
      <c r="J5" s="294" t="s">
        <v>66</v>
      </c>
      <c r="K5" s="294" t="s">
        <v>65</v>
      </c>
      <c r="L5" s="295" t="s">
        <v>13</v>
      </c>
      <c r="M5" s="296" t="s">
        <v>14</v>
      </c>
      <c r="N5" s="296" t="s">
        <v>190</v>
      </c>
      <c r="O5" s="294" t="s">
        <v>133</v>
      </c>
    </row>
    <row r="6" spans="1:15" ht="34.5" customHeight="1" x14ac:dyDescent="0.2">
      <c r="A6" s="263">
        <v>1</v>
      </c>
      <c r="B6" s="264" t="s">
        <v>427</v>
      </c>
      <c r="C6" s="265" t="str">
        <f>IF(ISERROR(VLOOKUP(B6,'KAYIT LİSTESİ'!$B$4:$H$478,2,0)),"",(VLOOKUP(B6,'KAYIT LİSTESİ'!$B$4:$H$478,2,0)))</f>
        <v/>
      </c>
      <c r="D6" s="266" t="str">
        <f>IF(ISERROR(VLOOKUP(B6,'KAYIT LİSTESİ'!$B$4:$H$478,4,0)),"",(VLOOKUP(B6,'KAYIT LİSTESİ'!$B$4:$H$478,4,0)))</f>
        <v/>
      </c>
      <c r="E6" s="267" t="str">
        <f>IF(ISERROR(VLOOKUP(B6,'KAYIT LİSTESİ'!$B$4:$H$478,5,0)),"",(VLOOKUP(B6,'KAYIT LİSTESİ'!$B$4:$H$478,5,0)))</f>
        <v/>
      </c>
      <c r="F6" s="267" t="str">
        <f>IF(ISERROR(VLOOKUP(B6,'KAYIT LİSTESİ'!$B$4:$H$478,6,0)),"",(VLOOKUP(B6,'KAYIT LİSTESİ'!$B$4:$H$478,6,0)))</f>
        <v/>
      </c>
      <c r="G6" s="268"/>
      <c r="H6" s="170"/>
      <c r="I6" s="263">
        <v>1</v>
      </c>
      <c r="J6" s="264" t="s">
        <v>403</v>
      </c>
      <c r="K6" s="265" t="str">
        <f>IF(ISERROR(VLOOKUP(J6,'KAYIT LİSTESİ'!$B$4:$H$478,2,0)),"",(VLOOKUP(J6,'KAYIT LİSTESİ'!$B$4:$H$478,2,0)))</f>
        <v/>
      </c>
      <c r="L6" s="266" t="str">
        <f>IF(ISERROR(VLOOKUP(J6,'KAYIT LİSTESİ'!$B$4:$H$478,4,0)),"",(VLOOKUP(J6,'KAYIT LİSTESİ'!$B$4:$H$478,4,0)))</f>
        <v/>
      </c>
      <c r="M6" s="267" t="str">
        <f>IF(ISERROR(VLOOKUP(J6,'KAYIT LİSTESİ'!$B$4:$H$478,5,0)),"",(VLOOKUP(J6,'KAYIT LİSTESİ'!$B$4:$H$478,5,0)))</f>
        <v/>
      </c>
      <c r="N6" s="267" t="str">
        <f>IF(ISERROR(VLOOKUP(J6,'KAYIT LİSTESİ'!$B$4:$H$478,6,0)),"",(VLOOKUP(J6,'KAYIT LİSTESİ'!$B$4:$H$478,6,0)))</f>
        <v/>
      </c>
      <c r="O6" s="268"/>
    </row>
    <row r="7" spans="1:15" ht="34.5" customHeight="1" x14ac:dyDescent="0.2">
      <c r="A7" s="263">
        <v>2</v>
      </c>
      <c r="B7" s="264" t="s">
        <v>428</v>
      </c>
      <c r="C7" s="265">
        <f>IF(ISERROR(VLOOKUP(B7,'KAYIT LİSTESİ'!$B$4:$H$478,2,0)),"",(VLOOKUP(B7,'KAYIT LİSTESİ'!$B$4:$H$478,2,0)))</f>
        <v>50</v>
      </c>
      <c r="D7" s="266" t="str">
        <f>IF(ISERROR(VLOOKUP(B7,'KAYIT LİSTESİ'!$B$4:$H$478,4,0)),"",(VLOOKUP(B7,'KAYIT LİSTESİ'!$B$4:$H$478,4,0)))</f>
        <v>11,08,2004</v>
      </c>
      <c r="E7" s="267" t="str">
        <f>IF(ISERROR(VLOOKUP(B7,'KAYIT LİSTESİ'!$B$4:$H$478,5,0)),"",(VLOOKUP(B7,'KAYIT LİSTESİ'!$B$4:$H$478,5,0)))</f>
        <v>METEHAN ÇİÇEK</v>
      </c>
      <c r="F7" s="267" t="str">
        <f>IF(ISERROR(VLOOKUP(B7,'KAYIT LİSTESİ'!$B$4:$H$478,6,0)),"",(VLOOKUP(B7,'KAYIT LİSTESİ'!$B$4:$H$478,6,0)))</f>
        <v>İZMİR-İSMET SEZGİN ORTA OKULU</v>
      </c>
      <c r="G7" s="268"/>
      <c r="H7" s="170"/>
      <c r="I7" s="263">
        <v>2</v>
      </c>
      <c r="J7" s="264" t="s">
        <v>404</v>
      </c>
      <c r="K7" s="265">
        <f>IF(ISERROR(VLOOKUP(J7,'KAYIT LİSTESİ'!$B$4:$H$478,2,0)),"",(VLOOKUP(J7,'KAYIT LİSTESİ'!$B$4:$H$478,2,0)))</f>
        <v>54</v>
      </c>
      <c r="L7" s="266">
        <f>IF(ISERROR(VLOOKUP(J7,'KAYIT LİSTESİ'!$B$4:$H$478,4,0)),"",(VLOOKUP(J7,'KAYIT LİSTESİ'!$B$4:$H$478,4,0)))</f>
        <v>0</v>
      </c>
      <c r="M7" s="267" t="str">
        <f>IF(ISERROR(VLOOKUP(J7,'KAYIT LİSTESİ'!$B$4:$H$478,5,0)),"",(VLOOKUP(J7,'KAYIT LİSTESİ'!$B$4:$H$478,5,0)))</f>
        <v>TAHA KARAÇELİK</v>
      </c>
      <c r="N7" s="267" t="str">
        <f>IF(ISERROR(VLOOKUP(J7,'KAYIT LİSTESİ'!$B$4:$H$478,6,0)),"",(VLOOKUP(J7,'KAYIT LİSTESİ'!$B$4:$H$478,6,0)))</f>
        <v>İZMİR-İSMET SEZGİN ORTA OKULU</v>
      </c>
      <c r="O7" s="268"/>
    </row>
    <row r="8" spans="1:15" ht="34.5" customHeight="1" x14ac:dyDescent="0.2">
      <c r="A8" s="263">
        <v>3</v>
      </c>
      <c r="B8" s="264" t="s">
        <v>429</v>
      </c>
      <c r="C8" s="265">
        <f>IF(ISERROR(VLOOKUP(B8,'KAYIT LİSTESİ'!$B$4:$H$478,2,0)),"",(VLOOKUP(B8,'KAYIT LİSTESİ'!$B$4:$H$478,2,0)))</f>
        <v>57</v>
      </c>
      <c r="D8" s="266">
        <f>IF(ISERROR(VLOOKUP(B8,'KAYIT LİSTESİ'!$B$4:$H$478,4,0)),"",(VLOOKUP(B8,'KAYIT LİSTESİ'!$B$4:$H$478,4,0)))</f>
        <v>38028</v>
      </c>
      <c r="E8" s="267" t="str">
        <f>IF(ISERROR(VLOOKUP(B8,'KAYIT LİSTESİ'!$B$4:$H$478,5,0)),"",(VLOOKUP(B8,'KAYIT LİSTESİ'!$B$4:$H$478,5,0)))</f>
        <v xml:space="preserve">HASAN ÖZARI </v>
      </c>
      <c r="F8" s="267" t="str">
        <f>IF(ISERROR(VLOOKUP(B8,'KAYIT LİSTESİ'!$B$4:$H$478,6,0)),"",(VLOOKUP(B8,'KAYIT LİSTESİ'!$B$4:$H$478,6,0)))</f>
        <v>İZMİR-Pancar Nezihe Şairoğlu Ortaokulu  Torbalı   İZMİR</v>
      </c>
      <c r="G8" s="268"/>
      <c r="H8" s="170"/>
      <c r="I8" s="263">
        <v>3</v>
      </c>
      <c r="J8" s="264" t="s">
        <v>405</v>
      </c>
      <c r="K8" s="265">
        <f>IF(ISERROR(VLOOKUP(J8,'KAYIT LİSTESİ'!$B$4:$H$478,2,0)),"",(VLOOKUP(J8,'KAYIT LİSTESİ'!$B$4:$H$478,2,0)))</f>
        <v>58</v>
      </c>
      <c r="L8" s="266">
        <f>IF(ISERROR(VLOOKUP(J8,'KAYIT LİSTESİ'!$B$4:$H$478,4,0)),"",(VLOOKUP(J8,'KAYIT LİSTESİ'!$B$4:$H$478,4,0)))</f>
        <v>38095</v>
      </c>
      <c r="M8" s="267" t="str">
        <f>IF(ISERROR(VLOOKUP(J8,'KAYIT LİSTESİ'!$B$4:$H$478,5,0)),"",(VLOOKUP(J8,'KAYIT LİSTESİ'!$B$4:$H$478,5,0)))</f>
        <v xml:space="preserve">BERİTAN GEDİK </v>
      </c>
      <c r="N8" s="267" t="str">
        <f>IF(ISERROR(VLOOKUP(J8,'KAYIT LİSTESİ'!$B$4:$H$478,6,0)),"",(VLOOKUP(J8,'KAYIT LİSTESİ'!$B$4:$H$478,6,0)))</f>
        <v>İZMİR-Pancar Nezihe Şairoğlu Ortaokulu  Torbalı   İZMİR</v>
      </c>
      <c r="O8" s="268"/>
    </row>
    <row r="9" spans="1:15" ht="34.5" customHeight="1" x14ac:dyDescent="0.2">
      <c r="A9" s="263">
        <v>4</v>
      </c>
      <c r="B9" s="264" t="s">
        <v>430</v>
      </c>
      <c r="C9" s="265">
        <f>IF(ISERROR(VLOOKUP(B9,'KAYIT LİSTESİ'!$B$4:$H$478,2,0)),"",(VLOOKUP(B9,'KAYIT LİSTESİ'!$B$4:$H$478,2,0)))</f>
        <v>63</v>
      </c>
      <c r="D9" s="266">
        <f>IF(ISERROR(VLOOKUP(B9,'KAYIT LİSTESİ'!$B$4:$H$478,4,0)),"",(VLOOKUP(B9,'KAYIT LİSTESİ'!$B$4:$H$478,4,0)))</f>
        <v>38187</v>
      </c>
      <c r="E9" s="267" t="str">
        <f>IF(ISERROR(VLOOKUP(B9,'KAYIT LİSTESİ'!$B$4:$H$478,5,0)),"",(VLOOKUP(B9,'KAYIT LİSTESİ'!$B$4:$H$478,5,0)))</f>
        <v>DİNÇER METE ÖZYILMAZ</v>
      </c>
      <c r="F9" s="267" t="str">
        <f>IF(ISERROR(VLOOKUP(B9,'KAYIT LİSTESİ'!$B$4:$H$478,6,0)),"",(VLOOKUP(B9,'KAYIT LİSTESİ'!$B$4:$H$478,6,0)))</f>
        <v>İZMİR-ŞEHİT ASTSUBAY HALİL GÜÇTEKİN</v>
      </c>
      <c r="G9" s="268"/>
      <c r="H9" s="170"/>
      <c r="I9" s="263">
        <v>4</v>
      </c>
      <c r="J9" s="264" t="s">
        <v>406</v>
      </c>
      <c r="K9" s="265">
        <f>IF(ISERROR(VLOOKUP(J9,'KAYIT LİSTESİ'!$B$4:$H$478,2,0)),"",(VLOOKUP(J9,'KAYIT LİSTESİ'!$B$4:$H$478,2,0)))</f>
        <v>64</v>
      </c>
      <c r="L9" s="266">
        <f>IF(ISERROR(VLOOKUP(J9,'KAYIT LİSTESİ'!$B$4:$H$478,4,0)),"",(VLOOKUP(J9,'KAYIT LİSTESİ'!$B$4:$H$478,4,0)))</f>
        <v>38367</v>
      </c>
      <c r="M9" s="267" t="str">
        <f>IF(ISERROR(VLOOKUP(J9,'KAYIT LİSTESİ'!$B$4:$H$478,5,0)),"",(VLOOKUP(J9,'KAYIT LİSTESİ'!$B$4:$H$478,5,0)))</f>
        <v>ALİHAN AL</v>
      </c>
      <c r="N9" s="267" t="str">
        <f>IF(ISERROR(VLOOKUP(J9,'KAYIT LİSTESİ'!$B$4:$H$478,6,0)),"",(VLOOKUP(J9,'KAYIT LİSTESİ'!$B$4:$H$478,6,0)))</f>
        <v>İZMİR-ŞEHİT ASTSUBAY HALİL GÜÇTEKİN</v>
      </c>
      <c r="O9" s="268"/>
    </row>
    <row r="10" spans="1:15" ht="34.5" customHeight="1" x14ac:dyDescent="0.2">
      <c r="A10" s="263">
        <v>5</v>
      </c>
      <c r="B10" s="264" t="s">
        <v>431</v>
      </c>
      <c r="C10" s="265">
        <f>IF(ISERROR(VLOOKUP(B10,'KAYIT LİSTESİ'!$B$4:$H$478,2,0)),"",(VLOOKUP(B10,'KAYIT LİSTESİ'!$B$4:$H$478,2,0)))</f>
        <v>135</v>
      </c>
      <c r="D10" s="266">
        <f>IF(ISERROR(VLOOKUP(B10,'KAYIT LİSTESİ'!$B$4:$H$478,4,0)),"",(VLOOKUP(B10,'KAYIT LİSTESİ'!$B$4:$H$478,4,0)))</f>
        <v>38669</v>
      </c>
      <c r="E10" s="267" t="str">
        <f>IF(ISERROR(VLOOKUP(B10,'KAYIT LİSTESİ'!$B$4:$H$478,5,0)),"",(VLOOKUP(B10,'KAYIT LİSTESİ'!$B$4:$H$478,5,0)))</f>
        <v>Mert Akpak</v>
      </c>
      <c r="F10" s="267" t="str">
        <f>IF(ISERROR(VLOOKUP(B10,'KAYIT LİSTESİ'!$B$4:$H$478,6,0)),"",(VLOOKUP(B10,'KAYIT LİSTESİ'!$B$4:$H$478,6,0)))</f>
        <v>İZMİR-ÖZEL İZMİR BORNOVA TÜRK ORTAOKULU</v>
      </c>
      <c r="G10" s="268"/>
      <c r="H10" s="170"/>
      <c r="I10" s="263">
        <v>5</v>
      </c>
      <c r="J10" s="264" t="s">
        <v>407</v>
      </c>
      <c r="K10" s="265">
        <f>IF(ISERROR(VLOOKUP(J10,'KAYIT LİSTESİ'!$B$4:$H$478,2,0)),"",(VLOOKUP(J10,'KAYIT LİSTESİ'!$B$4:$H$478,2,0)))</f>
        <v>136</v>
      </c>
      <c r="L10" s="266">
        <f>IF(ISERROR(VLOOKUP(J10,'KAYIT LİSTESİ'!$B$4:$H$478,4,0)),"",(VLOOKUP(J10,'KAYIT LİSTESİ'!$B$4:$H$478,4,0)))</f>
        <v>38197</v>
      </c>
      <c r="M10" s="267" t="str">
        <f>IF(ISERROR(VLOOKUP(J10,'KAYIT LİSTESİ'!$B$4:$H$478,5,0)),"",(VLOOKUP(J10,'KAYIT LİSTESİ'!$B$4:$H$478,5,0)))</f>
        <v>Efe Özcan</v>
      </c>
      <c r="N10" s="267" t="str">
        <f>IF(ISERROR(VLOOKUP(J10,'KAYIT LİSTESİ'!$B$4:$H$478,6,0)),"",(VLOOKUP(J10,'KAYIT LİSTESİ'!$B$4:$H$478,6,0)))</f>
        <v>İZMİR-ÖZEL İZMİR BORNOVA TÜRK ORTAOKULU</v>
      </c>
      <c r="O10" s="268"/>
    </row>
    <row r="11" spans="1:15" ht="34.5" customHeight="1" x14ac:dyDescent="0.2">
      <c r="A11" s="263">
        <v>6</v>
      </c>
      <c r="B11" s="264" t="s">
        <v>432</v>
      </c>
      <c r="C11" s="265">
        <f>IF(ISERROR(VLOOKUP(B11,'KAYIT LİSTESİ'!$B$4:$H$478,2,0)),"",(VLOOKUP(B11,'KAYIT LİSTESİ'!$B$4:$H$478,2,0)))</f>
        <v>27</v>
      </c>
      <c r="D11" s="266">
        <f>IF(ISERROR(VLOOKUP(B11,'KAYIT LİSTESİ'!$B$4:$H$478,4,0)),"",(VLOOKUP(B11,'KAYIT LİSTESİ'!$B$4:$H$478,4,0)))</f>
        <v>38091</v>
      </c>
      <c r="E11" s="267" t="str">
        <f>IF(ISERROR(VLOOKUP(B11,'KAYIT LİSTESİ'!$B$4:$H$478,5,0)),"",(VLOOKUP(B11,'KAYIT LİSTESİ'!$B$4:$H$478,5,0)))</f>
        <v>EGEMEN GÜRCAN</v>
      </c>
      <c r="F11" s="267" t="str">
        <f>IF(ISERROR(VLOOKUP(B11,'KAYIT LİSTESİ'!$B$4:$H$478,6,0)),"",(VLOOKUP(B11,'KAYIT LİSTESİ'!$B$4:$H$478,6,0)))</f>
        <v>İZMİR-DEÜ ÖZEL 75.YIL ORTAOKULU</v>
      </c>
      <c r="G11" s="268"/>
      <c r="H11" s="170"/>
      <c r="I11" s="263">
        <v>6</v>
      </c>
      <c r="J11" s="264" t="s">
        <v>408</v>
      </c>
      <c r="K11" s="265">
        <f>IF(ISERROR(VLOOKUP(J11,'KAYIT LİSTESİ'!$B$4:$H$478,2,0)),"",(VLOOKUP(J11,'KAYIT LİSTESİ'!$B$4:$H$478,2,0)))</f>
        <v>27</v>
      </c>
      <c r="L11" s="266">
        <f>IF(ISERROR(VLOOKUP(J11,'KAYIT LİSTESİ'!$B$4:$H$478,4,0)),"",(VLOOKUP(J11,'KAYIT LİSTESİ'!$B$4:$H$478,4,0)))</f>
        <v>38091</v>
      </c>
      <c r="M11" s="267" t="str">
        <f>IF(ISERROR(VLOOKUP(J11,'KAYIT LİSTESİ'!$B$4:$H$478,5,0)),"",(VLOOKUP(J11,'KAYIT LİSTESİ'!$B$4:$H$478,5,0)))</f>
        <v>EGEMEN GÜRCAN</v>
      </c>
      <c r="N11" s="267" t="str">
        <f>IF(ISERROR(VLOOKUP(J11,'KAYIT LİSTESİ'!$B$4:$H$478,6,0)),"",(VLOOKUP(J11,'KAYIT LİSTESİ'!$B$4:$H$478,6,0)))</f>
        <v>İZMİR-DEÜ ÖZEL 75.YIL ORTAOKULU</v>
      </c>
      <c r="O11" s="268"/>
    </row>
    <row r="12" spans="1:15" ht="34.5" customHeight="1" x14ac:dyDescent="0.2">
      <c r="A12" s="263">
        <v>7</v>
      </c>
      <c r="B12" s="264" t="s">
        <v>433</v>
      </c>
      <c r="C12" s="265">
        <f>IF(ISERROR(VLOOKUP(B12,'KAYIT LİSTESİ'!$B$4:$H$478,2,0)),"",(VLOOKUP(B12,'KAYIT LİSTESİ'!$B$4:$H$478,2,0)))</f>
        <v>88</v>
      </c>
      <c r="D12" s="266">
        <f>IF(ISERROR(VLOOKUP(B12,'KAYIT LİSTESİ'!$B$4:$H$478,4,0)),"",(VLOOKUP(B12,'KAYIT LİSTESİ'!$B$4:$H$478,4,0)))</f>
        <v>38486</v>
      </c>
      <c r="E12" s="267" t="str">
        <f>IF(ISERROR(VLOOKUP(B12,'KAYIT LİSTESİ'!$B$4:$H$478,5,0)),"",(VLOOKUP(B12,'KAYIT LİSTESİ'!$B$4:$H$478,5,0)))</f>
        <v>UMUT KARAKURT</v>
      </c>
      <c r="F12" s="267" t="str">
        <f>IF(ISERROR(VLOOKUP(B12,'KAYIT LİSTESİ'!$B$4:$H$478,6,0)),"",(VLOOKUP(B12,'KAYIT LİSTESİ'!$B$4:$H$478,6,0)))</f>
        <v>İZMİR-ZİHNİ ÜSTÜN ORTAOKULU</v>
      </c>
      <c r="G12" s="268"/>
      <c r="H12" s="170"/>
      <c r="I12" s="263">
        <v>7</v>
      </c>
      <c r="J12" s="264" t="s">
        <v>409</v>
      </c>
      <c r="K12" s="265">
        <f>IF(ISERROR(VLOOKUP(J12,'KAYIT LİSTESİ'!$B$4:$H$478,2,0)),"",(VLOOKUP(J12,'KAYIT LİSTESİ'!$B$4:$H$478,2,0)))</f>
        <v>88</v>
      </c>
      <c r="L12" s="266">
        <f>IF(ISERROR(VLOOKUP(J12,'KAYIT LİSTESİ'!$B$4:$H$478,4,0)),"",(VLOOKUP(J12,'KAYIT LİSTESİ'!$B$4:$H$478,4,0)))</f>
        <v>38486</v>
      </c>
      <c r="M12" s="267" t="str">
        <f>IF(ISERROR(VLOOKUP(J12,'KAYIT LİSTESİ'!$B$4:$H$478,5,0)),"",(VLOOKUP(J12,'KAYIT LİSTESİ'!$B$4:$H$478,5,0)))</f>
        <v>UMUT KARAKURT</v>
      </c>
      <c r="N12" s="267" t="str">
        <f>IF(ISERROR(VLOOKUP(J12,'KAYIT LİSTESİ'!$B$4:$H$478,6,0)),"",(VLOOKUP(J12,'KAYIT LİSTESİ'!$B$4:$H$478,6,0)))</f>
        <v>İZMİR-ZİHNİ ÜSTÜN ORTAOKULU</v>
      </c>
      <c r="O12" s="268"/>
    </row>
    <row r="13" spans="1:15" ht="34.5" customHeight="1" x14ac:dyDescent="0.2">
      <c r="A13" s="263">
        <v>8</v>
      </c>
      <c r="B13" s="264" t="s">
        <v>434</v>
      </c>
      <c r="C13" s="265" t="str">
        <f>IF(ISERROR(VLOOKUP(B13,'KAYIT LİSTESİ'!$B$4:$H$478,2,0)),"",(VLOOKUP(B13,'KAYIT LİSTESİ'!$B$4:$H$478,2,0)))</f>
        <v/>
      </c>
      <c r="D13" s="266" t="str">
        <f>IF(ISERROR(VLOOKUP(B13,'KAYIT LİSTESİ'!$B$4:$H$478,4,0)),"",(VLOOKUP(B13,'KAYIT LİSTESİ'!$B$4:$H$478,4,0)))</f>
        <v/>
      </c>
      <c r="E13" s="267" t="str">
        <f>IF(ISERROR(VLOOKUP(B13,'KAYIT LİSTESİ'!$B$4:$H$478,5,0)),"",(VLOOKUP(B13,'KAYIT LİSTESİ'!$B$4:$H$478,5,0)))</f>
        <v/>
      </c>
      <c r="F13" s="267" t="str">
        <f>IF(ISERROR(VLOOKUP(B13,'KAYIT LİSTESİ'!$B$4:$H$478,6,0)),"",(VLOOKUP(B13,'KAYIT LİSTESİ'!$B$4:$H$478,6,0)))</f>
        <v/>
      </c>
      <c r="G13" s="268"/>
      <c r="H13" s="170"/>
      <c r="I13" s="263">
        <v>8</v>
      </c>
      <c r="J13" s="264" t="s">
        <v>410</v>
      </c>
      <c r="K13" s="265" t="str">
        <f>IF(ISERROR(VLOOKUP(J13,'KAYIT LİSTESİ'!$B$4:$H$478,2,0)),"",(VLOOKUP(J13,'KAYIT LİSTESİ'!$B$4:$H$478,2,0)))</f>
        <v/>
      </c>
      <c r="L13" s="266" t="str">
        <f>IF(ISERROR(VLOOKUP(J13,'KAYIT LİSTESİ'!$B$4:$H$478,4,0)),"",(VLOOKUP(J13,'KAYIT LİSTESİ'!$B$4:$H$478,4,0)))</f>
        <v/>
      </c>
      <c r="M13" s="267" t="str">
        <f>IF(ISERROR(VLOOKUP(J13,'KAYIT LİSTESİ'!$B$4:$H$478,5,0)),"",(VLOOKUP(J13,'KAYIT LİSTESİ'!$B$4:$H$478,5,0)))</f>
        <v/>
      </c>
      <c r="N13" s="267" t="str">
        <f>IF(ISERROR(VLOOKUP(J13,'KAYIT LİSTESİ'!$B$4:$H$478,6,0)),"",(VLOOKUP(J13,'KAYIT LİSTESİ'!$B$4:$H$478,6,0)))</f>
        <v/>
      </c>
      <c r="O13" s="268"/>
    </row>
    <row r="14" spans="1:15" ht="34.5" customHeight="1" x14ac:dyDescent="0.2">
      <c r="A14" s="575" t="s">
        <v>463</v>
      </c>
      <c r="B14" s="575"/>
      <c r="C14" s="575"/>
      <c r="D14" s="575"/>
      <c r="E14" s="575"/>
      <c r="F14" s="575"/>
      <c r="G14" s="575"/>
      <c r="H14" s="170"/>
      <c r="I14" s="575" t="s">
        <v>467</v>
      </c>
      <c r="J14" s="575"/>
      <c r="K14" s="575"/>
      <c r="L14" s="575"/>
      <c r="M14" s="575"/>
      <c r="N14" s="575"/>
      <c r="O14" s="575"/>
    </row>
    <row r="15" spans="1:15" ht="34.5" customHeight="1" x14ac:dyDescent="0.2">
      <c r="A15" s="294" t="s">
        <v>194</v>
      </c>
      <c r="B15" s="294" t="s">
        <v>66</v>
      </c>
      <c r="C15" s="294" t="s">
        <v>65</v>
      </c>
      <c r="D15" s="295" t="s">
        <v>13</v>
      </c>
      <c r="E15" s="296" t="s">
        <v>14</v>
      </c>
      <c r="F15" s="296" t="s">
        <v>190</v>
      </c>
      <c r="G15" s="294" t="s">
        <v>133</v>
      </c>
      <c r="H15" s="170"/>
      <c r="I15" s="294" t="s">
        <v>194</v>
      </c>
      <c r="J15" s="294" t="s">
        <v>66</v>
      </c>
      <c r="K15" s="294" t="s">
        <v>65</v>
      </c>
      <c r="L15" s="295" t="s">
        <v>13</v>
      </c>
      <c r="M15" s="296" t="s">
        <v>14</v>
      </c>
      <c r="N15" s="296" t="s">
        <v>190</v>
      </c>
      <c r="O15" s="294" t="s">
        <v>133</v>
      </c>
    </row>
    <row r="16" spans="1:15" ht="34.5" customHeight="1" x14ac:dyDescent="0.2">
      <c r="A16" s="263">
        <v>1</v>
      </c>
      <c r="B16" s="264" t="s">
        <v>435</v>
      </c>
      <c r="C16" s="265" t="str">
        <f>IF(ISERROR(VLOOKUP(B16,'KAYIT LİSTESİ'!$B$4:$H$478,2,0)),"",(VLOOKUP(B16,'KAYIT LİSTESİ'!$B$4:$H$478,2,0)))</f>
        <v/>
      </c>
      <c r="D16" s="266" t="str">
        <f>IF(ISERROR(VLOOKUP(B16,'KAYIT LİSTESİ'!$B$4:$H$478,4,0)),"",(VLOOKUP(B16,'KAYIT LİSTESİ'!$B$4:$H$478,4,0)))</f>
        <v/>
      </c>
      <c r="E16" s="267" t="str">
        <f>IF(ISERROR(VLOOKUP(B16,'KAYIT LİSTESİ'!$B$4:$H$478,5,0)),"",(VLOOKUP(B16,'KAYIT LİSTESİ'!$B$4:$H$478,5,0)))</f>
        <v/>
      </c>
      <c r="F16" s="267" t="str">
        <f>IF(ISERROR(VLOOKUP(B16,'KAYIT LİSTESİ'!$B$4:$H$478,6,0)),"",(VLOOKUP(B16,'KAYIT LİSTESİ'!$B$4:$H$478,6,0)))</f>
        <v/>
      </c>
      <c r="G16" s="268"/>
      <c r="H16" s="170"/>
      <c r="I16" s="263">
        <v>1</v>
      </c>
      <c r="J16" s="264" t="s">
        <v>411</v>
      </c>
      <c r="K16" s="265" t="str">
        <f>IF(ISERROR(VLOOKUP(J16,'KAYIT LİSTESİ'!$B$4:$H$478,2,0)),"",(VLOOKUP(J16,'KAYIT LİSTESİ'!$B$4:$H$478,2,0)))</f>
        <v/>
      </c>
      <c r="L16" s="266" t="str">
        <f>IF(ISERROR(VLOOKUP(J16,'KAYIT LİSTESİ'!$B$4:$H$478,4,0)),"",(VLOOKUP(J16,'KAYIT LİSTESİ'!$B$4:$H$478,4,0)))</f>
        <v/>
      </c>
      <c r="M16" s="267" t="str">
        <f>IF(ISERROR(VLOOKUP(J16,'KAYIT LİSTESİ'!$B$4:$H$478,5,0)),"",(VLOOKUP(J16,'KAYIT LİSTESİ'!$B$4:$H$478,5,0)))</f>
        <v/>
      </c>
      <c r="N16" s="267" t="str">
        <f>IF(ISERROR(VLOOKUP(J16,'KAYIT LİSTESİ'!$B$4:$H$478,6,0)),"",(VLOOKUP(J16,'KAYIT LİSTESİ'!$B$4:$H$478,6,0)))</f>
        <v/>
      </c>
      <c r="O16" s="268"/>
    </row>
    <row r="17" spans="1:15" ht="34.5" customHeight="1" x14ac:dyDescent="0.2">
      <c r="A17" s="263">
        <v>2</v>
      </c>
      <c r="B17" s="264" t="s">
        <v>436</v>
      </c>
      <c r="C17" s="265">
        <f>IF(ISERROR(VLOOKUP(B17,'KAYIT LİSTESİ'!$B$4:$H$478,2,0)),"",(VLOOKUP(B17,'KAYIT LİSTESİ'!$B$4:$H$478,2,0)))</f>
        <v>34</v>
      </c>
      <c r="D17" s="266">
        <f>IF(ISERROR(VLOOKUP(B17,'KAYIT LİSTESİ'!$B$4:$H$478,4,0)),"",(VLOOKUP(B17,'KAYIT LİSTESİ'!$B$4:$H$478,4,0)))</f>
        <v>38657</v>
      </c>
      <c r="E17" s="267" t="str">
        <f>IF(ISERROR(VLOOKUP(B17,'KAYIT LİSTESİ'!$B$4:$H$478,5,0)),"",(VLOOKUP(B17,'KAYIT LİSTESİ'!$B$4:$H$478,5,0)))</f>
        <v>YUNUS EGE ALTINAY</v>
      </c>
      <c r="F17" s="267" t="str">
        <f>IF(ISERROR(VLOOKUP(B17,'KAYIT LİSTESİ'!$B$4:$H$478,6,0)),"",(VLOOKUP(B17,'KAYIT LİSTESİ'!$B$4:$H$478,6,0)))</f>
        <v>İZMİR-EREN ŞAHİN ERONAT O.O</v>
      </c>
      <c r="G17" s="268"/>
      <c r="H17" s="170"/>
      <c r="I17" s="263">
        <v>2</v>
      </c>
      <c r="J17" s="264" t="s">
        <v>412</v>
      </c>
      <c r="K17" s="265">
        <f>IF(ISERROR(VLOOKUP(J17,'KAYIT LİSTESİ'!$B$4:$H$478,2,0)),"",(VLOOKUP(J17,'KAYIT LİSTESİ'!$B$4:$H$478,2,0)))</f>
        <v>35</v>
      </c>
      <c r="L17" s="266">
        <f>IF(ISERROR(VLOOKUP(J17,'KAYIT LİSTESİ'!$B$4:$H$478,4,0)),"",(VLOOKUP(J17,'KAYIT LİSTESİ'!$B$4:$H$478,4,0)))</f>
        <v>38634</v>
      </c>
      <c r="M17" s="267" t="str">
        <f>IF(ISERROR(VLOOKUP(J17,'KAYIT LİSTESİ'!$B$4:$H$478,5,0)),"",(VLOOKUP(J17,'KAYIT LİSTESİ'!$B$4:$H$478,5,0)))</f>
        <v>ARDA GENÇ</v>
      </c>
      <c r="N17" s="267" t="str">
        <f>IF(ISERROR(VLOOKUP(J17,'KAYIT LİSTESİ'!$B$4:$H$478,6,0)),"",(VLOOKUP(J17,'KAYIT LİSTESİ'!$B$4:$H$478,6,0)))</f>
        <v>İZMİR-EREN ŞAHİN ERONAT O.O</v>
      </c>
      <c r="O17" s="268"/>
    </row>
    <row r="18" spans="1:15" ht="34.5" customHeight="1" x14ac:dyDescent="0.2">
      <c r="A18" s="263">
        <v>3</v>
      </c>
      <c r="B18" s="264" t="s">
        <v>437</v>
      </c>
      <c r="C18" s="265">
        <f>IF(ISERROR(VLOOKUP(B18,'KAYIT LİSTESİ'!$B$4:$H$478,2,0)),"",(VLOOKUP(B18,'KAYIT LİSTESİ'!$B$4:$H$478,2,0)))</f>
        <v>1</v>
      </c>
      <c r="D18" s="266">
        <f>IF(ISERROR(VLOOKUP(B18,'KAYIT LİSTESİ'!$B$4:$H$478,4,0)),"",(VLOOKUP(B18,'KAYIT LİSTESİ'!$B$4:$H$478,4,0)))</f>
        <v>38022</v>
      </c>
      <c r="E18" s="267" t="str">
        <f>IF(ISERROR(VLOOKUP(B18,'KAYIT LİSTESİ'!$B$4:$H$478,5,0)),"",(VLOOKUP(B18,'KAYIT LİSTESİ'!$B$4:$H$478,5,0)))</f>
        <v xml:space="preserve">AYHAN YAMAN </v>
      </c>
      <c r="F18" s="267" t="str">
        <f>IF(ISERROR(VLOOKUP(B18,'KAYIT LİSTESİ'!$B$4:$H$478,6,0)),"",(VLOOKUP(B18,'KAYIT LİSTESİ'!$B$4:$H$478,6,0)))</f>
        <v>İZMİR-BUCA KOZAĞAÇORTAOKULU</v>
      </c>
      <c r="G18" s="268"/>
      <c r="H18" s="170"/>
      <c r="I18" s="263">
        <v>3</v>
      </c>
      <c r="J18" s="264" t="s">
        <v>413</v>
      </c>
      <c r="K18" s="265">
        <f>IF(ISERROR(VLOOKUP(J18,'KAYIT LİSTESİ'!$B$4:$H$478,2,0)),"",(VLOOKUP(J18,'KAYIT LİSTESİ'!$B$4:$H$478,2,0)))</f>
        <v>1</v>
      </c>
      <c r="L18" s="266">
        <f>IF(ISERROR(VLOOKUP(J18,'KAYIT LİSTESİ'!$B$4:$H$478,4,0)),"",(VLOOKUP(J18,'KAYIT LİSTESİ'!$B$4:$H$478,4,0)))</f>
        <v>38022</v>
      </c>
      <c r="M18" s="267" t="str">
        <f>IF(ISERROR(VLOOKUP(J18,'KAYIT LİSTESİ'!$B$4:$H$478,5,0)),"",(VLOOKUP(J18,'KAYIT LİSTESİ'!$B$4:$H$478,5,0)))</f>
        <v xml:space="preserve">AYHAN YAMAN </v>
      </c>
      <c r="N18" s="267" t="str">
        <f>IF(ISERROR(VLOOKUP(J18,'KAYIT LİSTESİ'!$B$4:$H$478,6,0)),"",(VLOOKUP(J18,'KAYIT LİSTESİ'!$B$4:$H$478,6,0)))</f>
        <v>İZMİR-BUCA KOZAĞAÇORTAOKULU</v>
      </c>
      <c r="O18" s="268"/>
    </row>
    <row r="19" spans="1:15" ht="34.5" customHeight="1" x14ac:dyDescent="0.2">
      <c r="A19" s="263">
        <v>4</v>
      </c>
      <c r="B19" s="264" t="s">
        <v>438</v>
      </c>
      <c r="C19" s="265">
        <f>IF(ISERROR(VLOOKUP(B19,'KAYIT LİSTESİ'!$B$4:$H$478,2,0)),"",(VLOOKUP(B19,'KAYIT LİSTESİ'!$B$4:$H$478,2,0)))</f>
        <v>42</v>
      </c>
      <c r="D19" s="266">
        <f>IF(ISERROR(VLOOKUP(B19,'KAYIT LİSTESİ'!$B$4:$H$478,4,0)),"",(VLOOKUP(B19,'KAYIT LİSTESİ'!$B$4:$H$478,4,0)))</f>
        <v>2004</v>
      </c>
      <c r="E19" s="267" t="str">
        <f>IF(ISERROR(VLOOKUP(B19,'KAYIT LİSTESİ'!$B$4:$H$478,5,0)),"",(VLOOKUP(B19,'KAYIT LİSTESİ'!$B$4:$H$478,5,0)))</f>
        <v>MERT NAMLIOĞLU</v>
      </c>
      <c r="F19" s="267" t="str">
        <f>IF(ISERROR(VLOOKUP(B19,'KAYIT LİSTESİ'!$B$4:$H$478,6,0)),"",(VLOOKUP(B19,'KAYIT LİSTESİ'!$B$4:$H$478,6,0)))</f>
        <v>İZMİR-EVİN LEBLEBİCİOĞLU ORTAOKULU</v>
      </c>
      <c r="G19" s="268"/>
      <c r="H19" s="170"/>
      <c r="I19" s="263">
        <v>4</v>
      </c>
      <c r="J19" s="264" t="s">
        <v>414</v>
      </c>
      <c r="K19" s="265">
        <f>IF(ISERROR(VLOOKUP(J19,'KAYIT LİSTESİ'!$B$4:$H$478,2,0)),"",(VLOOKUP(J19,'KAYIT LİSTESİ'!$B$4:$H$478,2,0)))</f>
        <v>42</v>
      </c>
      <c r="L19" s="266">
        <f>IF(ISERROR(VLOOKUP(J19,'KAYIT LİSTESİ'!$B$4:$H$478,4,0)),"",(VLOOKUP(J19,'KAYIT LİSTESİ'!$B$4:$H$478,4,0)))</f>
        <v>2004</v>
      </c>
      <c r="M19" s="267" t="str">
        <f>IF(ISERROR(VLOOKUP(J19,'KAYIT LİSTESİ'!$B$4:$H$478,5,0)),"",(VLOOKUP(J19,'KAYIT LİSTESİ'!$B$4:$H$478,5,0)))</f>
        <v>MERT NAMLIOĞLU</v>
      </c>
      <c r="N19" s="267" t="str">
        <f>IF(ISERROR(VLOOKUP(J19,'KAYIT LİSTESİ'!$B$4:$H$478,6,0)),"",(VLOOKUP(J19,'KAYIT LİSTESİ'!$B$4:$H$478,6,0)))</f>
        <v>İZMİR-EVİN LEBLEBİCİOĞLU ORTAOKULU</v>
      </c>
      <c r="O19" s="268"/>
    </row>
    <row r="20" spans="1:15" ht="34.5" customHeight="1" x14ac:dyDescent="0.2">
      <c r="A20" s="263">
        <v>5</v>
      </c>
      <c r="B20" s="264" t="s">
        <v>439</v>
      </c>
      <c r="C20" s="265">
        <f>IF(ISERROR(VLOOKUP(B20,'KAYIT LİSTESİ'!$B$4:$H$478,2,0)),"",(VLOOKUP(B20,'KAYIT LİSTESİ'!$B$4:$H$478,2,0)))</f>
        <v>11</v>
      </c>
      <c r="D20" s="266">
        <f>IF(ISERROR(VLOOKUP(B20,'KAYIT LİSTESİ'!$B$4:$H$478,4,0)),"",(VLOOKUP(B20,'KAYIT LİSTESİ'!$B$4:$H$478,4,0)))</f>
        <v>38509</v>
      </c>
      <c r="E20" s="267" t="str">
        <f>IF(ISERROR(VLOOKUP(B20,'KAYIT LİSTESİ'!$B$4:$H$478,5,0)),"",(VLOOKUP(B20,'KAYIT LİSTESİ'!$B$4:$H$478,5,0)))</f>
        <v>İLKAY CEM CEVİZCİ</v>
      </c>
      <c r="F20" s="267" t="str">
        <f>IF(ISERROR(VLOOKUP(B20,'KAYIT LİSTESİ'!$B$4:$H$478,6,0)),"",(VLOOKUP(B20,'KAYIT LİSTESİ'!$B$4:$H$478,6,0)))</f>
        <v>İZMİR-ÖZEL ÇAKABEY OKULLARI</v>
      </c>
      <c r="G20" s="268"/>
      <c r="H20" s="170"/>
      <c r="I20" s="263">
        <v>5</v>
      </c>
      <c r="J20" s="264" t="s">
        <v>415</v>
      </c>
      <c r="K20" s="265">
        <f>IF(ISERROR(VLOOKUP(J20,'KAYIT LİSTESİ'!$B$4:$H$478,2,0)),"",(VLOOKUP(J20,'KAYIT LİSTESİ'!$B$4:$H$478,2,0)))</f>
        <v>12</v>
      </c>
      <c r="L20" s="266">
        <f>IF(ISERROR(VLOOKUP(J20,'KAYIT LİSTESİ'!$B$4:$H$478,4,0)),"",(VLOOKUP(J20,'KAYIT LİSTESİ'!$B$4:$H$478,4,0)))</f>
        <v>37998</v>
      </c>
      <c r="M20" s="267" t="str">
        <f>IF(ISERROR(VLOOKUP(J20,'KAYIT LİSTESİ'!$B$4:$H$478,5,0)),"",(VLOOKUP(J20,'KAYIT LİSTESİ'!$B$4:$H$478,5,0)))</f>
        <v>DAĞLAR DURMAZ</v>
      </c>
      <c r="N20" s="267" t="str">
        <f>IF(ISERROR(VLOOKUP(J20,'KAYIT LİSTESİ'!$B$4:$H$478,6,0)),"",(VLOOKUP(J20,'KAYIT LİSTESİ'!$B$4:$H$478,6,0)))</f>
        <v>İZMİR-ÖZEL ÇAKABEY OKULLARI</v>
      </c>
      <c r="O20" s="268"/>
    </row>
    <row r="21" spans="1:15" ht="34.5" customHeight="1" x14ac:dyDescent="0.2">
      <c r="A21" s="263">
        <v>6</v>
      </c>
      <c r="B21" s="264" t="s">
        <v>440</v>
      </c>
      <c r="C21" s="265">
        <f>IF(ISERROR(VLOOKUP(B21,'KAYIT LİSTESİ'!$B$4:$H$478,2,0)),"",(VLOOKUP(B21,'KAYIT LİSTESİ'!$B$4:$H$478,2,0)))</f>
        <v>127</v>
      </c>
      <c r="D21" s="266">
        <f>IF(ISERROR(VLOOKUP(B21,'KAYIT LİSTESİ'!$B$4:$H$478,4,0)),"",(VLOOKUP(B21,'KAYIT LİSTESİ'!$B$4:$H$478,4,0)))</f>
        <v>38212</v>
      </c>
      <c r="E21" s="267" t="str">
        <f>IF(ISERROR(VLOOKUP(B21,'KAYIT LİSTESİ'!$B$4:$H$478,5,0)),"",(VLOOKUP(B21,'KAYIT LİSTESİ'!$B$4:$H$478,5,0)))</f>
        <v>EREN DEMİR TOKDEMİR</v>
      </c>
      <c r="F21" s="267" t="str">
        <f>IF(ISERROR(VLOOKUP(B21,'KAYIT LİSTESİ'!$B$4:$H$478,6,0)),"",(VLOOKUP(B21,'KAYIT LİSTESİ'!$B$4:$H$478,6,0)))</f>
        <v>İZMİR-EGE ÜNİVERSİTESİ GÜÇLENDİRME VAKFI BORNOVA ORTAOKULU</v>
      </c>
      <c r="G21" s="268"/>
      <c r="H21" s="170"/>
      <c r="I21" s="263">
        <v>6</v>
      </c>
      <c r="J21" s="264" t="s">
        <v>416</v>
      </c>
      <c r="K21" s="265">
        <f>IF(ISERROR(VLOOKUP(J21,'KAYIT LİSTESİ'!$B$4:$H$478,2,0)),"",(VLOOKUP(J21,'KAYIT LİSTESİ'!$B$4:$H$478,2,0)))</f>
        <v>128</v>
      </c>
      <c r="L21" s="266">
        <f>IF(ISERROR(VLOOKUP(J21,'KAYIT LİSTESİ'!$B$4:$H$478,4,0)),"",(VLOOKUP(J21,'KAYIT LİSTESİ'!$B$4:$H$478,4,0)))</f>
        <v>38293</v>
      </c>
      <c r="M21" s="267" t="str">
        <f>IF(ISERROR(VLOOKUP(J21,'KAYIT LİSTESİ'!$B$4:$H$478,5,0)),"",(VLOOKUP(J21,'KAYIT LİSTESİ'!$B$4:$H$478,5,0)))</f>
        <v>ÇETİN SARP PAZARLI</v>
      </c>
      <c r="N21" s="267" t="str">
        <f>IF(ISERROR(VLOOKUP(J21,'KAYIT LİSTESİ'!$B$4:$H$478,6,0)),"",(VLOOKUP(J21,'KAYIT LİSTESİ'!$B$4:$H$478,6,0)))</f>
        <v>İZMİR-EGE ÜNİVERSİTESİ GÜÇLENDİRME VAKFI BORNOVA ORTAOKULU</v>
      </c>
      <c r="O21" s="268"/>
    </row>
    <row r="22" spans="1:15" ht="34.5" customHeight="1" x14ac:dyDescent="0.2">
      <c r="A22" s="263">
        <v>7</v>
      </c>
      <c r="B22" s="264" t="s">
        <v>441</v>
      </c>
      <c r="C22" s="265">
        <f>IF(ISERROR(VLOOKUP(B22,'KAYIT LİSTESİ'!$B$4:$H$478,2,0)),"",(VLOOKUP(B22,'KAYIT LİSTESİ'!$B$4:$H$478,2,0)))</f>
        <v>72</v>
      </c>
      <c r="D22" s="266">
        <f>IF(ISERROR(VLOOKUP(B22,'KAYIT LİSTESİ'!$B$4:$H$478,4,0)),"",(VLOOKUP(B22,'KAYIT LİSTESİ'!$B$4:$H$478,4,0)))</f>
        <v>38205</v>
      </c>
      <c r="E22" s="267" t="str">
        <f>IF(ISERROR(VLOOKUP(B22,'KAYIT LİSTESİ'!$B$4:$H$478,5,0)),"",(VLOOKUP(B22,'KAYIT LİSTESİ'!$B$4:$H$478,5,0)))</f>
        <v>BİLAL GÜRSOY</v>
      </c>
      <c r="F22" s="267" t="str">
        <f>IF(ISERROR(VLOOKUP(B22,'KAYIT LİSTESİ'!$B$4:$H$478,6,0)),"",(VLOOKUP(B22,'KAYIT LİSTESİ'!$B$4:$H$478,6,0)))</f>
        <v>İZMİR-ŞEHİTLER ORTAOKULU</v>
      </c>
      <c r="G22" s="268"/>
      <c r="H22" s="170"/>
      <c r="I22" s="263">
        <v>7</v>
      </c>
      <c r="J22" s="264" t="s">
        <v>417</v>
      </c>
      <c r="K22" s="265">
        <f>IF(ISERROR(VLOOKUP(J22,'KAYIT LİSTESİ'!$B$4:$H$478,2,0)),"",(VLOOKUP(J22,'KAYIT LİSTESİ'!$B$4:$H$478,2,0)))</f>
        <v>87</v>
      </c>
      <c r="L22" s="266">
        <f>IF(ISERROR(VLOOKUP(J22,'KAYIT LİSTESİ'!$B$4:$H$478,4,0)),"",(VLOOKUP(J22,'KAYIT LİSTESİ'!$B$4:$H$478,4,0)))</f>
        <v>38102</v>
      </c>
      <c r="M22" s="267" t="str">
        <f>IF(ISERROR(VLOOKUP(J22,'KAYIT LİSTESİ'!$B$4:$H$478,5,0)),"",(VLOOKUP(J22,'KAYIT LİSTESİ'!$B$4:$H$478,5,0)))</f>
        <v>FURKAN CEYLAN</v>
      </c>
      <c r="N22" s="267" t="str">
        <f>IF(ISERROR(VLOOKUP(J22,'KAYIT LİSTESİ'!$B$4:$H$478,6,0)),"",(VLOOKUP(J22,'KAYIT LİSTESİ'!$B$4:$H$478,6,0)))</f>
        <v>İZMİR-ŞEHİTLER ORTAOKULU</v>
      </c>
      <c r="O22" s="268"/>
    </row>
    <row r="23" spans="1:15" ht="34.5" customHeight="1" x14ac:dyDescent="0.2">
      <c r="A23" s="263">
        <v>8</v>
      </c>
      <c r="B23" s="264" t="s">
        <v>442</v>
      </c>
      <c r="C23" s="265" t="str">
        <f>IF(ISERROR(VLOOKUP(B23,'KAYIT LİSTESİ'!$B$4:$H$478,2,0)),"",(VLOOKUP(B23,'KAYIT LİSTESİ'!$B$4:$H$478,2,0)))</f>
        <v/>
      </c>
      <c r="D23" s="266" t="str">
        <f>IF(ISERROR(VLOOKUP(B23,'KAYIT LİSTESİ'!$B$4:$H$478,4,0)),"",(VLOOKUP(B23,'KAYIT LİSTESİ'!$B$4:$H$478,4,0)))</f>
        <v/>
      </c>
      <c r="E23" s="267" t="str">
        <f>IF(ISERROR(VLOOKUP(B23,'KAYIT LİSTESİ'!$B$4:$H$478,5,0)),"",(VLOOKUP(B23,'KAYIT LİSTESİ'!$B$4:$H$478,5,0)))</f>
        <v/>
      </c>
      <c r="F23" s="267" t="str">
        <f>IF(ISERROR(VLOOKUP(B23,'KAYIT LİSTESİ'!$B$4:$H$478,6,0)),"",(VLOOKUP(B23,'KAYIT LİSTESİ'!$B$4:$H$478,6,0)))</f>
        <v/>
      </c>
      <c r="G23" s="268"/>
      <c r="H23" s="170"/>
      <c r="I23" s="263">
        <v>8</v>
      </c>
      <c r="J23" s="264" t="s">
        <v>418</v>
      </c>
      <c r="K23" s="265" t="str">
        <f>IF(ISERROR(VLOOKUP(J23,'KAYIT LİSTESİ'!$B$4:$H$478,2,0)),"",(VLOOKUP(J23,'KAYIT LİSTESİ'!$B$4:$H$478,2,0)))</f>
        <v/>
      </c>
      <c r="L23" s="266" t="str">
        <f>IF(ISERROR(VLOOKUP(J23,'KAYIT LİSTESİ'!$B$4:$H$478,4,0)),"",(VLOOKUP(J23,'KAYIT LİSTESİ'!$B$4:$H$478,4,0)))</f>
        <v/>
      </c>
      <c r="M23" s="267" t="str">
        <f>IF(ISERROR(VLOOKUP(J23,'KAYIT LİSTESİ'!$B$4:$H$478,5,0)),"",(VLOOKUP(J23,'KAYIT LİSTESİ'!$B$4:$H$478,5,0)))</f>
        <v/>
      </c>
      <c r="N23" s="267" t="str">
        <f>IF(ISERROR(VLOOKUP(J23,'KAYIT LİSTESİ'!$B$4:$H$478,6,0)),"",(VLOOKUP(J23,'KAYIT LİSTESİ'!$B$4:$H$478,6,0)))</f>
        <v/>
      </c>
      <c r="O23" s="268"/>
    </row>
    <row r="24" spans="1:15" ht="34.5" customHeight="1" x14ac:dyDescent="0.2">
      <c r="A24" s="575" t="s">
        <v>464</v>
      </c>
      <c r="B24" s="575"/>
      <c r="C24" s="575"/>
      <c r="D24" s="575"/>
      <c r="E24" s="575"/>
      <c r="F24" s="575"/>
      <c r="G24" s="575"/>
      <c r="H24" s="170"/>
      <c r="I24" s="575" t="s">
        <v>468</v>
      </c>
      <c r="J24" s="575"/>
      <c r="K24" s="575"/>
      <c r="L24" s="575"/>
      <c r="M24" s="575"/>
      <c r="N24" s="575"/>
      <c r="O24" s="575"/>
    </row>
    <row r="25" spans="1:15" ht="34.5" customHeight="1" x14ac:dyDescent="0.2">
      <c r="A25" s="294" t="s">
        <v>194</v>
      </c>
      <c r="B25" s="294" t="s">
        <v>66</v>
      </c>
      <c r="C25" s="294" t="s">
        <v>65</v>
      </c>
      <c r="D25" s="295" t="s">
        <v>13</v>
      </c>
      <c r="E25" s="296" t="s">
        <v>14</v>
      </c>
      <c r="F25" s="296" t="s">
        <v>190</v>
      </c>
      <c r="G25" s="294" t="s">
        <v>133</v>
      </c>
      <c r="H25" s="170"/>
      <c r="I25" s="294" t="s">
        <v>194</v>
      </c>
      <c r="J25" s="294" t="s">
        <v>66</v>
      </c>
      <c r="K25" s="294" t="s">
        <v>65</v>
      </c>
      <c r="L25" s="295" t="s">
        <v>13</v>
      </c>
      <c r="M25" s="296" t="s">
        <v>14</v>
      </c>
      <c r="N25" s="296" t="s">
        <v>190</v>
      </c>
      <c r="O25" s="294" t="s">
        <v>133</v>
      </c>
    </row>
    <row r="26" spans="1:15" ht="34.5" customHeight="1" x14ac:dyDescent="0.2">
      <c r="A26" s="263">
        <v>1</v>
      </c>
      <c r="B26" s="264" t="s">
        <v>443</v>
      </c>
      <c r="C26" s="265" t="str">
        <f>IF(ISERROR(VLOOKUP(B26,'KAYIT LİSTESİ'!$B$4:$H$478,2,0)),"",(VLOOKUP(B26,'KAYIT LİSTESİ'!$B$4:$H$478,2,0)))</f>
        <v/>
      </c>
      <c r="D26" s="266" t="str">
        <f>IF(ISERROR(VLOOKUP(B26,'KAYIT LİSTESİ'!$B$4:$H$478,4,0)),"",(VLOOKUP(B26,'KAYIT LİSTESİ'!$B$4:$H$478,4,0)))</f>
        <v/>
      </c>
      <c r="E26" s="267" t="str">
        <f>IF(ISERROR(VLOOKUP(B26,'KAYIT LİSTESİ'!$B$4:$H$478,5,0)),"",(VLOOKUP(B26,'KAYIT LİSTESİ'!$B$4:$H$478,5,0)))</f>
        <v/>
      </c>
      <c r="F26" s="267" t="str">
        <f>IF(ISERROR(VLOOKUP(B26,'KAYIT LİSTESİ'!$B$4:$H$478,6,0)),"",(VLOOKUP(B26,'KAYIT LİSTESİ'!$B$4:$H$478,6,0)))</f>
        <v/>
      </c>
      <c r="G26" s="268"/>
      <c r="H26" s="170"/>
      <c r="I26" s="263">
        <v>1</v>
      </c>
      <c r="J26" s="264" t="s">
        <v>419</v>
      </c>
      <c r="K26" s="265">
        <f>IF(ISERROR(VLOOKUP(J26,'KAYIT LİSTESİ'!$B$4:$H$478,2,0)),"",(VLOOKUP(J26,'KAYIT LİSTESİ'!$B$4:$H$478,2,0)))</f>
        <v>125</v>
      </c>
      <c r="L26" s="266">
        <f>IF(ISERROR(VLOOKUP(J26,'KAYIT LİSTESİ'!$B$4:$H$478,4,0)),"",(VLOOKUP(J26,'KAYIT LİSTESİ'!$B$4:$H$478,4,0)))</f>
        <v>38600</v>
      </c>
      <c r="M26" s="267" t="str">
        <f>IF(ISERROR(VLOOKUP(J26,'KAYIT LİSTESİ'!$B$4:$H$478,5,0)),"",(VLOOKUP(J26,'KAYIT LİSTESİ'!$B$4:$H$478,5,0)))</f>
        <v>Ahmet Emir Telli</v>
      </c>
      <c r="N26" s="267" t="str">
        <f>IF(ISERROR(VLOOKUP(J26,'KAYIT LİSTESİ'!$B$4:$H$478,6,0)),"",(VLOOKUP(J26,'KAYIT LİSTESİ'!$B$4:$H$478,6,0)))</f>
        <v>İZMİR-ÖZEL İZMİR SEVİNÇ ORTAOKULU</v>
      </c>
      <c r="O26" s="268"/>
    </row>
    <row r="27" spans="1:15" ht="34.5" customHeight="1" x14ac:dyDescent="0.2">
      <c r="A27" s="263">
        <v>2</v>
      </c>
      <c r="B27" s="264" t="s">
        <v>444</v>
      </c>
      <c r="C27" s="265">
        <f>IF(ISERROR(VLOOKUP(B27,'KAYIT LİSTESİ'!$B$4:$H$478,2,0)),"",(VLOOKUP(B27,'KAYIT LİSTESİ'!$B$4:$H$478,2,0)))</f>
        <v>94</v>
      </c>
      <c r="D27" s="266">
        <f>IF(ISERROR(VLOOKUP(B27,'KAYIT LİSTESİ'!$B$4:$H$478,4,0)),"",(VLOOKUP(B27,'KAYIT LİSTESİ'!$B$4:$H$478,4,0)))</f>
        <v>38471</v>
      </c>
      <c r="E27" s="267" t="str">
        <f>IF(ISERROR(VLOOKUP(B27,'KAYIT LİSTESİ'!$B$4:$H$478,5,0)),"",(VLOOKUP(B27,'KAYIT LİSTESİ'!$B$4:$H$478,5,0)))</f>
        <v>YİĞİT HİRİK</v>
      </c>
      <c r="F27" s="267" t="str">
        <f>IF(ISERROR(VLOOKUP(B27,'KAYIT LİSTESİ'!$B$4:$H$478,6,0)),"",(VLOOKUP(B27,'KAYIT LİSTESİ'!$B$4:$H$478,6,0)))</f>
        <v>KARŞIYAKA ALİ KAYA ORTAOKULU(FERDİ)</v>
      </c>
      <c r="G27" s="268"/>
      <c r="H27" s="170"/>
      <c r="I27" s="263">
        <v>2</v>
      </c>
      <c r="J27" s="264" t="s">
        <v>420</v>
      </c>
      <c r="K27" s="265">
        <f>IF(ISERROR(VLOOKUP(J27,'KAYIT LİSTESİ'!$B$4:$H$478,2,0)),"",(VLOOKUP(J27,'KAYIT LİSTESİ'!$B$4:$H$478,2,0)))</f>
        <v>97</v>
      </c>
      <c r="L27" s="266">
        <f>IF(ISERROR(VLOOKUP(J27,'KAYIT LİSTESİ'!$B$4:$H$478,4,0)),"",(VLOOKUP(J27,'KAYIT LİSTESİ'!$B$4:$H$478,4,0)))</f>
        <v>38361</v>
      </c>
      <c r="M27" s="267" t="str">
        <f>IF(ISERROR(VLOOKUP(J27,'KAYIT LİSTESİ'!$B$4:$H$478,5,0)),"",(VLOOKUP(J27,'KAYIT LİSTESİ'!$B$4:$H$478,5,0)))</f>
        <v>IVAN  GRISHIN</v>
      </c>
      <c r="N27" s="267" t="str">
        <f>IF(ISERROR(VLOOKUP(J27,'KAYIT LİSTESİ'!$B$4:$H$478,6,0)),"",(VLOOKUP(J27,'KAYIT LİSTESİ'!$B$4:$H$478,6,0)))</f>
        <v>İZMİR-ÇAMKIRAN ORTAOKULU</v>
      </c>
      <c r="O27" s="268"/>
    </row>
    <row r="28" spans="1:15" ht="34.5" customHeight="1" x14ac:dyDescent="0.2">
      <c r="A28" s="263">
        <v>3</v>
      </c>
      <c r="B28" s="264" t="s">
        <v>445</v>
      </c>
      <c r="C28" s="265">
        <f>IF(ISERROR(VLOOKUP(B28,'KAYIT LİSTESİ'!$B$4:$H$478,2,0)),"",(VLOOKUP(B28,'KAYIT LİSTESİ'!$B$4:$H$478,2,0)))</f>
        <v>104</v>
      </c>
      <c r="D28" s="266">
        <f>IF(ISERROR(VLOOKUP(B28,'KAYIT LİSTESİ'!$B$4:$H$478,4,0)),"",(VLOOKUP(B28,'KAYIT LİSTESİ'!$B$4:$H$478,4,0)))</f>
        <v>38362</v>
      </c>
      <c r="E28" s="267" t="str">
        <f>IF(ISERROR(VLOOKUP(B28,'KAYIT LİSTESİ'!$B$4:$H$478,5,0)),"",(VLOOKUP(B28,'KAYIT LİSTESİ'!$B$4:$H$478,5,0)))</f>
        <v>MERT ALİ ÇEVİK</v>
      </c>
      <c r="F28" s="267" t="str">
        <f>IF(ISERROR(VLOOKUP(B28,'KAYIT LİSTESİ'!$B$4:$H$478,6,0)),"",(VLOOKUP(B28,'KAYIT LİSTESİ'!$B$4:$H$478,6,0)))</f>
        <v>İZMİR-KARŞIYAKA SELÇUK YAŞAR ALAYBEY ORTAOKULU( FERDİ ERKEK)</v>
      </c>
      <c r="G28" s="268"/>
      <c r="H28" s="170"/>
      <c r="I28" s="263">
        <v>3</v>
      </c>
      <c r="J28" s="264" t="s">
        <v>421</v>
      </c>
      <c r="K28" s="265">
        <f>IF(ISERROR(VLOOKUP(J28,'KAYIT LİSTESİ'!$B$4:$H$478,2,0)),"",(VLOOKUP(J28,'KAYIT LİSTESİ'!$B$4:$H$478,2,0)))</f>
        <v>98</v>
      </c>
      <c r="L28" s="266">
        <f>IF(ISERROR(VLOOKUP(J28,'KAYIT LİSTESİ'!$B$4:$H$478,4,0)),"",(VLOOKUP(J28,'KAYIT LİSTESİ'!$B$4:$H$478,4,0)))</f>
        <v>38246</v>
      </c>
      <c r="M28" s="267" t="str">
        <f>IF(ISERROR(VLOOKUP(J28,'KAYIT LİSTESİ'!$B$4:$H$478,5,0)),"",(VLOOKUP(J28,'KAYIT LİSTESİ'!$B$4:$H$478,5,0)))</f>
        <v>Furkan TANRIKULU</v>
      </c>
      <c r="N28" s="267" t="str">
        <f>IF(ISERROR(VLOOKUP(J28,'KAYIT LİSTESİ'!$B$4:$H$478,6,0)),"",(VLOOKUP(J28,'KAYIT LİSTESİ'!$B$4:$H$478,6,0)))</f>
        <v>İZMİR- İYİBURNAZ ORTA OKULU</v>
      </c>
      <c r="O28" s="268"/>
    </row>
    <row r="29" spans="1:15" ht="34.5" customHeight="1" x14ac:dyDescent="0.2">
      <c r="A29" s="263">
        <v>4</v>
      </c>
      <c r="B29" s="264" t="s">
        <v>446</v>
      </c>
      <c r="C29" s="265">
        <f>IF(ISERROR(VLOOKUP(B29,'KAYIT LİSTESİ'!$B$4:$H$478,2,0)),"",(VLOOKUP(B29,'KAYIT LİSTESİ'!$B$4:$H$478,2,0)))</f>
        <v>112</v>
      </c>
      <c r="D29" s="266">
        <f>IF(ISERROR(VLOOKUP(B29,'KAYIT LİSTESİ'!$B$4:$H$478,4,0)),"",(VLOOKUP(B29,'KAYIT LİSTESİ'!$B$4:$H$478,4,0)))</f>
        <v>38244</v>
      </c>
      <c r="E29" s="267" t="str">
        <f>IF(ISERROR(VLOOKUP(B29,'KAYIT LİSTESİ'!$B$4:$H$478,5,0)),"",(VLOOKUP(B29,'KAYIT LİSTESİ'!$B$4:$H$478,5,0)))</f>
        <v>VEDAT ARHAN SIRIM</v>
      </c>
      <c r="F29" s="267" t="str">
        <f>IF(ISERROR(VLOOKUP(B29,'KAYIT LİSTESİ'!$B$4:$H$478,6,0)),"",(VLOOKUP(B29,'KAYIT LİSTESİ'!$B$4:$H$478,6,0)))</f>
        <v>İZMİR-ÖZEL KARŞIYAKA BİLİM DOĞA ORTAOKULU</v>
      </c>
      <c r="G29" s="268"/>
      <c r="H29" s="170"/>
      <c r="I29" s="263">
        <v>4</v>
      </c>
      <c r="J29" s="264" t="s">
        <v>422</v>
      </c>
      <c r="K29" s="265">
        <f>IF(ISERROR(VLOOKUP(J29,'KAYIT LİSTESİ'!$B$4:$H$478,2,0)),"",(VLOOKUP(J29,'KAYIT LİSTESİ'!$B$4:$H$478,2,0)))</f>
        <v>104</v>
      </c>
      <c r="L29" s="266">
        <f>IF(ISERROR(VLOOKUP(J29,'KAYIT LİSTESİ'!$B$4:$H$478,4,0)),"",(VLOOKUP(J29,'KAYIT LİSTESİ'!$B$4:$H$478,4,0)))</f>
        <v>38362</v>
      </c>
      <c r="M29" s="267" t="str">
        <f>IF(ISERROR(VLOOKUP(J29,'KAYIT LİSTESİ'!$B$4:$H$478,5,0)),"",(VLOOKUP(J29,'KAYIT LİSTESİ'!$B$4:$H$478,5,0)))</f>
        <v>MERT ALİ ÇEVİK</v>
      </c>
      <c r="N29" s="267" t="str">
        <f>IF(ISERROR(VLOOKUP(J29,'KAYIT LİSTESİ'!$B$4:$H$478,6,0)),"",(VLOOKUP(J29,'KAYIT LİSTESİ'!$B$4:$H$478,6,0)))</f>
        <v>İZMİR-KARŞIYAKA SELÇUK YAŞAR ALAYBEY ORTAOKULU( FERDİ ERKEK)</v>
      </c>
      <c r="O29" s="268"/>
    </row>
    <row r="30" spans="1:15" ht="34.5" customHeight="1" x14ac:dyDescent="0.2">
      <c r="A30" s="263">
        <v>5</v>
      </c>
      <c r="B30" s="264" t="s">
        <v>447</v>
      </c>
      <c r="C30" s="265">
        <f>IF(ISERROR(VLOOKUP(B30,'KAYIT LİSTESİ'!$B$4:$H$478,2,0)),"",(VLOOKUP(B30,'KAYIT LİSTESİ'!$B$4:$H$478,2,0)))</f>
        <v>115</v>
      </c>
      <c r="D30" s="266">
        <f>IF(ISERROR(VLOOKUP(B30,'KAYIT LİSTESİ'!$B$4:$H$478,4,0)),"",(VLOOKUP(B30,'KAYIT LİSTESİ'!$B$4:$H$478,4,0)))</f>
        <v>38651</v>
      </c>
      <c r="E30" s="267" t="str">
        <f>IF(ISERROR(VLOOKUP(B30,'KAYIT LİSTESİ'!$B$4:$H$478,5,0)),"",(VLOOKUP(B30,'KAYIT LİSTESİ'!$B$4:$H$478,5,0)))</f>
        <v>FATİH ENES AYDIN</v>
      </c>
      <c r="F30" s="267" t="str">
        <f>IF(ISERROR(VLOOKUP(B30,'KAYIT LİSTESİ'!$B$4:$H$478,6,0)),"",(VLOOKUP(B30,'KAYIT LİSTESİ'!$B$4:$H$478,6,0)))</f>
        <v>İZMİR-ÖZEL TÜRK ORTAOKLU KONAK</v>
      </c>
      <c r="G30" s="268"/>
      <c r="H30" s="170"/>
      <c r="I30" s="263">
        <v>5</v>
      </c>
      <c r="J30" s="264" t="s">
        <v>423</v>
      </c>
      <c r="K30" s="265">
        <f>IF(ISERROR(VLOOKUP(J30,'KAYIT LİSTESİ'!$B$4:$H$478,2,0)),"",(VLOOKUP(J30,'KAYIT LİSTESİ'!$B$4:$H$478,2,0)))</f>
        <v>109</v>
      </c>
      <c r="L30" s="266">
        <f>IF(ISERROR(VLOOKUP(J30,'KAYIT LİSTESİ'!$B$4:$H$478,4,0)),"",(VLOOKUP(J30,'KAYIT LİSTESİ'!$B$4:$H$478,4,0)))</f>
        <v>38120</v>
      </c>
      <c r="M30" s="267" t="str">
        <f>IF(ISERROR(VLOOKUP(J30,'KAYIT LİSTESİ'!$B$4:$H$478,5,0)),"",(VLOOKUP(J30,'KAYIT LİSTESİ'!$B$4:$H$478,5,0)))</f>
        <v>EGEHAN YILDIZ</v>
      </c>
      <c r="N30" s="267" t="str">
        <f>IF(ISERROR(VLOOKUP(J30,'KAYIT LİSTESİ'!$B$4:$H$478,6,0)),"",(VLOOKUP(J30,'KAYIT LİSTESİ'!$B$4:$H$478,6,0)))</f>
        <v>İZMİR-ÖZEL EGE ORTAOKULU</v>
      </c>
      <c r="O30" s="268"/>
    </row>
    <row r="31" spans="1:15" ht="34.5" customHeight="1" x14ac:dyDescent="0.2">
      <c r="A31" s="263">
        <v>6</v>
      </c>
      <c r="B31" s="264" t="s">
        <v>448</v>
      </c>
      <c r="C31" s="265">
        <f>IF(ISERROR(VLOOKUP(B31,'KAYIT LİSTESİ'!$B$4:$H$478,2,0)),"",(VLOOKUP(B31,'KAYIT LİSTESİ'!$B$4:$H$478,2,0)))</f>
        <v>124</v>
      </c>
      <c r="D31" s="266">
        <f>IF(ISERROR(VLOOKUP(B31,'KAYIT LİSTESİ'!$B$4:$H$478,4,0)),"",(VLOOKUP(B31,'KAYIT LİSTESİ'!$B$4:$H$478,4,0)))</f>
        <v>38479</v>
      </c>
      <c r="E31" s="267" t="str">
        <f>IF(ISERROR(VLOOKUP(B31,'KAYIT LİSTESİ'!$B$4:$H$478,5,0)),"",(VLOOKUP(B31,'KAYIT LİSTESİ'!$B$4:$H$478,5,0)))</f>
        <v>ASİL OSMANOĞLU</v>
      </c>
      <c r="F31" s="267" t="str">
        <f>IF(ISERROR(VLOOKUP(B31,'KAYIT LİSTESİ'!$B$4:$H$478,6,0)),"",(VLOOKUP(B31,'KAYIT LİSTESİ'!$B$4:$H$478,6,0)))</f>
        <v xml:space="preserve">İZMİR-ZÜBEYDE HANIM EĞİTİM KURUMLARI </v>
      </c>
      <c r="G31" s="268"/>
      <c r="H31" s="170"/>
      <c r="I31" s="263">
        <v>6</v>
      </c>
      <c r="J31" s="264" t="s">
        <v>424</v>
      </c>
      <c r="K31" s="265">
        <f>IF(ISERROR(VLOOKUP(J31,'KAYIT LİSTESİ'!$B$4:$H$478,2,0)),"",(VLOOKUP(J31,'KAYIT LİSTESİ'!$B$4:$H$478,2,0)))</f>
        <v>116</v>
      </c>
      <c r="L31" s="266">
        <f>IF(ISERROR(VLOOKUP(J31,'KAYIT LİSTESİ'!$B$4:$H$478,4,0)),"",(VLOOKUP(J31,'KAYIT LİSTESİ'!$B$4:$H$478,4,0)))</f>
        <v>38447</v>
      </c>
      <c r="M31" s="267" t="str">
        <f>IF(ISERROR(VLOOKUP(J31,'KAYIT LİSTESİ'!$B$4:$H$478,5,0)),"",(VLOOKUP(J31,'KAYIT LİSTESİ'!$B$4:$H$478,5,0)))</f>
        <v>EREN DERİN VAROL</v>
      </c>
      <c r="N31" s="267" t="str">
        <f>IF(ISERROR(VLOOKUP(J31,'KAYIT LİSTESİ'!$B$4:$H$478,6,0)),"",(VLOOKUP(J31,'KAYIT LİSTESİ'!$B$4:$H$478,6,0)))</f>
        <v>İZMİR-ÖZEL TÜRK ORTAOKLU KONAK</v>
      </c>
      <c r="O31" s="268"/>
    </row>
    <row r="32" spans="1:15" ht="34.5" customHeight="1" x14ac:dyDescent="0.2">
      <c r="A32" s="263">
        <v>7</v>
      </c>
      <c r="B32" s="264" t="s">
        <v>449</v>
      </c>
      <c r="C32" s="265">
        <f>IF(ISERROR(VLOOKUP(B32,'KAYIT LİSTESİ'!$B$4:$H$478,2,0)),"",(VLOOKUP(B32,'KAYIT LİSTESİ'!$B$4:$H$478,2,0)))</f>
        <v>134</v>
      </c>
      <c r="D32" s="266">
        <f>IF(ISERROR(VLOOKUP(B32,'KAYIT LİSTESİ'!$B$4:$H$478,4,0)),"",(VLOOKUP(B32,'KAYIT LİSTESİ'!$B$4:$H$478,4,0)))</f>
        <v>38066</v>
      </c>
      <c r="E32" s="267" t="str">
        <f>IF(ISERROR(VLOOKUP(B32,'KAYIT LİSTESİ'!$B$4:$H$478,5,0)),"",(VLOOKUP(B32,'KAYIT LİSTESİ'!$B$4:$H$478,5,0)))</f>
        <v>ALTUĞ KAPÇAK</v>
      </c>
      <c r="F32" s="267" t="str">
        <f>IF(ISERROR(VLOOKUP(B32,'KAYIT LİSTESİ'!$B$4:$H$478,6,0)),"",(VLOOKUP(B32,'KAYIT LİSTESİ'!$B$4:$H$478,6,0)))</f>
        <v xml:space="preserve">İZMİR-CEMİL MİDİLLİ ORTA OKULU </v>
      </c>
      <c r="G32" s="268"/>
      <c r="H32" s="170"/>
      <c r="I32" s="263">
        <v>7</v>
      </c>
      <c r="J32" s="264" t="s">
        <v>425</v>
      </c>
      <c r="K32" s="265">
        <f>IF(ISERROR(VLOOKUP(J32,'KAYIT LİSTESİ'!$B$4:$H$478,2,0)),"",(VLOOKUP(J32,'KAYIT LİSTESİ'!$B$4:$H$478,2,0)))</f>
        <v>121</v>
      </c>
      <c r="L32" s="266" t="str">
        <f>IF(ISERROR(VLOOKUP(J32,'KAYIT LİSTESİ'!$B$4:$H$478,4,0)),"",(VLOOKUP(J32,'KAYIT LİSTESİ'!$B$4:$H$478,4,0)))</f>
        <v>10.09.2003</v>
      </c>
      <c r="M32" s="267" t="str">
        <f>IF(ISERROR(VLOOKUP(J32,'KAYIT LİSTESİ'!$B$4:$H$478,5,0)),"",(VLOOKUP(J32,'KAYIT LİSTESİ'!$B$4:$H$478,5,0)))</f>
        <v>Arcan KOŞVAR</v>
      </c>
      <c r="N32" s="267" t="str">
        <f>IF(ISERROR(VLOOKUP(J32,'KAYIT LİSTESİ'!$B$4:$H$478,6,0)),"",(VLOOKUP(J32,'KAYIT LİSTESİ'!$B$4:$H$478,6,0)))</f>
        <v>İZMİR-Uğur Okulları Karşıyaka Örnekköy Kampüsü (FERDİ)</v>
      </c>
      <c r="O32" s="268"/>
    </row>
    <row r="33" spans="1:15" ht="34.5" customHeight="1" x14ac:dyDescent="0.2">
      <c r="A33" s="263">
        <v>8</v>
      </c>
      <c r="B33" s="264" t="s">
        <v>450</v>
      </c>
      <c r="C33" s="265" t="str">
        <f>IF(ISERROR(VLOOKUP(B33,'KAYIT LİSTESİ'!$B$4:$H$478,2,0)),"",(VLOOKUP(B33,'KAYIT LİSTESİ'!$B$4:$H$478,2,0)))</f>
        <v/>
      </c>
      <c r="D33" s="266" t="str">
        <f>IF(ISERROR(VLOOKUP(B33,'KAYIT LİSTESİ'!$B$4:$H$478,4,0)),"",(VLOOKUP(B33,'KAYIT LİSTESİ'!$B$4:$H$478,4,0)))</f>
        <v/>
      </c>
      <c r="E33" s="267" t="str">
        <f>IF(ISERROR(VLOOKUP(B33,'KAYIT LİSTESİ'!$B$4:$H$478,5,0)),"",(VLOOKUP(B33,'KAYIT LİSTESİ'!$B$4:$H$478,5,0)))</f>
        <v/>
      </c>
      <c r="F33" s="267" t="str">
        <f>IF(ISERROR(VLOOKUP(B33,'KAYIT LİSTESİ'!$B$4:$H$478,6,0)),"",(VLOOKUP(B33,'KAYIT LİSTESİ'!$B$4:$H$478,6,0)))</f>
        <v/>
      </c>
      <c r="G33" s="268"/>
      <c r="H33" s="170"/>
      <c r="I33" s="263">
        <v>8</v>
      </c>
      <c r="J33" s="264" t="s">
        <v>426</v>
      </c>
      <c r="K33" s="265">
        <f>IF(ISERROR(VLOOKUP(J33,'KAYIT LİSTESİ'!$B$4:$H$478,2,0)),"",(VLOOKUP(J33,'KAYIT LİSTESİ'!$B$4:$H$478,2,0)))</f>
        <v>133</v>
      </c>
      <c r="L33" s="266">
        <f>IF(ISERROR(VLOOKUP(J33,'KAYIT LİSTESİ'!$B$4:$H$478,4,0)),"",(VLOOKUP(J33,'KAYIT LİSTESİ'!$B$4:$H$478,4,0)))</f>
        <v>38032</v>
      </c>
      <c r="M33" s="267" t="str">
        <f>IF(ISERROR(VLOOKUP(J33,'KAYIT LİSTESİ'!$B$4:$H$478,5,0)),"",(VLOOKUP(J33,'KAYIT LİSTESİ'!$B$4:$H$478,5,0)))</f>
        <v>ARDA HAMZA GÜLER</v>
      </c>
      <c r="N33" s="267" t="str">
        <f>IF(ISERROR(VLOOKUP(J33,'KAYIT LİSTESİ'!$B$4:$H$478,6,0)),"",(VLOOKUP(J33,'KAYIT LİSTESİ'!$B$4:$H$478,6,0)))</f>
        <v xml:space="preserve">İZMİR-CEMİL MİDİLLİ ORTA OKULU </v>
      </c>
      <c r="O33" s="268"/>
    </row>
    <row r="34" spans="1:15" ht="34.5" customHeight="1" x14ac:dyDescent="0.2">
      <c r="A34" s="572" t="s">
        <v>232</v>
      </c>
      <c r="B34" s="572"/>
      <c r="C34" s="572"/>
      <c r="D34" s="572"/>
      <c r="E34" s="572"/>
      <c r="F34" s="572"/>
      <c r="G34" s="572"/>
      <c r="H34" s="170"/>
      <c r="I34" s="572" t="s">
        <v>169</v>
      </c>
      <c r="J34" s="572"/>
      <c r="K34" s="572"/>
      <c r="L34" s="572"/>
      <c r="M34" s="572"/>
      <c r="N34" s="572"/>
      <c r="O34" s="572"/>
    </row>
    <row r="35" spans="1:15" ht="34.5" customHeight="1" x14ac:dyDescent="0.2">
      <c r="A35" s="161" t="s">
        <v>194</v>
      </c>
      <c r="B35" s="161" t="s">
        <v>66</v>
      </c>
      <c r="C35" s="161" t="s">
        <v>65</v>
      </c>
      <c r="D35" s="162" t="s">
        <v>13</v>
      </c>
      <c r="E35" s="163" t="s">
        <v>14</v>
      </c>
      <c r="F35" s="163" t="s">
        <v>190</v>
      </c>
      <c r="G35" s="164" t="s">
        <v>133</v>
      </c>
      <c r="H35" s="170"/>
      <c r="I35" s="161" t="s">
        <v>6</v>
      </c>
      <c r="J35" s="161"/>
      <c r="K35" s="161" t="s">
        <v>64</v>
      </c>
      <c r="L35" s="162" t="s">
        <v>20</v>
      </c>
      <c r="M35" s="163" t="s">
        <v>7</v>
      </c>
      <c r="N35" s="163" t="s">
        <v>190</v>
      </c>
      <c r="O35" s="164" t="s">
        <v>133</v>
      </c>
    </row>
    <row r="36" spans="1:15" ht="34.5" customHeight="1" x14ac:dyDescent="0.2">
      <c r="A36" s="263">
        <v>1</v>
      </c>
      <c r="B36" s="264" t="s">
        <v>46</v>
      </c>
      <c r="C36" s="269" t="str">
        <f>IF(ISERROR(VLOOKUP(B36,'KAYIT LİSTESİ'!$B$4:$H$478,2,0)),"",(VLOOKUP(B36,'KAYIT LİSTESİ'!$B$4:$H$478,2,0)))</f>
        <v/>
      </c>
      <c r="D36" s="266" t="str">
        <f>IF(ISERROR(VLOOKUP(B36,'KAYIT LİSTESİ'!$B$4:$H$478,4,0)),"",(VLOOKUP(B36,'KAYIT LİSTESİ'!$B$4:$H$478,4,0)))</f>
        <v/>
      </c>
      <c r="E36" s="267" t="str">
        <f>IF(ISERROR(VLOOKUP(B36,'KAYIT LİSTESİ'!$B$4:$H$478,5,0)),"",(VLOOKUP(B36,'KAYIT LİSTESİ'!$B$4:$H$478,5,0)))</f>
        <v/>
      </c>
      <c r="F36" s="267" t="str">
        <f>IF(ISERROR(VLOOKUP(B36,'KAYIT LİSTESİ'!$B$4:$H$478,6,0)),"",(VLOOKUP(B36,'KAYIT LİSTESİ'!$B$4:$H$478,6,0)))</f>
        <v/>
      </c>
      <c r="G36" s="270"/>
      <c r="H36" s="170"/>
      <c r="I36" s="263">
        <v>1</v>
      </c>
      <c r="J36" s="264" t="s">
        <v>263</v>
      </c>
      <c r="K36" s="271" t="str">
        <f>IF(ISERROR(VLOOKUP(J36,'KAYIT LİSTESİ'!$B$4:$H$478,2,0)),"",(VLOOKUP(J36,'KAYIT LİSTESİ'!$B$4:$H$478,2,0)))</f>
        <v/>
      </c>
      <c r="L36" s="272" t="str">
        <f>IF(ISERROR(VLOOKUP(J36,'KAYIT LİSTESİ'!$B$4:$H$478,4,0)),"",(VLOOKUP(J36,'KAYIT LİSTESİ'!$B$4:$H$478,4,0)))</f>
        <v/>
      </c>
      <c r="M36" s="275" t="str">
        <f>IF(ISERROR(VLOOKUP(J36,'KAYIT LİSTESİ'!$B$4:$H$478,5,0)),"",(VLOOKUP(J36,'KAYIT LİSTESİ'!$B$4:$H$478,5,0)))</f>
        <v/>
      </c>
      <c r="N36" s="273" t="str">
        <f>IF(ISERROR(VLOOKUP(J36,'KAYIT LİSTESİ'!$B$4:$H$478,6,0)),"",(VLOOKUP(J36,'KAYIT LİSTESİ'!$B$4:$H$478,6,0)))</f>
        <v/>
      </c>
      <c r="O36" s="274"/>
    </row>
    <row r="37" spans="1:15" ht="34.5" customHeight="1" x14ac:dyDescent="0.2">
      <c r="A37" s="263">
        <v>2</v>
      </c>
      <c r="B37" s="264" t="s">
        <v>47</v>
      </c>
      <c r="C37" s="269">
        <f>IF(ISERROR(VLOOKUP(B37,'KAYIT LİSTESİ'!$B$4:$H$478,2,0)),"",(VLOOKUP(B37,'KAYIT LİSTESİ'!$B$4:$H$478,2,0)))</f>
        <v>51</v>
      </c>
      <c r="D37" s="266" t="str">
        <f>IF(ISERROR(VLOOKUP(B37,'KAYIT LİSTESİ'!$B$4:$H$478,4,0)),"",(VLOOKUP(B37,'KAYIT LİSTESİ'!$B$4:$H$478,4,0)))</f>
        <v>09,08,2004</v>
      </c>
      <c r="E37" s="267" t="str">
        <f>IF(ISERROR(VLOOKUP(B37,'KAYIT LİSTESİ'!$B$4:$H$478,5,0)),"",(VLOOKUP(B37,'KAYIT LİSTESİ'!$B$4:$H$478,5,0)))</f>
        <v>OĞUZHAN UÇAK</v>
      </c>
      <c r="F37" s="267" t="str">
        <f>IF(ISERROR(VLOOKUP(B37,'KAYIT LİSTESİ'!$B$4:$H$478,6,0)),"",(VLOOKUP(B37,'KAYIT LİSTESİ'!$B$4:$H$478,6,0)))</f>
        <v>İZMİR-İSMET SEZGİN ORTA OKULU</v>
      </c>
      <c r="G37" s="270"/>
      <c r="H37" s="170"/>
      <c r="I37" s="263">
        <v>2</v>
      </c>
      <c r="J37" s="264" t="s">
        <v>264</v>
      </c>
      <c r="K37" s="271">
        <f>IF(ISERROR(VLOOKUP(J37,'KAYIT LİSTESİ'!$B$4:$H$478,2,0)),"",(VLOOKUP(J37,'KAYIT LİSTESİ'!$B$4:$H$478,2,0)))</f>
        <v>54</v>
      </c>
      <c r="L37" s="272">
        <f>IF(ISERROR(VLOOKUP(J37,'KAYIT LİSTESİ'!$B$4:$H$478,4,0)),"",(VLOOKUP(J37,'KAYIT LİSTESİ'!$B$4:$H$478,4,0)))</f>
        <v>0</v>
      </c>
      <c r="M37" s="275" t="str">
        <f>IF(ISERROR(VLOOKUP(J37,'KAYIT LİSTESİ'!$B$4:$H$478,5,0)),"",(VLOOKUP(J37,'KAYIT LİSTESİ'!$B$4:$H$478,5,0)))</f>
        <v>TAHA KARAÇELİK</v>
      </c>
      <c r="N37" s="273" t="str">
        <f>IF(ISERROR(VLOOKUP(J37,'KAYIT LİSTESİ'!$B$4:$H$478,6,0)),"",(VLOOKUP(J37,'KAYIT LİSTESİ'!$B$4:$H$478,6,0)))</f>
        <v>İZMİR-İSMET SEZGİN ORTA OKULU</v>
      </c>
      <c r="O37" s="274"/>
    </row>
    <row r="38" spans="1:15" ht="34.5" customHeight="1" x14ac:dyDescent="0.2">
      <c r="A38" s="263">
        <v>3</v>
      </c>
      <c r="B38" s="264" t="s">
        <v>48</v>
      </c>
      <c r="C38" s="269">
        <f>IF(ISERROR(VLOOKUP(B38,'KAYIT LİSTESİ'!$B$4:$H$478,2,0)),"",(VLOOKUP(B38,'KAYIT LİSTESİ'!$B$4:$H$478,2,0)))</f>
        <v>59</v>
      </c>
      <c r="D38" s="266">
        <f>IF(ISERROR(VLOOKUP(B38,'KAYIT LİSTESİ'!$B$4:$H$478,4,0)),"",(VLOOKUP(B38,'KAYIT LİSTESİ'!$B$4:$H$478,4,0)))</f>
        <v>38342</v>
      </c>
      <c r="E38" s="267" t="str">
        <f>IF(ISERROR(VLOOKUP(B38,'KAYIT LİSTESİ'!$B$4:$H$478,5,0)),"",(VLOOKUP(B38,'KAYIT LİSTESİ'!$B$4:$H$478,5,0)))</f>
        <v>HARUN YALÇIN</v>
      </c>
      <c r="F38" s="267" t="str">
        <f>IF(ISERROR(VLOOKUP(B38,'KAYIT LİSTESİ'!$B$4:$H$478,6,0)),"",(VLOOKUP(B38,'KAYIT LİSTESİ'!$B$4:$H$478,6,0)))</f>
        <v>İZMİR-Pancar Nezihe Şairoğlu Ortaokulu  Torbalı   İZMİR</v>
      </c>
      <c r="G38" s="270"/>
      <c r="H38" s="170"/>
      <c r="I38" s="263">
        <v>3</v>
      </c>
      <c r="J38" s="264" t="s">
        <v>265</v>
      </c>
      <c r="K38" s="271">
        <f>IF(ISERROR(VLOOKUP(J38,'KAYIT LİSTESİ'!$B$4:$H$478,2,0)),"",(VLOOKUP(J38,'KAYIT LİSTESİ'!$B$4:$H$478,2,0)))</f>
        <v>61</v>
      </c>
      <c r="L38" s="272">
        <f>IF(ISERROR(VLOOKUP(J38,'KAYIT LİSTESİ'!$B$4:$H$478,4,0)),"",(VLOOKUP(J38,'KAYIT LİSTESİ'!$B$4:$H$478,4,0)))</f>
        <v>37917</v>
      </c>
      <c r="M38" s="275" t="str">
        <f>IF(ISERROR(VLOOKUP(J38,'KAYIT LİSTESİ'!$B$4:$H$478,5,0)),"",(VLOOKUP(J38,'KAYIT LİSTESİ'!$B$4:$H$478,5,0)))</f>
        <v>MEHMET HÜSEYİN KARACADAĞ</v>
      </c>
      <c r="N38" s="273" t="str">
        <f>IF(ISERROR(VLOOKUP(J38,'KAYIT LİSTESİ'!$B$4:$H$478,6,0)),"",(VLOOKUP(J38,'KAYIT LİSTESİ'!$B$4:$H$478,6,0)))</f>
        <v>İZMİR-Pancar Nezihe Şairoğlu Ortaokulu  Torbalı   İZMİR</v>
      </c>
      <c r="O38" s="274"/>
    </row>
    <row r="39" spans="1:15" ht="34.5" customHeight="1" x14ac:dyDescent="0.2">
      <c r="A39" s="263">
        <v>4</v>
      </c>
      <c r="B39" s="264" t="s">
        <v>49</v>
      </c>
      <c r="C39" s="269">
        <f>IF(ISERROR(VLOOKUP(B39,'KAYIT LİSTESİ'!$B$4:$H$478,2,0)),"",(VLOOKUP(B39,'KAYIT LİSTESİ'!$B$4:$H$478,2,0)))</f>
        <v>65</v>
      </c>
      <c r="D39" s="266">
        <f>IF(ISERROR(VLOOKUP(B39,'KAYIT LİSTESİ'!$B$4:$H$478,4,0)),"",(VLOOKUP(B39,'KAYIT LİSTESİ'!$B$4:$H$478,4,0)))</f>
        <v>38292</v>
      </c>
      <c r="E39" s="267" t="str">
        <f>IF(ISERROR(VLOOKUP(B39,'KAYIT LİSTESİ'!$B$4:$H$478,5,0)),"",(VLOOKUP(B39,'KAYIT LİSTESİ'!$B$4:$H$478,5,0)))</f>
        <v>İSMETCAN TAŞPINAR</v>
      </c>
      <c r="F39" s="267" t="str">
        <f>IF(ISERROR(VLOOKUP(B39,'KAYIT LİSTESİ'!$B$4:$H$478,6,0)),"",(VLOOKUP(B39,'KAYIT LİSTESİ'!$B$4:$H$478,6,0)))</f>
        <v>İZMİR-ŞEHİT ASTSUBAY HALİL GÜÇTEKİN</v>
      </c>
      <c r="G39" s="270"/>
      <c r="H39" s="170"/>
      <c r="I39" s="263">
        <v>4</v>
      </c>
      <c r="J39" s="264" t="s">
        <v>266</v>
      </c>
      <c r="K39" s="271">
        <f>IF(ISERROR(VLOOKUP(J39,'KAYIT LİSTESİ'!$B$4:$H$478,2,0)),"",(VLOOKUP(J39,'KAYIT LİSTESİ'!$B$4:$H$478,2,0)))</f>
        <v>71</v>
      </c>
      <c r="L39" s="272">
        <f>IF(ISERROR(VLOOKUP(J39,'KAYIT LİSTESİ'!$B$4:$H$478,4,0)),"",(VLOOKUP(J39,'KAYIT LİSTESİ'!$B$4:$H$478,4,0)))</f>
        <v>38261</v>
      </c>
      <c r="M39" s="275" t="str">
        <f>IF(ISERROR(VLOOKUP(J39,'KAYIT LİSTESİ'!$B$4:$H$478,5,0)),"",(VLOOKUP(J39,'KAYIT LİSTESİ'!$B$4:$H$478,5,0)))</f>
        <v>UTKU KÖSE</v>
      </c>
      <c r="N39" s="273" t="str">
        <f>IF(ISERROR(VLOOKUP(J39,'KAYIT LİSTESİ'!$B$4:$H$478,6,0)),"",(VLOOKUP(J39,'KAYIT LİSTESİ'!$B$4:$H$478,6,0)))</f>
        <v>İZMİR-ŞEHİT ASTSUBAY HALİL GÜÇTEKİN</v>
      </c>
      <c r="O39" s="274"/>
    </row>
    <row r="40" spans="1:15" ht="34.5" customHeight="1" x14ac:dyDescent="0.2">
      <c r="A40" s="263">
        <v>5</v>
      </c>
      <c r="B40" s="264" t="s">
        <v>50</v>
      </c>
      <c r="C40" s="269">
        <f>IF(ISERROR(VLOOKUP(B40,'KAYIT LİSTESİ'!$B$4:$H$478,2,0)),"",(VLOOKUP(B40,'KAYIT LİSTESİ'!$B$4:$H$478,2,0)))</f>
        <v>0</v>
      </c>
      <c r="D40" s="266">
        <f>IF(ISERROR(VLOOKUP(B40,'KAYIT LİSTESİ'!$B$4:$H$478,4,0)),"",(VLOOKUP(B40,'KAYIT LİSTESİ'!$B$4:$H$478,4,0)))</f>
        <v>0</v>
      </c>
      <c r="E40" s="267">
        <f>IF(ISERROR(VLOOKUP(B40,'KAYIT LİSTESİ'!$B$4:$H$478,5,0)),"",(VLOOKUP(B40,'KAYIT LİSTESİ'!$B$4:$H$478,5,0)))</f>
        <v>0</v>
      </c>
      <c r="F40" s="267" t="str">
        <f>IF(ISERROR(VLOOKUP(B40,'KAYIT LİSTESİ'!$B$4:$H$478,6,0)),"",(VLOOKUP(B40,'KAYIT LİSTESİ'!$B$4:$H$478,6,0)))</f>
        <v>İZMİR-ÖZEL İZMİR BORNOVA TÜRK ORTAOKULU</v>
      </c>
      <c r="G40" s="270"/>
      <c r="H40" s="170"/>
      <c r="I40" s="263">
        <v>5</v>
      </c>
      <c r="J40" s="264" t="s">
        <v>267</v>
      </c>
      <c r="K40" s="271">
        <f>IF(ISERROR(VLOOKUP(J40,'KAYIT LİSTESİ'!$B$4:$H$478,2,0)),"",(VLOOKUP(J40,'KAYIT LİSTESİ'!$B$4:$H$478,2,0)))</f>
        <v>0</v>
      </c>
      <c r="L40" s="272">
        <f>IF(ISERROR(VLOOKUP(J40,'KAYIT LİSTESİ'!$B$4:$H$478,4,0)),"",(VLOOKUP(J40,'KAYIT LİSTESİ'!$B$4:$H$478,4,0)))</f>
        <v>0</v>
      </c>
      <c r="M40" s="275">
        <f>IF(ISERROR(VLOOKUP(J40,'KAYIT LİSTESİ'!$B$4:$H$478,5,0)),"",(VLOOKUP(J40,'KAYIT LİSTESİ'!$B$4:$H$478,5,0)))</f>
        <v>0</v>
      </c>
      <c r="N40" s="273" t="str">
        <f>IF(ISERROR(VLOOKUP(J40,'KAYIT LİSTESİ'!$B$4:$H$478,6,0)),"",(VLOOKUP(J40,'KAYIT LİSTESİ'!$B$4:$H$478,6,0)))</f>
        <v>İZMİR-ÖZEL İZMİR BORNOVA TÜRK ORTAOKULU</v>
      </c>
      <c r="O40" s="274"/>
    </row>
    <row r="41" spans="1:15" ht="34.5" customHeight="1" x14ac:dyDescent="0.2">
      <c r="A41" s="263">
        <v>6</v>
      </c>
      <c r="B41" s="264" t="s">
        <v>51</v>
      </c>
      <c r="C41" s="269">
        <f>IF(ISERROR(VLOOKUP(B41,'KAYIT LİSTESİ'!$B$4:$H$478,2,0)),"",(VLOOKUP(B41,'KAYIT LİSTESİ'!$B$4:$H$478,2,0)))</f>
        <v>28</v>
      </c>
      <c r="D41" s="266">
        <f>IF(ISERROR(VLOOKUP(B41,'KAYIT LİSTESİ'!$B$4:$H$478,4,0)),"",(VLOOKUP(B41,'KAYIT LİSTESİ'!$B$4:$H$478,4,0)))</f>
        <v>38414</v>
      </c>
      <c r="E41" s="267" t="str">
        <f>IF(ISERROR(VLOOKUP(B41,'KAYIT LİSTESİ'!$B$4:$H$478,5,0)),"",(VLOOKUP(B41,'KAYIT LİSTESİ'!$B$4:$H$478,5,0)))</f>
        <v>EGEMEN ÖZDEMİR</v>
      </c>
      <c r="F41" s="267" t="str">
        <f>IF(ISERROR(VLOOKUP(B41,'KAYIT LİSTESİ'!$B$4:$H$478,6,0)),"",(VLOOKUP(B41,'KAYIT LİSTESİ'!$B$4:$H$478,6,0)))</f>
        <v>İZMİR-DEÜ ÖZEL 75.YIL ORTAOKULU</v>
      </c>
      <c r="G41" s="270"/>
      <c r="H41" s="170"/>
      <c r="I41" s="263">
        <v>6</v>
      </c>
      <c r="J41" s="264" t="s">
        <v>268</v>
      </c>
      <c r="K41" s="271">
        <f>IF(ISERROR(VLOOKUP(J41,'KAYIT LİSTESİ'!$B$4:$H$478,2,0)),"",(VLOOKUP(J41,'KAYIT LİSTESİ'!$B$4:$H$478,2,0)))</f>
        <v>32</v>
      </c>
      <c r="L41" s="272">
        <f>IF(ISERROR(VLOOKUP(J41,'KAYIT LİSTESİ'!$B$4:$H$478,4,0)),"",(VLOOKUP(J41,'KAYIT LİSTESİ'!$B$4:$H$478,4,0)))</f>
        <v>37947</v>
      </c>
      <c r="M41" s="275" t="str">
        <f>IF(ISERROR(VLOOKUP(J41,'KAYIT LİSTESİ'!$B$4:$H$478,5,0)),"",(VLOOKUP(J41,'KAYIT LİSTESİ'!$B$4:$H$478,5,0)))</f>
        <v>SUAT ERDEM CENGİZ</v>
      </c>
      <c r="N41" s="273" t="str">
        <f>IF(ISERROR(VLOOKUP(J41,'KAYIT LİSTESİ'!$B$4:$H$478,6,0)),"",(VLOOKUP(J41,'KAYIT LİSTESİ'!$B$4:$H$478,6,0)))</f>
        <v>İZMİR-DEÜ ÖZEL 75.YIL ORTAOKULU</v>
      </c>
      <c r="O41" s="274"/>
    </row>
    <row r="42" spans="1:15" ht="34.5" customHeight="1" x14ac:dyDescent="0.2">
      <c r="A42" s="263">
        <v>7</v>
      </c>
      <c r="B42" s="264" t="s">
        <v>127</v>
      </c>
      <c r="C42" s="269">
        <f>IF(ISERROR(VLOOKUP(B42,'KAYIT LİSTESİ'!$B$4:$H$478,2,0)),"",(VLOOKUP(B42,'KAYIT LİSTESİ'!$B$4:$H$478,2,0)))</f>
        <v>89</v>
      </c>
      <c r="D42" s="266">
        <f>IF(ISERROR(VLOOKUP(B42,'KAYIT LİSTESİ'!$B$4:$H$478,4,0)),"",(VLOOKUP(B42,'KAYIT LİSTESİ'!$B$4:$H$478,4,0)))</f>
        <v>38465</v>
      </c>
      <c r="E42" s="267" t="str">
        <f>IF(ISERROR(VLOOKUP(B42,'KAYIT LİSTESİ'!$B$4:$H$478,5,0)),"",(VLOOKUP(B42,'KAYIT LİSTESİ'!$B$4:$H$478,5,0)))</f>
        <v>TAHA MERT TURGUT</v>
      </c>
      <c r="F42" s="267" t="str">
        <f>IF(ISERROR(VLOOKUP(B42,'KAYIT LİSTESİ'!$B$4:$H$478,6,0)),"",(VLOOKUP(B42,'KAYIT LİSTESİ'!$B$4:$H$478,6,0)))</f>
        <v>İZMİR-ZİHNİ ÜSTÜN ORTAOKULU</v>
      </c>
      <c r="G42" s="270"/>
      <c r="H42" s="170"/>
      <c r="I42" s="263">
        <v>7</v>
      </c>
      <c r="J42" s="264" t="s">
        <v>269</v>
      </c>
      <c r="K42" s="271">
        <f>IF(ISERROR(VLOOKUP(J42,'KAYIT LİSTESİ'!$B$4:$H$478,2,0)),"",(VLOOKUP(J42,'KAYIT LİSTESİ'!$B$4:$H$478,2,0)))</f>
        <v>91</v>
      </c>
      <c r="L42" s="272">
        <f>IF(ISERROR(VLOOKUP(J42,'KAYIT LİSTESİ'!$B$4:$H$478,4,0)),"",(VLOOKUP(J42,'KAYIT LİSTESİ'!$B$4:$H$478,4,0)))</f>
        <v>38392</v>
      </c>
      <c r="M42" s="275" t="str">
        <f>IF(ISERROR(VLOOKUP(J42,'KAYIT LİSTESİ'!$B$4:$H$478,5,0)),"",(VLOOKUP(J42,'KAYIT LİSTESİ'!$B$4:$H$478,5,0)))</f>
        <v>ALİ DÖRDÜNCÜ</v>
      </c>
      <c r="N42" s="273" t="str">
        <f>IF(ISERROR(VLOOKUP(J42,'KAYIT LİSTESİ'!$B$4:$H$478,6,0)),"",(VLOOKUP(J42,'KAYIT LİSTESİ'!$B$4:$H$478,6,0)))</f>
        <v>İZMİR-ZİHNİ ÜSTÜN ORTAOKULU</v>
      </c>
      <c r="O42" s="274"/>
    </row>
    <row r="43" spans="1:15" ht="34.5" customHeight="1" x14ac:dyDescent="0.2">
      <c r="A43" s="263">
        <v>8</v>
      </c>
      <c r="B43" s="264" t="s">
        <v>128</v>
      </c>
      <c r="C43" s="269" t="str">
        <f>IF(ISERROR(VLOOKUP(B43,'KAYIT LİSTESİ'!$B$4:$H$478,2,0)),"",(VLOOKUP(B43,'KAYIT LİSTESİ'!$B$4:$H$478,2,0)))</f>
        <v/>
      </c>
      <c r="D43" s="266" t="str">
        <f>IF(ISERROR(VLOOKUP(B43,'KAYIT LİSTESİ'!$B$4:$H$478,4,0)),"",(VLOOKUP(B43,'KAYIT LİSTESİ'!$B$4:$H$478,4,0)))</f>
        <v/>
      </c>
      <c r="E43" s="267" t="str">
        <f>IF(ISERROR(VLOOKUP(B43,'KAYIT LİSTESİ'!$B$4:$H$478,5,0)),"",(VLOOKUP(B43,'KAYIT LİSTESİ'!$B$4:$H$478,5,0)))</f>
        <v/>
      </c>
      <c r="F43" s="267" t="str">
        <f>IF(ISERROR(VLOOKUP(B43,'KAYIT LİSTESİ'!$B$4:$H$478,6,0)),"",(VLOOKUP(B43,'KAYIT LİSTESİ'!$B$4:$H$478,6,0)))</f>
        <v/>
      </c>
      <c r="G43" s="270"/>
      <c r="H43" s="170"/>
      <c r="I43" s="263">
        <v>8</v>
      </c>
      <c r="J43" s="264" t="s">
        <v>270</v>
      </c>
      <c r="K43" s="271">
        <f>IF(ISERROR(VLOOKUP(J43,'KAYIT LİSTESİ'!$B$4:$H$478,2,0)),"",(VLOOKUP(J43,'KAYIT LİSTESİ'!$B$4:$H$478,2,0)))</f>
        <v>38</v>
      </c>
      <c r="L43" s="272">
        <f>IF(ISERROR(VLOOKUP(J43,'KAYIT LİSTESİ'!$B$4:$H$478,4,0)),"",(VLOOKUP(J43,'KAYIT LİSTESİ'!$B$4:$H$478,4,0)))</f>
        <v>38096</v>
      </c>
      <c r="M43" s="275" t="str">
        <f>IF(ISERROR(VLOOKUP(J43,'KAYIT LİSTESİ'!$B$4:$H$478,5,0)),"",(VLOOKUP(J43,'KAYIT LİSTESİ'!$B$4:$H$478,5,0)))</f>
        <v>MERT BAKIR</v>
      </c>
      <c r="N43" s="273" t="str">
        <f>IF(ISERROR(VLOOKUP(J43,'KAYIT LİSTESİ'!$B$4:$H$478,6,0)),"",(VLOOKUP(J43,'KAYIT LİSTESİ'!$B$4:$H$478,6,0)))</f>
        <v>İZMİR-EREN ŞAHİN ERONAT O.O</v>
      </c>
      <c r="O43" s="274"/>
    </row>
    <row r="44" spans="1:15" ht="34.5" customHeight="1" x14ac:dyDescent="0.2">
      <c r="A44" s="263">
        <v>8</v>
      </c>
      <c r="B44" s="264" t="s">
        <v>372</v>
      </c>
      <c r="C44" s="269" t="str">
        <f>IF(ISERROR(VLOOKUP(B44,'KAYIT LİSTESİ'!$B$4:$H$478,2,0)),"",(VLOOKUP(B44,'KAYIT LİSTESİ'!$B$4:$H$478,2,0)))</f>
        <v/>
      </c>
      <c r="D44" s="266" t="str">
        <f>IF(ISERROR(VLOOKUP(B44,'KAYIT LİSTESİ'!$B$4:$H$478,4,0)),"",(VLOOKUP(B44,'KAYIT LİSTESİ'!$B$4:$H$478,4,0)))</f>
        <v/>
      </c>
      <c r="E44" s="267" t="str">
        <f>IF(ISERROR(VLOOKUP(B44,'KAYIT LİSTESİ'!$B$4:$H$478,5,0)),"",(VLOOKUP(B44,'KAYIT LİSTESİ'!$B$4:$H$478,5,0)))</f>
        <v/>
      </c>
      <c r="F44" s="267" t="str">
        <f>IF(ISERROR(VLOOKUP(B44,'KAYIT LİSTESİ'!$B$4:$H$478,6,0)),"",(VLOOKUP(B44,'KAYIT LİSTESİ'!$B$4:$H$478,6,0)))</f>
        <v/>
      </c>
      <c r="G44" s="270"/>
      <c r="H44" s="170"/>
      <c r="I44" s="263">
        <v>9</v>
      </c>
      <c r="J44" s="264" t="s">
        <v>271</v>
      </c>
      <c r="K44" s="271">
        <f>IF(ISERROR(VLOOKUP(J44,'KAYIT LİSTESİ'!$B$4:$H$478,2,0)),"",(VLOOKUP(J44,'KAYIT LİSTESİ'!$B$4:$H$478,2,0)))</f>
        <v>8</v>
      </c>
      <c r="L44" s="272">
        <f>IF(ISERROR(VLOOKUP(J44,'KAYIT LİSTESİ'!$B$4:$H$478,4,0)),"",(VLOOKUP(J44,'KAYIT LİSTESİ'!$B$4:$H$478,4,0)))</f>
        <v>38075</v>
      </c>
      <c r="M44" s="275" t="str">
        <f>IF(ISERROR(VLOOKUP(J44,'KAYIT LİSTESİ'!$B$4:$H$478,5,0)),"",(VLOOKUP(J44,'KAYIT LİSTESİ'!$B$4:$H$478,5,0)))</f>
        <v>FEVZİ CAN ŞAHİN</v>
      </c>
      <c r="N44" s="273" t="str">
        <f>IF(ISERROR(VLOOKUP(J44,'KAYIT LİSTESİ'!$B$4:$H$478,6,0)),"",(VLOOKUP(J44,'KAYIT LİSTESİ'!$B$4:$H$478,6,0)))</f>
        <v>İZMİR-BUCA KOZAĞAÇORTAOKULU</v>
      </c>
      <c r="O44" s="274"/>
    </row>
    <row r="45" spans="1:15" ht="34.5" customHeight="1" x14ac:dyDescent="0.2">
      <c r="A45" s="572" t="s">
        <v>233</v>
      </c>
      <c r="B45" s="572"/>
      <c r="C45" s="572"/>
      <c r="D45" s="572"/>
      <c r="E45" s="572"/>
      <c r="F45" s="572"/>
      <c r="G45" s="572"/>
      <c r="H45" s="170"/>
      <c r="I45" s="263">
        <v>10</v>
      </c>
      <c r="J45" s="264" t="s">
        <v>272</v>
      </c>
      <c r="K45" s="271">
        <f>IF(ISERROR(VLOOKUP(J45,'KAYIT LİSTESİ'!$B$4:$H$478,2,0)),"",(VLOOKUP(J45,'KAYIT LİSTESİ'!$B$4:$H$478,2,0)))</f>
        <v>47</v>
      </c>
      <c r="L45" s="272">
        <f>IF(ISERROR(VLOOKUP(J45,'KAYIT LİSTESİ'!$B$4:$H$478,4,0)),"",(VLOOKUP(J45,'KAYIT LİSTESİ'!$B$4:$H$478,4,0)))</f>
        <v>2004</v>
      </c>
      <c r="M45" s="275" t="str">
        <f>IF(ISERROR(VLOOKUP(J45,'KAYIT LİSTESİ'!$B$4:$H$478,5,0)),"",(VLOOKUP(J45,'KAYIT LİSTESİ'!$B$4:$H$478,5,0)))</f>
        <v>M.AYAZ DURDU</v>
      </c>
      <c r="N45" s="273" t="str">
        <f>IF(ISERROR(VLOOKUP(J45,'KAYIT LİSTESİ'!$B$4:$H$478,6,0)),"",(VLOOKUP(J45,'KAYIT LİSTESİ'!$B$4:$H$478,6,0)))</f>
        <v>İZMİR-EVİN LEBLEBİCİOĞLU ORTAOKULU</v>
      </c>
      <c r="O45" s="274"/>
    </row>
    <row r="46" spans="1:15" ht="34.5" customHeight="1" x14ac:dyDescent="0.2">
      <c r="A46" s="161" t="s">
        <v>194</v>
      </c>
      <c r="B46" s="161" t="s">
        <v>66</v>
      </c>
      <c r="C46" s="161" t="s">
        <v>65</v>
      </c>
      <c r="D46" s="162" t="s">
        <v>13</v>
      </c>
      <c r="E46" s="163" t="s">
        <v>14</v>
      </c>
      <c r="F46" s="163" t="s">
        <v>190</v>
      </c>
      <c r="G46" s="164" t="s">
        <v>133</v>
      </c>
      <c r="H46" s="170"/>
      <c r="I46" s="263">
        <v>11</v>
      </c>
      <c r="J46" s="264" t="s">
        <v>273</v>
      </c>
      <c r="K46" s="271">
        <f>IF(ISERROR(VLOOKUP(J46,'KAYIT LİSTESİ'!$B$4:$H$478,2,0)),"",(VLOOKUP(J46,'KAYIT LİSTESİ'!$B$4:$H$478,2,0)))</f>
        <v>17</v>
      </c>
      <c r="L46" s="272">
        <f>IF(ISERROR(VLOOKUP(J46,'KAYIT LİSTESİ'!$B$4:$H$478,4,0)),"",(VLOOKUP(J46,'KAYIT LİSTESİ'!$B$4:$H$478,4,0)))</f>
        <v>38526</v>
      </c>
      <c r="M46" s="275" t="str">
        <f>IF(ISERROR(VLOOKUP(J46,'KAYIT LİSTESİ'!$B$4:$H$478,5,0)),"",(VLOOKUP(J46,'KAYIT LİSTESİ'!$B$4:$H$478,5,0)))</f>
        <v>ALTAY ÜNSALDIK</v>
      </c>
      <c r="N46" s="273" t="str">
        <f>IF(ISERROR(VLOOKUP(J46,'KAYIT LİSTESİ'!$B$4:$H$478,6,0)),"",(VLOOKUP(J46,'KAYIT LİSTESİ'!$B$4:$H$478,6,0)))</f>
        <v>İZMİR-ÖZEL ÇAKABEY OKULLARI</v>
      </c>
      <c r="O46" s="274"/>
    </row>
    <row r="47" spans="1:15" ht="34.5" customHeight="1" x14ac:dyDescent="0.2">
      <c r="A47" s="263">
        <v>1</v>
      </c>
      <c r="B47" s="264" t="s">
        <v>52</v>
      </c>
      <c r="C47" s="269" t="str">
        <f>IF(ISERROR(VLOOKUP(B47,'KAYIT LİSTESİ'!$B$4:$H$478,2,0)),"",(VLOOKUP(B47,'KAYIT LİSTESİ'!$B$4:$H$478,2,0)))</f>
        <v/>
      </c>
      <c r="D47" s="266" t="str">
        <f>IF(ISERROR(VLOOKUP(B47,'KAYIT LİSTESİ'!$B$4:$H$478,4,0)),"",(VLOOKUP(B47,'KAYIT LİSTESİ'!$B$4:$H$478,4,0)))</f>
        <v/>
      </c>
      <c r="E47" s="267" t="str">
        <f>IF(ISERROR(VLOOKUP(B47,'KAYIT LİSTESİ'!$B$4:$H$478,5,0)),"",(VLOOKUP(B47,'KAYIT LİSTESİ'!$B$4:$H$478,5,0)))</f>
        <v/>
      </c>
      <c r="F47" s="267" t="str">
        <f>IF(ISERROR(VLOOKUP(B47,'KAYIT LİSTESİ'!$B$4:$H$478,6,0)),"",(VLOOKUP(B47,'KAYIT LİSTESİ'!$B$4:$H$478,6,0)))</f>
        <v/>
      </c>
      <c r="G47" s="270"/>
      <c r="H47" s="170"/>
      <c r="I47" s="263">
        <v>12</v>
      </c>
      <c r="J47" s="264" t="s">
        <v>274</v>
      </c>
      <c r="K47" s="271">
        <f>IF(ISERROR(VLOOKUP(J47,'KAYIT LİSTESİ'!$B$4:$H$478,2,0)),"",(VLOOKUP(J47,'KAYIT LİSTESİ'!$B$4:$H$478,2,0)))</f>
        <v>131</v>
      </c>
      <c r="L47" s="272">
        <f>IF(ISERROR(VLOOKUP(J47,'KAYIT LİSTESİ'!$B$4:$H$478,4,0)),"",(VLOOKUP(J47,'KAYIT LİSTESİ'!$B$4:$H$478,4,0)))</f>
        <v>38331</v>
      </c>
      <c r="M47" s="275" t="str">
        <f>IF(ISERROR(VLOOKUP(J47,'KAYIT LİSTESİ'!$B$4:$H$478,5,0)),"",(VLOOKUP(J47,'KAYIT LİSTESİ'!$B$4:$H$478,5,0)))</f>
        <v>MAHMUT BARIŞ TEK</v>
      </c>
      <c r="N47" s="273" t="str">
        <f>IF(ISERROR(VLOOKUP(J47,'KAYIT LİSTESİ'!$B$4:$H$478,6,0)),"",(VLOOKUP(J47,'KAYIT LİSTESİ'!$B$4:$H$478,6,0)))</f>
        <v>İZMİR-EGE ÜNİVERSİTESİ GÜÇLENDİRME VAKFI BORNOVA ORTAOKULU</v>
      </c>
      <c r="O47" s="274"/>
    </row>
    <row r="48" spans="1:15" ht="34.5" customHeight="1" x14ac:dyDescent="0.2">
      <c r="A48" s="263">
        <v>2</v>
      </c>
      <c r="B48" s="264" t="s">
        <v>53</v>
      </c>
      <c r="C48" s="269">
        <f>IF(ISERROR(VLOOKUP(B48,'KAYIT LİSTESİ'!$B$4:$H$478,2,0)),"",(VLOOKUP(B48,'KAYIT LİSTESİ'!$B$4:$H$478,2,0)))</f>
        <v>36</v>
      </c>
      <c r="D48" s="266">
        <f>IF(ISERROR(VLOOKUP(B48,'KAYIT LİSTESİ'!$B$4:$H$478,4,0)),"",(VLOOKUP(B48,'KAYIT LİSTESİ'!$B$4:$H$478,4,0)))</f>
        <v>38536</v>
      </c>
      <c r="E48" s="267" t="str">
        <f>IF(ISERROR(VLOOKUP(B48,'KAYIT LİSTESİ'!$B$4:$H$478,5,0)),"",(VLOOKUP(B48,'KAYIT LİSTESİ'!$B$4:$H$478,5,0)))</f>
        <v>MERTCAN BATMAZ</v>
      </c>
      <c r="F48" s="267" t="str">
        <f>IF(ISERROR(VLOOKUP(B48,'KAYIT LİSTESİ'!$B$4:$H$478,6,0)),"",(VLOOKUP(B48,'KAYIT LİSTESİ'!$B$4:$H$478,6,0)))</f>
        <v>İZMİR-EREN ŞAHİN ERONAT O.O</v>
      </c>
      <c r="G48" s="270"/>
      <c r="H48" s="170"/>
      <c r="I48" s="263">
        <v>13</v>
      </c>
      <c r="J48" s="264" t="s">
        <v>275</v>
      </c>
      <c r="K48" s="271">
        <f>IF(ISERROR(VLOOKUP(J48,'KAYIT LİSTESİ'!$B$4:$H$478,2,0)),"",(VLOOKUP(J48,'KAYIT LİSTESİ'!$B$4:$H$478,2,0)))</f>
        <v>83</v>
      </c>
      <c r="L48" s="272">
        <f>IF(ISERROR(VLOOKUP(J48,'KAYIT LİSTESİ'!$B$4:$H$478,4,0)),"",(VLOOKUP(J48,'KAYIT LİSTESİ'!$B$4:$H$478,4,0)))</f>
        <v>37885</v>
      </c>
      <c r="M48" s="275" t="str">
        <f>IF(ISERROR(VLOOKUP(J48,'KAYIT LİSTESİ'!$B$4:$H$478,5,0)),"",(VLOOKUP(J48,'KAYIT LİSTESİ'!$B$4:$H$478,5,0)))</f>
        <v>HÜSEYİN ÇELİK</v>
      </c>
      <c r="N48" s="273" t="str">
        <f>IF(ISERROR(VLOOKUP(J48,'KAYIT LİSTESİ'!$B$4:$H$478,6,0)),"",(VLOOKUP(J48,'KAYIT LİSTESİ'!$B$4:$H$478,6,0)))</f>
        <v>İZMİR-ŞEHİTLER ORTAOKULU</v>
      </c>
      <c r="O48" s="274"/>
    </row>
    <row r="49" spans="1:15" ht="34.5" customHeight="1" x14ac:dyDescent="0.2">
      <c r="A49" s="263">
        <v>3</v>
      </c>
      <c r="B49" s="264" t="s">
        <v>54</v>
      </c>
      <c r="C49" s="269">
        <f>IF(ISERROR(VLOOKUP(B49,'KAYIT LİSTESİ'!$B$4:$H$478,2,0)),"",(VLOOKUP(B49,'KAYIT LİSTESİ'!$B$4:$H$478,2,0)))</f>
        <v>2</v>
      </c>
      <c r="D49" s="266">
        <f>IF(ISERROR(VLOOKUP(B49,'KAYIT LİSTESİ'!$B$4:$H$478,4,0)),"",(VLOOKUP(B49,'KAYIT LİSTESİ'!$B$4:$H$478,4,0)))</f>
        <v>38202</v>
      </c>
      <c r="E49" s="267" t="str">
        <f>IF(ISERROR(VLOOKUP(B49,'KAYIT LİSTESİ'!$B$4:$H$478,5,0)),"",(VLOOKUP(B49,'KAYIT LİSTESİ'!$B$4:$H$478,5,0)))</f>
        <v>YUSUF DÖKME</v>
      </c>
      <c r="F49" s="267" t="str">
        <f>IF(ISERROR(VLOOKUP(B49,'KAYIT LİSTESİ'!$B$4:$H$478,6,0)),"",(VLOOKUP(B49,'KAYIT LİSTESİ'!$B$4:$H$478,6,0)))</f>
        <v>İZMİR-BUCA KOZAĞAÇORTAOKULU</v>
      </c>
      <c r="G49" s="270"/>
      <c r="H49" s="170"/>
      <c r="I49" s="263"/>
      <c r="J49" s="264" t="s">
        <v>276</v>
      </c>
      <c r="K49" s="271" t="str">
        <f>IF(ISERROR(VLOOKUP(J49,'KAYIT LİSTESİ'!$B$4:$H$478,2,0)),"",(VLOOKUP(J49,'KAYIT LİSTESİ'!$B$4:$H$478,2,0)))</f>
        <v/>
      </c>
      <c r="L49" s="272" t="str">
        <f>IF(ISERROR(VLOOKUP(J49,'KAYIT LİSTESİ'!$B$4:$H$478,4,0)),"",(VLOOKUP(J49,'KAYIT LİSTESİ'!$B$4:$H$478,4,0)))</f>
        <v/>
      </c>
      <c r="M49" s="275" t="str">
        <f>IF(ISERROR(VLOOKUP(J49,'KAYIT LİSTESİ'!$B$4:$H$478,5,0)),"",(VLOOKUP(J49,'KAYIT LİSTESİ'!$B$4:$H$478,5,0)))</f>
        <v/>
      </c>
      <c r="N49" s="273" t="str">
        <f>IF(ISERROR(VLOOKUP(J49,'KAYIT LİSTESİ'!$B$4:$H$478,6,0)),"",(VLOOKUP(J49,'KAYIT LİSTESİ'!$B$4:$H$478,6,0)))</f>
        <v/>
      </c>
      <c r="O49" s="274"/>
    </row>
    <row r="50" spans="1:15" ht="34.5" customHeight="1" x14ac:dyDescent="0.2">
      <c r="A50" s="263">
        <v>4</v>
      </c>
      <c r="B50" s="264" t="s">
        <v>55</v>
      </c>
      <c r="C50" s="269">
        <f>IF(ISERROR(VLOOKUP(B50,'KAYIT LİSTESİ'!$B$4:$H$478,2,0)),"",(VLOOKUP(B50,'KAYIT LİSTESİ'!$B$4:$H$478,2,0)))</f>
        <v>43</v>
      </c>
      <c r="D50" s="266">
        <f>IF(ISERROR(VLOOKUP(B50,'KAYIT LİSTESİ'!$B$4:$H$478,4,0)),"",(VLOOKUP(B50,'KAYIT LİSTESİ'!$B$4:$H$478,4,0)))</f>
        <v>2004</v>
      </c>
      <c r="E50" s="267" t="str">
        <f>IF(ISERROR(VLOOKUP(B50,'KAYIT LİSTESİ'!$B$4:$H$478,5,0)),"",(VLOOKUP(B50,'KAYIT LİSTESİ'!$B$4:$H$478,5,0)))</f>
        <v>YİĞİT KARCI</v>
      </c>
      <c r="F50" s="267" t="str">
        <f>IF(ISERROR(VLOOKUP(B50,'KAYIT LİSTESİ'!$B$4:$H$478,6,0)),"",(VLOOKUP(B50,'KAYIT LİSTESİ'!$B$4:$H$478,6,0)))</f>
        <v>İZMİR-EVİN LEBLEBİCİOĞLU ORTAOKULU</v>
      </c>
      <c r="G50" s="270"/>
      <c r="H50" s="170"/>
      <c r="I50" s="263">
        <v>14</v>
      </c>
      <c r="J50" s="264" t="s">
        <v>277</v>
      </c>
      <c r="K50" s="271">
        <v>102</v>
      </c>
      <c r="L50" s="272">
        <v>38133</v>
      </c>
      <c r="M50" s="275" t="s">
        <v>644</v>
      </c>
      <c r="N50" s="273" t="s">
        <v>645</v>
      </c>
      <c r="O50" s="274"/>
    </row>
    <row r="51" spans="1:15" ht="34.5" customHeight="1" x14ac:dyDescent="0.2">
      <c r="A51" s="263">
        <v>5</v>
      </c>
      <c r="B51" s="264" t="s">
        <v>56</v>
      </c>
      <c r="C51" s="269">
        <f>IF(ISERROR(VLOOKUP(B51,'KAYIT LİSTESİ'!$B$4:$H$478,2,0)),"",(VLOOKUP(B51,'KAYIT LİSTESİ'!$B$4:$H$478,2,0)))</f>
        <v>13</v>
      </c>
      <c r="D51" s="266">
        <f>IF(ISERROR(VLOOKUP(B51,'KAYIT LİSTESİ'!$B$4:$H$478,4,0)),"",(VLOOKUP(B51,'KAYIT LİSTESİ'!$B$4:$H$478,4,0)))</f>
        <v>38438</v>
      </c>
      <c r="E51" s="267" t="str">
        <f>IF(ISERROR(VLOOKUP(B51,'KAYIT LİSTESİ'!$B$4:$H$478,5,0)),"",(VLOOKUP(B51,'KAYIT LİSTESİ'!$B$4:$H$478,5,0)))</f>
        <v>BERKAY ÇAKATAY</v>
      </c>
      <c r="F51" s="267" t="str">
        <f>IF(ISERROR(VLOOKUP(B51,'KAYIT LİSTESİ'!$B$4:$H$478,6,0)),"",(VLOOKUP(B51,'KAYIT LİSTESİ'!$B$4:$H$478,6,0)))</f>
        <v>İZMİR-ÖZEL ÇAKABEY OKULLARI</v>
      </c>
      <c r="G51" s="270"/>
      <c r="H51" s="170"/>
      <c r="I51" s="575" t="s">
        <v>134</v>
      </c>
      <c r="J51" s="575"/>
      <c r="K51" s="575"/>
      <c r="L51" s="575"/>
      <c r="M51" s="575"/>
      <c r="N51" s="575"/>
      <c r="O51" s="575"/>
    </row>
    <row r="52" spans="1:15" ht="34.5" customHeight="1" x14ac:dyDescent="0.2">
      <c r="A52" s="263">
        <v>6</v>
      </c>
      <c r="B52" s="264" t="s">
        <v>57</v>
      </c>
      <c r="C52" s="269">
        <f>IF(ISERROR(VLOOKUP(B52,'KAYIT LİSTESİ'!$B$4:$H$478,2,0)),"",(VLOOKUP(B52,'KAYIT LİSTESİ'!$B$4:$H$478,2,0)))</f>
        <v>130</v>
      </c>
      <c r="D52" s="266">
        <f>IF(ISERROR(VLOOKUP(B52,'KAYIT LİSTESİ'!$B$4:$H$478,4,0)),"",(VLOOKUP(B52,'KAYIT LİSTESİ'!$B$4:$H$478,4,0)))</f>
        <v>38406</v>
      </c>
      <c r="E52" s="267" t="str">
        <f>IF(ISERROR(VLOOKUP(B52,'KAYIT LİSTESİ'!$B$4:$H$478,5,0)),"",(VLOOKUP(B52,'KAYIT LİSTESİ'!$B$4:$H$478,5,0)))</f>
        <v>ARDA AĞA</v>
      </c>
      <c r="F52" s="267" t="str">
        <f>IF(ISERROR(VLOOKUP(B52,'KAYIT LİSTESİ'!$B$4:$H$478,6,0)),"",(VLOOKUP(B52,'KAYIT LİSTESİ'!$B$4:$H$478,6,0)))</f>
        <v>İZMİR-EGE ÜNİVERSİTESİ GÜÇLENDİRME VAKFI BORNOVA ORTAOKULU</v>
      </c>
      <c r="G52" s="270"/>
      <c r="H52" s="170"/>
      <c r="I52" s="161" t="s">
        <v>6</v>
      </c>
      <c r="J52" s="161"/>
      <c r="K52" s="161" t="s">
        <v>64</v>
      </c>
      <c r="L52" s="162" t="s">
        <v>20</v>
      </c>
      <c r="M52" s="163" t="s">
        <v>7</v>
      </c>
      <c r="N52" s="163" t="s">
        <v>190</v>
      </c>
      <c r="O52" s="164" t="s">
        <v>133</v>
      </c>
    </row>
    <row r="53" spans="1:15" ht="34.5" customHeight="1" x14ac:dyDescent="0.2">
      <c r="A53" s="263">
        <v>7</v>
      </c>
      <c r="B53" s="264" t="s">
        <v>129</v>
      </c>
      <c r="C53" s="269">
        <f>IF(ISERROR(VLOOKUP(B53,'KAYIT LİSTESİ'!$B$4:$H$478,2,0)),"",(VLOOKUP(B53,'KAYIT LİSTESİ'!$B$4:$H$478,2,0)))</f>
        <v>86</v>
      </c>
      <c r="D53" s="266">
        <f>IF(ISERROR(VLOOKUP(B53,'KAYIT LİSTESİ'!$B$4:$H$478,4,0)),"",(VLOOKUP(B53,'KAYIT LİSTESİ'!$B$4:$H$478,4,0)))</f>
        <v>38180</v>
      </c>
      <c r="E53" s="267" t="str">
        <f>IF(ISERROR(VLOOKUP(B53,'KAYIT LİSTESİ'!$B$4:$H$478,5,0)),"",(VLOOKUP(B53,'KAYIT LİSTESİ'!$B$4:$H$478,5,0)))</f>
        <v>BURAK ÖZVARDAR</v>
      </c>
      <c r="F53" s="267" t="str">
        <f>IF(ISERROR(VLOOKUP(B53,'KAYIT LİSTESİ'!$B$4:$H$478,6,0)),"",(VLOOKUP(B53,'KAYIT LİSTESİ'!$B$4:$H$478,6,0)))</f>
        <v>İZMİR-ŞEHİTLER ORTAOKULU</v>
      </c>
      <c r="G53" s="270"/>
      <c r="H53" s="170"/>
      <c r="I53" s="263">
        <v>1</v>
      </c>
      <c r="J53" s="264" t="s">
        <v>201</v>
      </c>
      <c r="K53" s="271">
        <f>IF(ISERROR(VLOOKUP(J53,'KAYIT LİSTESİ'!$B$4:$H$478,2,0)),"",(VLOOKUP(J53,'KAYIT LİSTESİ'!$B$4:$H$478,2,0)))</f>
        <v>53</v>
      </c>
      <c r="L53" s="272" t="str">
        <f>IF(ISERROR(VLOOKUP(J53,'KAYIT LİSTESİ'!$B$4:$H$478,4,0)),"",(VLOOKUP(J53,'KAYIT LİSTESİ'!$B$4:$H$478,4,0)))</f>
        <v>08,08,2005</v>
      </c>
      <c r="M53" s="273" t="str">
        <f>IF(ISERROR(VLOOKUP(J53,'KAYIT LİSTESİ'!$B$4:$H$478,5,0)),"",(VLOOKUP(J53,'KAYIT LİSTESİ'!$B$4:$H$478,5,0)))</f>
        <v>YUSUF İHSAN KAHRİMAN</v>
      </c>
      <c r="N53" s="273" t="str">
        <f>IF(ISERROR(VLOOKUP(J53,'KAYIT LİSTESİ'!$B$4:$H$478,6,0)),"",(VLOOKUP(J53,'KAYIT LİSTESİ'!$B$4:$H$478,6,0)))</f>
        <v>İZMİR-İSMET SEZGİN ORTA OKULU</v>
      </c>
      <c r="O53" s="274"/>
    </row>
    <row r="54" spans="1:15" ht="34.5" customHeight="1" x14ac:dyDescent="0.2">
      <c r="A54" s="263">
        <v>8</v>
      </c>
      <c r="B54" s="264" t="s">
        <v>130</v>
      </c>
      <c r="C54" s="269" t="str">
        <f>IF(ISERROR(VLOOKUP(B54,'KAYIT LİSTESİ'!$B$4:$H$478,2,0)),"",(VLOOKUP(B54,'KAYIT LİSTESİ'!$B$4:$H$478,2,0)))</f>
        <v/>
      </c>
      <c r="D54" s="266" t="str">
        <f>IF(ISERROR(VLOOKUP(B54,'KAYIT LİSTESİ'!$B$4:$H$478,4,0)),"",(VLOOKUP(B54,'KAYIT LİSTESİ'!$B$4:$H$478,4,0)))</f>
        <v/>
      </c>
      <c r="E54" s="267" t="str">
        <f>IF(ISERROR(VLOOKUP(B54,'KAYIT LİSTESİ'!$B$4:$H$478,5,0)),"",(VLOOKUP(B54,'KAYIT LİSTESİ'!$B$4:$H$478,5,0)))</f>
        <v/>
      </c>
      <c r="F54" s="267" t="str">
        <f>IF(ISERROR(VLOOKUP(B54,'KAYIT LİSTESİ'!$B$4:$H$478,6,0)),"",(VLOOKUP(B54,'KAYIT LİSTESİ'!$B$4:$H$478,6,0)))</f>
        <v/>
      </c>
      <c r="G54" s="270"/>
      <c r="H54" s="170"/>
      <c r="I54" s="263">
        <v>2</v>
      </c>
      <c r="J54" s="264" t="s">
        <v>202</v>
      </c>
      <c r="K54" s="271">
        <f>IF(ISERROR(VLOOKUP(J54,'KAYIT LİSTESİ'!$B$4:$H$478,2,0)),"",(VLOOKUP(J54,'KAYIT LİSTESİ'!$B$4:$H$478,2,0)))</f>
        <v>60</v>
      </c>
      <c r="L54" s="272">
        <f>IF(ISERROR(VLOOKUP(J54,'KAYIT LİSTESİ'!$B$4:$H$478,4,0)),"",(VLOOKUP(J54,'KAYIT LİSTESİ'!$B$4:$H$478,4,0)))</f>
        <v>38098</v>
      </c>
      <c r="M54" s="273" t="str">
        <f>IF(ISERROR(VLOOKUP(J54,'KAYIT LİSTESİ'!$B$4:$H$478,5,0)),"",(VLOOKUP(J54,'KAYIT LİSTESİ'!$B$4:$H$478,5,0)))</f>
        <v xml:space="preserve">EREN YILDIZ </v>
      </c>
      <c r="N54" s="273" t="str">
        <f>IF(ISERROR(VLOOKUP(J54,'KAYIT LİSTESİ'!$B$4:$H$478,6,0)),"",(VLOOKUP(J54,'KAYIT LİSTESİ'!$B$4:$H$478,6,0)))</f>
        <v>İZMİR-Pancar Nezihe Şairoğlu Ortaokulu  Torbalı   İZMİR</v>
      </c>
      <c r="O54" s="274"/>
    </row>
    <row r="55" spans="1:15" ht="34.5" customHeight="1" x14ac:dyDescent="0.2">
      <c r="A55" s="572" t="s">
        <v>340</v>
      </c>
      <c r="B55" s="572"/>
      <c r="C55" s="572"/>
      <c r="D55" s="572"/>
      <c r="E55" s="572"/>
      <c r="F55" s="572"/>
      <c r="G55" s="572"/>
      <c r="H55" s="170"/>
      <c r="I55" s="263">
        <v>3</v>
      </c>
      <c r="J55" s="264" t="s">
        <v>203</v>
      </c>
      <c r="K55" s="271">
        <f>IF(ISERROR(VLOOKUP(J55,'KAYIT LİSTESİ'!$B$4:$H$478,2,0)),"",(VLOOKUP(J55,'KAYIT LİSTESİ'!$B$4:$H$478,2,0)))</f>
        <v>68</v>
      </c>
      <c r="L55" s="272">
        <f>IF(ISERROR(VLOOKUP(J55,'KAYIT LİSTESİ'!$B$4:$H$478,4,0)),"",(VLOOKUP(J55,'KAYIT LİSTESİ'!$B$4:$H$478,4,0)))</f>
        <v>38116</v>
      </c>
      <c r="M55" s="273" t="str">
        <f>IF(ISERROR(VLOOKUP(J55,'KAYIT LİSTESİ'!$B$4:$H$478,5,0)),"",(VLOOKUP(J55,'KAYIT LİSTESİ'!$B$4:$H$478,5,0)))</f>
        <v>DENİZ YAĞIZ TÜRKBEN</v>
      </c>
      <c r="N55" s="273" t="str">
        <f>IF(ISERROR(VLOOKUP(J55,'KAYIT LİSTESİ'!$B$4:$H$478,6,0)),"",(VLOOKUP(J55,'KAYIT LİSTESİ'!$B$4:$H$478,6,0)))</f>
        <v>İZMİR-ŞEHİT ASTSUBAY HALİL GÜÇTEKİN</v>
      </c>
      <c r="O55" s="274"/>
    </row>
    <row r="56" spans="1:15" ht="34.5" customHeight="1" x14ac:dyDescent="0.2">
      <c r="A56" s="161" t="s">
        <v>194</v>
      </c>
      <c r="B56" s="161" t="s">
        <v>66</v>
      </c>
      <c r="C56" s="161" t="s">
        <v>65</v>
      </c>
      <c r="D56" s="162" t="s">
        <v>13</v>
      </c>
      <c r="E56" s="163" t="s">
        <v>14</v>
      </c>
      <c r="F56" s="163" t="s">
        <v>190</v>
      </c>
      <c r="G56" s="164" t="s">
        <v>133</v>
      </c>
      <c r="H56" s="170"/>
      <c r="I56" s="263">
        <v>4</v>
      </c>
      <c r="J56" s="264" t="s">
        <v>204</v>
      </c>
      <c r="K56" s="271">
        <f>IF(ISERROR(VLOOKUP(J56,'KAYIT LİSTESİ'!$B$4:$H$478,2,0)),"",(VLOOKUP(J56,'KAYIT LİSTESİ'!$B$4:$H$478,2,0)))</f>
        <v>139</v>
      </c>
      <c r="L56" s="272">
        <f>IF(ISERROR(VLOOKUP(J56,'KAYIT LİSTESİ'!$B$4:$H$478,4,0)),"",(VLOOKUP(J56,'KAYIT LİSTESİ'!$B$4:$H$478,4,0)))</f>
        <v>38008</v>
      </c>
      <c r="M56" s="273" t="str">
        <f>IF(ISERROR(VLOOKUP(J56,'KAYIT LİSTESİ'!$B$4:$H$478,5,0)),"",(VLOOKUP(J56,'KAYIT LİSTESİ'!$B$4:$H$478,5,0)))</f>
        <v>Ramazan Ant Gürbüz</v>
      </c>
      <c r="N56" s="273" t="str">
        <f>IF(ISERROR(VLOOKUP(J56,'KAYIT LİSTESİ'!$B$4:$H$478,6,0)),"",(VLOOKUP(J56,'KAYIT LİSTESİ'!$B$4:$H$478,6,0)))</f>
        <v>İZMİR-ÖZEL İZMİR BORNOVA TÜRK ORTAOKULU</v>
      </c>
      <c r="O56" s="274"/>
    </row>
    <row r="57" spans="1:15" ht="34.5" customHeight="1" x14ac:dyDescent="0.2">
      <c r="A57" s="263">
        <v>1</v>
      </c>
      <c r="B57" s="264" t="s">
        <v>58</v>
      </c>
      <c r="C57" s="269" t="str">
        <f>IF(ISERROR(VLOOKUP(B57,'KAYIT LİSTESİ'!$B$4:$H$478,2,0)),"",(VLOOKUP(B57,'KAYIT LİSTESİ'!$B$4:$H$478,2,0)))</f>
        <v/>
      </c>
      <c r="D57" s="266" t="str">
        <f>IF(ISERROR(VLOOKUP(B57,'KAYIT LİSTESİ'!$B$4:$H$478,4,0)),"",(VLOOKUP(B57,'KAYIT LİSTESİ'!$B$4:$H$478,4,0)))</f>
        <v/>
      </c>
      <c r="E57" s="267" t="str">
        <f>IF(ISERROR(VLOOKUP(B57,'KAYIT LİSTESİ'!$B$4:$H$478,5,0)),"",(VLOOKUP(B57,'KAYIT LİSTESİ'!$B$4:$H$478,5,0)))</f>
        <v/>
      </c>
      <c r="F57" s="267" t="str">
        <f>IF(ISERROR(VLOOKUP(B57,'KAYIT LİSTESİ'!$B$4:$H$478,6,0)),"",(VLOOKUP(B57,'KAYIT LİSTESİ'!$B$4:$H$478,6,0)))</f>
        <v/>
      </c>
      <c r="G57" s="270"/>
      <c r="H57" s="170"/>
      <c r="I57" s="263">
        <v>5</v>
      </c>
      <c r="J57" s="264" t="s">
        <v>226</v>
      </c>
      <c r="K57" s="271">
        <f>IF(ISERROR(VLOOKUP(J57,'KAYIT LİSTESİ'!$B$4:$H$478,2,0)),"",(VLOOKUP(J57,'KAYIT LİSTESİ'!$B$4:$H$478,2,0)))</f>
        <v>30</v>
      </c>
      <c r="L57" s="272">
        <f>IF(ISERROR(VLOOKUP(J57,'KAYIT LİSTESİ'!$B$4:$H$478,4,0)),"",(VLOOKUP(J57,'KAYIT LİSTESİ'!$B$4:$H$478,4,0)))</f>
        <v>38264</v>
      </c>
      <c r="M57" s="273" t="str">
        <f>IF(ISERROR(VLOOKUP(J57,'KAYIT LİSTESİ'!$B$4:$H$478,5,0)),"",(VLOOKUP(J57,'KAYIT LİSTESİ'!$B$4:$H$478,5,0)))</f>
        <v>DERİN HANOĞLU</v>
      </c>
      <c r="N57" s="273" t="str">
        <f>IF(ISERROR(VLOOKUP(J57,'KAYIT LİSTESİ'!$B$4:$H$478,6,0)),"",(VLOOKUP(J57,'KAYIT LİSTESİ'!$B$4:$H$478,6,0)))</f>
        <v>İZMİR-DEÜ ÖZEL 75.YIL ORTAOKULU</v>
      </c>
      <c r="O57" s="274"/>
    </row>
    <row r="58" spans="1:15" ht="34.5" customHeight="1" x14ac:dyDescent="0.2">
      <c r="A58" s="263">
        <v>2</v>
      </c>
      <c r="B58" s="264" t="s">
        <v>59</v>
      </c>
      <c r="C58" s="269">
        <f>IF(ISERROR(VLOOKUP(B58,'KAYIT LİSTESİ'!$B$4:$H$478,2,0)),"",(VLOOKUP(B58,'KAYIT LİSTESİ'!$B$4:$H$478,2,0)))</f>
        <v>99</v>
      </c>
      <c r="D58" s="266">
        <f>IF(ISERROR(VLOOKUP(B58,'KAYIT LİSTESİ'!$B$4:$H$478,4,0)),"",(VLOOKUP(B58,'KAYIT LİSTESİ'!$B$4:$H$478,4,0)))</f>
        <v>38138</v>
      </c>
      <c r="E58" s="267" t="str">
        <f>IF(ISERROR(VLOOKUP(B58,'KAYIT LİSTESİ'!$B$4:$H$478,5,0)),"",(VLOOKUP(B58,'KAYIT LİSTESİ'!$B$4:$H$478,5,0)))</f>
        <v>Baran YILDIZ</v>
      </c>
      <c r="F58" s="267" t="str">
        <f>IF(ISERROR(VLOOKUP(B58,'KAYIT LİSTESİ'!$B$4:$H$478,6,0)),"",(VLOOKUP(B58,'KAYIT LİSTESİ'!$B$4:$H$478,6,0)))</f>
        <v>İZMİR- İYİBURNAZ ORTA OKULU</v>
      </c>
      <c r="G58" s="270"/>
      <c r="H58" s="170"/>
      <c r="I58" s="263">
        <v>6</v>
      </c>
      <c r="J58" s="264" t="s">
        <v>227</v>
      </c>
      <c r="K58" s="271">
        <f>IF(ISERROR(VLOOKUP(J58,'KAYIT LİSTESİ'!$B$4:$H$478,2,0)),"",(VLOOKUP(J58,'KAYIT LİSTESİ'!$B$4:$H$478,2,0)))</f>
        <v>89</v>
      </c>
      <c r="L58" s="272">
        <f>IF(ISERROR(VLOOKUP(J58,'KAYIT LİSTESİ'!$B$4:$H$478,4,0)),"",(VLOOKUP(J58,'KAYIT LİSTESİ'!$B$4:$H$478,4,0)))</f>
        <v>38465</v>
      </c>
      <c r="M58" s="273" t="str">
        <f>IF(ISERROR(VLOOKUP(J58,'KAYIT LİSTESİ'!$B$4:$H$478,5,0)),"",(VLOOKUP(J58,'KAYIT LİSTESİ'!$B$4:$H$478,5,0)))</f>
        <v>TAHA MERT TURGUT</v>
      </c>
      <c r="N58" s="273" t="str">
        <f>IF(ISERROR(VLOOKUP(J58,'KAYIT LİSTESİ'!$B$4:$H$478,6,0)),"",(VLOOKUP(J58,'KAYIT LİSTESİ'!$B$4:$H$478,6,0)))</f>
        <v>İZMİR-ZİHNİ ÜSTÜN ORTAOKULU</v>
      </c>
      <c r="O58" s="274"/>
    </row>
    <row r="59" spans="1:15" ht="34.5" customHeight="1" x14ac:dyDescent="0.2">
      <c r="A59" s="263">
        <v>3</v>
      </c>
      <c r="B59" s="264" t="s">
        <v>60</v>
      </c>
      <c r="C59" s="269">
        <f>IF(ISERROR(VLOOKUP(B59,'KAYIT LİSTESİ'!$B$4:$H$478,2,0)),"",(VLOOKUP(B59,'KAYIT LİSTESİ'!$B$4:$H$478,2,0)))</f>
        <v>105</v>
      </c>
      <c r="D59" s="266">
        <f>IF(ISERROR(VLOOKUP(B59,'KAYIT LİSTESİ'!$B$4:$H$478,4,0)),"",(VLOOKUP(B59,'KAYIT LİSTESİ'!$B$4:$H$478,4,0)))</f>
        <v>38353</v>
      </c>
      <c r="E59" s="267" t="str">
        <f>IF(ISERROR(VLOOKUP(B59,'KAYIT LİSTESİ'!$B$4:$H$478,5,0)),"",(VLOOKUP(B59,'KAYIT LİSTESİ'!$B$4:$H$478,5,0)))</f>
        <v>RAMAZAN AVCI(FERDİ)</v>
      </c>
      <c r="F59" s="267" t="str">
        <f>IF(ISERROR(VLOOKUP(B59,'KAYIT LİSTESİ'!$B$4:$H$478,6,0)),"",(VLOOKUP(B59,'KAYIT LİSTESİ'!$B$4:$H$478,6,0)))</f>
        <v>İZMİR-MEHMET EMİN YURDAKUL ORTAOKULU-BUCA (FERDİ)</v>
      </c>
      <c r="G59" s="270"/>
      <c r="H59" s="170"/>
      <c r="I59" s="263">
        <v>7</v>
      </c>
      <c r="J59" s="264" t="s">
        <v>228</v>
      </c>
      <c r="K59" s="271">
        <f>IF(ISERROR(VLOOKUP(J59,'KAYIT LİSTESİ'!$B$4:$H$478,2,0)),"",(VLOOKUP(J59,'KAYIT LİSTESİ'!$B$4:$H$478,2,0)))</f>
        <v>34</v>
      </c>
      <c r="L59" s="272">
        <f>IF(ISERROR(VLOOKUP(J59,'KAYIT LİSTESİ'!$B$4:$H$478,4,0)),"",(VLOOKUP(J59,'KAYIT LİSTESİ'!$B$4:$H$478,4,0)))</f>
        <v>38657</v>
      </c>
      <c r="M59" s="273" t="str">
        <f>IF(ISERROR(VLOOKUP(J59,'KAYIT LİSTESİ'!$B$4:$H$478,5,0)),"",(VLOOKUP(J59,'KAYIT LİSTESİ'!$B$4:$H$478,5,0)))</f>
        <v>YUNUS EGE ALTINAY</v>
      </c>
      <c r="N59" s="273" t="str">
        <f>IF(ISERROR(VLOOKUP(J59,'KAYIT LİSTESİ'!$B$4:$H$478,6,0)),"",(VLOOKUP(J59,'KAYIT LİSTESİ'!$B$4:$H$478,6,0)))</f>
        <v>İZMİR-EREN ŞAHİN ERONAT O.O</v>
      </c>
      <c r="O59" s="274"/>
    </row>
    <row r="60" spans="1:15" ht="34.5" customHeight="1" x14ac:dyDescent="0.2">
      <c r="A60" s="263">
        <v>4</v>
      </c>
      <c r="B60" s="264" t="s">
        <v>61</v>
      </c>
      <c r="C60" s="269">
        <f>IF(ISERROR(VLOOKUP(B60,'KAYIT LİSTESİ'!$B$4:$H$478,2,0)),"",(VLOOKUP(B60,'KAYIT LİSTESİ'!$B$4:$H$478,2,0)))</f>
        <v>117</v>
      </c>
      <c r="D60" s="266">
        <f>IF(ISERROR(VLOOKUP(B60,'KAYIT LİSTESİ'!$B$4:$H$478,4,0)),"",(VLOOKUP(B60,'KAYIT LİSTESİ'!$B$4:$H$478,4,0)))</f>
        <v>37907</v>
      </c>
      <c r="E60" s="267" t="str">
        <f>IF(ISERROR(VLOOKUP(B60,'KAYIT LİSTESİ'!$B$4:$H$478,5,0)),"",(VLOOKUP(B60,'KAYIT LİSTESİ'!$B$4:$H$478,5,0)))</f>
        <v>DOĞAÇ CESUR</v>
      </c>
      <c r="F60" s="267" t="str">
        <f>IF(ISERROR(VLOOKUP(B60,'KAYIT LİSTESİ'!$B$4:$H$478,6,0)),"",(VLOOKUP(B60,'KAYIT LİSTESİ'!$B$4:$H$478,6,0)))</f>
        <v>İZMİR-ÖZEL TÜRK ORTAOKLU KONAK</v>
      </c>
      <c r="G60" s="270"/>
      <c r="H60" s="170"/>
      <c r="I60" s="263">
        <v>8</v>
      </c>
      <c r="J60" s="264" t="s">
        <v>229</v>
      </c>
      <c r="K60" s="271">
        <f>IF(ISERROR(VLOOKUP(J60,'KAYIT LİSTESİ'!$B$4:$H$478,2,0)),"",(VLOOKUP(J60,'KAYIT LİSTESİ'!$B$4:$H$478,2,0)))</f>
        <v>6</v>
      </c>
      <c r="L60" s="272">
        <f>IF(ISERROR(VLOOKUP(J60,'KAYIT LİSTESİ'!$B$4:$H$478,4,0)),"",(VLOOKUP(J60,'KAYIT LİSTESİ'!$B$4:$H$478,4,0)))</f>
        <v>38458</v>
      </c>
      <c r="M60" s="273" t="str">
        <f>IF(ISERROR(VLOOKUP(J60,'KAYIT LİSTESİ'!$B$4:$H$478,5,0)),"",(VLOOKUP(J60,'KAYIT LİSTESİ'!$B$4:$H$478,5,0)))</f>
        <v>DENİZ KAAN KARTAL</v>
      </c>
      <c r="N60" s="273" t="str">
        <f>IF(ISERROR(VLOOKUP(J60,'KAYIT LİSTESİ'!$B$4:$H$478,6,0)),"",(VLOOKUP(J60,'KAYIT LİSTESİ'!$B$4:$H$478,6,0)))</f>
        <v>İZMİR-BUCA KOZAĞAÇORTAOKULU</v>
      </c>
      <c r="O60" s="274"/>
    </row>
    <row r="61" spans="1:15" ht="34.5" customHeight="1" x14ac:dyDescent="0.2">
      <c r="A61" s="263">
        <v>5</v>
      </c>
      <c r="B61" s="264" t="s">
        <v>62</v>
      </c>
      <c r="C61" s="269" t="str">
        <f>IF(ISERROR(VLOOKUP(B61,'KAYIT LİSTESİ'!$B$4:$H$478,2,0)),"",(VLOOKUP(B61,'KAYIT LİSTESİ'!$B$4:$H$478,2,0)))</f>
        <v/>
      </c>
      <c r="D61" s="266" t="str">
        <f>IF(ISERROR(VLOOKUP(B61,'KAYIT LİSTESİ'!$B$4:$H$478,4,0)),"",(VLOOKUP(B61,'KAYIT LİSTESİ'!$B$4:$H$478,4,0)))</f>
        <v/>
      </c>
      <c r="E61" s="267" t="str">
        <f>IF(ISERROR(VLOOKUP(B61,'KAYIT LİSTESİ'!$B$4:$H$478,5,0)),"",(VLOOKUP(B61,'KAYIT LİSTESİ'!$B$4:$H$478,5,0)))</f>
        <v/>
      </c>
      <c r="F61" s="267" t="str">
        <f>IF(ISERROR(VLOOKUP(B61,'KAYIT LİSTESİ'!$B$4:$H$478,6,0)),"",(VLOOKUP(B61,'KAYIT LİSTESİ'!$B$4:$H$478,6,0)))</f>
        <v/>
      </c>
      <c r="G61" s="270"/>
      <c r="H61" s="170"/>
      <c r="I61" s="263">
        <v>9</v>
      </c>
      <c r="J61" s="264" t="s">
        <v>230</v>
      </c>
      <c r="K61" s="271">
        <f>IF(ISERROR(VLOOKUP(J61,'KAYIT LİSTESİ'!$B$4:$H$478,2,0)),"",(VLOOKUP(J61,'KAYIT LİSTESİ'!$B$4:$H$478,2,0)))</f>
        <v>45</v>
      </c>
      <c r="L61" s="272">
        <f>IF(ISERROR(VLOOKUP(J61,'KAYIT LİSTESİ'!$B$4:$H$478,4,0)),"",(VLOOKUP(J61,'KAYIT LİSTESİ'!$B$4:$H$478,4,0)))</f>
        <v>2004</v>
      </c>
      <c r="M61" s="273" t="str">
        <f>IF(ISERROR(VLOOKUP(J61,'KAYIT LİSTESİ'!$B$4:$H$478,5,0)),"",(VLOOKUP(J61,'KAYIT LİSTESİ'!$B$4:$H$478,5,0)))</f>
        <v>DOĞUKAN OKAN</v>
      </c>
      <c r="N61" s="273" t="str">
        <f>IF(ISERROR(VLOOKUP(J61,'KAYIT LİSTESİ'!$B$4:$H$478,6,0)),"",(VLOOKUP(J61,'KAYIT LİSTESİ'!$B$4:$H$478,6,0)))</f>
        <v>İZMİR-EVİN LEBLEBİCİOĞLU ORTAOKULU</v>
      </c>
      <c r="O61" s="274"/>
    </row>
    <row r="62" spans="1:15" ht="34.5" customHeight="1" x14ac:dyDescent="0.2">
      <c r="A62" s="263">
        <v>6</v>
      </c>
      <c r="B62" s="264" t="s">
        <v>63</v>
      </c>
      <c r="C62" s="269" t="str">
        <f>IF(ISERROR(VLOOKUP(B62,'KAYIT LİSTESİ'!$B$4:$H$478,2,0)),"",(VLOOKUP(B62,'KAYIT LİSTESİ'!$B$4:$H$478,2,0)))</f>
        <v/>
      </c>
      <c r="D62" s="266" t="str">
        <f>IF(ISERROR(VLOOKUP(B62,'KAYIT LİSTESİ'!$B$4:$H$478,4,0)),"",(VLOOKUP(B62,'KAYIT LİSTESİ'!$B$4:$H$478,4,0)))</f>
        <v/>
      </c>
      <c r="E62" s="267" t="str">
        <f>IF(ISERROR(VLOOKUP(B62,'KAYIT LİSTESİ'!$B$4:$H$478,5,0)),"",(VLOOKUP(B62,'KAYIT LİSTESİ'!$B$4:$H$478,5,0)))</f>
        <v/>
      </c>
      <c r="F62" s="267" t="str">
        <f>IF(ISERROR(VLOOKUP(B62,'KAYIT LİSTESİ'!$B$4:$H$478,6,0)),"",(VLOOKUP(B62,'KAYIT LİSTESİ'!$B$4:$H$478,6,0)))</f>
        <v/>
      </c>
      <c r="G62" s="270"/>
      <c r="H62" s="170"/>
      <c r="I62" s="263">
        <v>10</v>
      </c>
      <c r="J62" s="264" t="s">
        <v>231</v>
      </c>
      <c r="K62" s="271">
        <f>IF(ISERROR(VLOOKUP(J62,'KAYIT LİSTESİ'!$B$4:$H$478,2,0)),"",(VLOOKUP(J62,'KAYIT LİSTESİ'!$B$4:$H$478,2,0)))</f>
        <v>16</v>
      </c>
      <c r="L62" s="272">
        <f>IF(ISERROR(VLOOKUP(J62,'KAYIT LİSTESİ'!$B$4:$H$478,4,0)),"",(VLOOKUP(J62,'KAYIT LİSTESİ'!$B$4:$H$478,4,0)))</f>
        <v>38162</v>
      </c>
      <c r="M62" s="273" t="str">
        <f>IF(ISERROR(VLOOKUP(J62,'KAYIT LİSTESİ'!$B$4:$H$478,5,0)),"",(VLOOKUP(J62,'KAYIT LİSTESİ'!$B$4:$H$478,5,0)))</f>
        <v>CAN ÖZCAN</v>
      </c>
      <c r="N62" s="273" t="str">
        <f>IF(ISERROR(VLOOKUP(J62,'KAYIT LİSTESİ'!$B$4:$H$478,6,0)),"",(VLOOKUP(J62,'KAYIT LİSTESİ'!$B$4:$H$478,6,0)))</f>
        <v>İZMİR-ÖZEL ÇAKABEY OKULLARI</v>
      </c>
      <c r="O62" s="274"/>
    </row>
    <row r="63" spans="1:15" ht="34.5" customHeight="1" x14ac:dyDescent="0.2">
      <c r="A63" s="263">
        <v>7</v>
      </c>
      <c r="B63" s="264" t="s">
        <v>131</v>
      </c>
      <c r="C63" s="269" t="str">
        <f>IF(ISERROR(VLOOKUP(B63,'KAYIT LİSTESİ'!$B$4:$H$478,2,0)),"",(VLOOKUP(B63,'KAYIT LİSTESİ'!$B$4:$H$478,2,0)))</f>
        <v/>
      </c>
      <c r="D63" s="266" t="str">
        <f>IF(ISERROR(VLOOKUP(B63,'KAYIT LİSTESİ'!$B$4:$H$478,4,0)),"",(VLOOKUP(B63,'KAYIT LİSTESİ'!$B$4:$H$478,4,0)))</f>
        <v/>
      </c>
      <c r="E63" s="267" t="str">
        <f>IF(ISERROR(VLOOKUP(B63,'KAYIT LİSTESİ'!$B$4:$H$478,5,0)),"",(VLOOKUP(B63,'KAYIT LİSTESİ'!$B$4:$H$478,5,0)))</f>
        <v/>
      </c>
      <c r="F63" s="267" t="str">
        <f>IF(ISERROR(VLOOKUP(B63,'KAYIT LİSTESİ'!$B$4:$H$478,6,0)),"",(VLOOKUP(B63,'KAYIT LİSTESİ'!$B$4:$H$478,6,0)))</f>
        <v/>
      </c>
      <c r="G63" s="270"/>
      <c r="H63" s="170"/>
      <c r="I63" s="263">
        <v>11</v>
      </c>
      <c r="J63" s="264" t="s">
        <v>344</v>
      </c>
      <c r="K63" s="271">
        <f>IF(ISERROR(VLOOKUP(J63,'KAYIT LİSTESİ'!$B$4:$H$478,2,0)),"",(VLOOKUP(J63,'KAYIT LİSTESİ'!$B$4:$H$478,2,0)))</f>
        <v>129</v>
      </c>
      <c r="L63" s="272">
        <f>IF(ISERROR(VLOOKUP(J63,'KAYIT LİSTESİ'!$B$4:$H$478,4,0)),"",(VLOOKUP(J63,'KAYIT LİSTESİ'!$B$4:$H$478,4,0)))</f>
        <v>38575</v>
      </c>
      <c r="M63" s="273" t="str">
        <f>IF(ISERROR(VLOOKUP(J63,'KAYIT LİSTESİ'!$B$4:$H$478,5,0)),"",(VLOOKUP(J63,'KAYIT LİSTESİ'!$B$4:$H$478,5,0)))</f>
        <v>ALİ ALP KOYUNCU</v>
      </c>
      <c r="N63" s="273" t="str">
        <f>IF(ISERROR(VLOOKUP(J63,'KAYIT LİSTESİ'!$B$4:$H$478,6,0)),"",(VLOOKUP(J63,'KAYIT LİSTESİ'!$B$4:$H$478,6,0)))</f>
        <v>İZMİR-EGE ÜNİVERSİTESİ GÜÇLENDİRME VAKFI BORNOVA ORTAOKULU</v>
      </c>
      <c r="O63" s="274"/>
    </row>
    <row r="64" spans="1:15" ht="34.5" customHeight="1" x14ac:dyDescent="0.2">
      <c r="A64" s="263">
        <v>8</v>
      </c>
      <c r="B64" s="264" t="s">
        <v>132</v>
      </c>
      <c r="C64" s="269" t="str">
        <f>IF(ISERROR(VLOOKUP(B64,'KAYIT LİSTESİ'!$B$4:$H$478,2,0)),"",(VLOOKUP(B64,'KAYIT LİSTESİ'!$B$4:$H$478,2,0)))</f>
        <v/>
      </c>
      <c r="D64" s="266" t="str">
        <f>IF(ISERROR(VLOOKUP(B64,'KAYIT LİSTESİ'!$B$4:$H$478,4,0)),"",(VLOOKUP(B64,'KAYIT LİSTESİ'!$B$4:$H$478,4,0)))</f>
        <v/>
      </c>
      <c r="E64" s="267" t="str">
        <f>IF(ISERROR(VLOOKUP(B64,'KAYIT LİSTESİ'!$B$4:$H$478,5,0)),"",(VLOOKUP(B64,'KAYIT LİSTESİ'!$B$4:$H$478,5,0)))</f>
        <v/>
      </c>
      <c r="F64" s="267" t="str">
        <f>IF(ISERROR(VLOOKUP(B64,'KAYIT LİSTESİ'!$B$4:$H$478,6,0)),"",(VLOOKUP(B64,'KAYIT LİSTESİ'!$B$4:$H$478,6,0)))</f>
        <v/>
      </c>
      <c r="G64" s="270"/>
      <c r="H64" s="170"/>
      <c r="I64" s="263">
        <v>12</v>
      </c>
      <c r="J64" s="264" t="s">
        <v>345</v>
      </c>
      <c r="K64" s="271">
        <f>IF(ISERROR(VLOOKUP(J64,'KAYIT LİSTESİ'!$B$4:$H$478,2,0)),"",(VLOOKUP(J64,'KAYIT LİSTESİ'!$B$4:$H$478,2,0)))</f>
        <v>81</v>
      </c>
      <c r="L64" s="272">
        <f>IF(ISERROR(VLOOKUP(J64,'KAYIT LİSTESİ'!$B$4:$H$478,4,0)),"",(VLOOKUP(J64,'KAYIT LİSTESİ'!$B$4:$H$478,4,0)))</f>
        <v>38180</v>
      </c>
      <c r="M64" s="273" t="str">
        <f>IF(ISERROR(VLOOKUP(J64,'KAYIT LİSTESİ'!$B$4:$H$478,5,0)),"",(VLOOKUP(J64,'KAYIT LİSTESİ'!$B$4:$H$478,5,0)))</f>
        <v>MUHAMMET EFE ÖZHAN</v>
      </c>
      <c r="N64" s="273" t="str">
        <f>IF(ISERROR(VLOOKUP(J64,'KAYIT LİSTESİ'!$B$4:$H$478,6,0)),"",(VLOOKUP(J64,'KAYIT LİSTESİ'!$B$4:$H$478,6,0)))</f>
        <v>İZMİR-ŞEHİTLER ORTAOKULU</v>
      </c>
      <c r="O64" s="274"/>
    </row>
    <row r="65" spans="1:8" ht="34.5" customHeight="1" x14ac:dyDescent="0.2">
      <c r="A65" s="575" t="s">
        <v>469</v>
      </c>
      <c r="B65" s="575"/>
      <c r="C65" s="575"/>
      <c r="D65" s="575"/>
      <c r="E65" s="575"/>
      <c r="F65" s="575"/>
      <c r="G65" s="575"/>
      <c r="H65" s="170"/>
    </row>
    <row r="66" spans="1:8" ht="34.5" customHeight="1" x14ac:dyDescent="0.2">
      <c r="A66" s="294" t="s">
        <v>194</v>
      </c>
      <c r="B66" s="294" t="s">
        <v>66</v>
      </c>
      <c r="C66" s="294" t="s">
        <v>65</v>
      </c>
      <c r="D66" s="295" t="s">
        <v>13</v>
      </c>
      <c r="E66" s="296" t="s">
        <v>14</v>
      </c>
      <c r="F66" s="296" t="s">
        <v>190</v>
      </c>
      <c r="G66" s="294" t="s">
        <v>133</v>
      </c>
      <c r="H66" s="170"/>
    </row>
    <row r="67" spans="1:8" ht="34.5" customHeight="1" x14ac:dyDescent="0.2">
      <c r="A67" s="263">
        <v>1</v>
      </c>
      <c r="B67" s="264" t="s">
        <v>387</v>
      </c>
      <c r="C67" s="271" t="str">
        <f>IF(ISERROR(VLOOKUP(B67,'KAYIT LİSTESİ'!$B$4:$H$478,2,0)),"",(VLOOKUP(B67,'KAYIT LİSTESİ'!$B$4:$H$478,2,0)))</f>
        <v/>
      </c>
      <c r="D67" s="357" t="str">
        <f>IF(ISERROR(VLOOKUP(B67,'KAYIT LİSTESİ'!$B$4:$H$478,4,0)),"",(VLOOKUP(B67,'KAYIT LİSTESİ'!$B$4:$H$478,4,0)))</f>
        <v/>
      </c>
      <c r="E67" s="267" t="str">
        <f>IF(ISERROR(VLOOKUP(B67,'KAYIT LİSTESİ'!$B$4:$H$478,5,0)),"",(VLOOKUP(B67,'KAYIT LİSTESİ'!$B$4:$H$478,5,0)))</f>
        <v/>
      </c>
      <c r="F67" s="267" t="str">
        <f>IF(ISERROR(VLOOKUP(B67,'KAYIT LİSTESİ'!$B$4:$H$478,6,0)),"",(VLOOKUP(B67,'KAYIT LİSTESİ'!$B$4:$H$478,6,0)))</f>
        <v/>
      </c>
      <c r="G67" s="358"/>
      <c r="H67" s="170"/>
    </row>
    <row r="68" spans="1:8" ht="34.5" customHeight="1" x14ac:dyDescent="0.2">
      <c r="A68" s="263">
        <v>2</v>
      </c>
      <c r="B68" s="264" t="s">
        <v>388</v>
      </c>
      <c r="C68" s="271" t="str">
        <f>IF(ISERROR(VLOOKUP(B68,'KAYIT LİSTESİ'!$B$4:$H$478,2,0)),"",(VLOOKUP(B68,'KAYIT LİSTESİ'!$B$4:$H$478,2,0)))</f>
        <v>50
53
52
54
56</v>
      </c>
      <c r="D68" s="357" t="str">
        <f>IF(ISERROR(VLOOKUP(B68,'KAYIT LİSTESİ'!$B$4:$H$478,4,0)),"",(VLOOKUP(B68,'KAYIT LİSTESİ'!$B$4:$H$478,4,0)))</f>
        <v>11,08,2004
08,08,2005
15,03,2004
00.01.1900
30,07,2005</v>
      </c>
      <c r="E68" s="267" t="str">
        <f>IF(ISERROR(VLOOKUP(B68,'KAYIT LİSTESİ'!$B$4:$H$478,5,0)),"",(VLOOKUP(B68,'KAYIT LİSTESİ'!$B$4:$H$478,5,0)))</f>
        <v>METEHAN ÇİÇEK
YUSUF İHSAN KAHRİMAN
ALPARSLAN AKIN
TAHA KARAÇELİK
MURAT KUYUCAK</v>
      </c>
      <c r="F68" s="267" t="str">
        <f>IF(ISERROR(VLOOKUP(B68,'KAYIT LİSTESİ'!$B$4:$H$478,6,0)),"",(VLOOKUP(B68,'KAYIT LİSTESİ'!$B$4:$H$478,6,0)))</f>
        <v>İZMİR-İSMET SEZGİN ORTA OKULU</v>
      </c>
      <c r="G68" s="358"/>
      <c r="H68" s="170"/>
    </row>
    <row r="69" spans="1:8" ht="34.5" customHeight="1" x14ac:dyDescent="0.2">
      <c r="A69" s="263">
        <v>3</v>
      </c>
      <c r="B69" s="264" t="s">
        <v>389</v>
      </c>
      <c r="C69" s="271" t="str">
        <f>IF(ISERROR(VLOOKUP(B69,'KAYIT LİSTESİ'!$B$4:$H$478,2,0)),"",(VLOOKUP(B69,'KAYIT LİSTESİ'!$B$4:$H$478,2,0)))</f>
        <v>62
57
61
60
58</v>
      </c>
      <c r="D69" s="357" t="str">
        <f>IF(ISERROR(VLOOKUP(B69,'KAYIT LİSTESİ'!$B$4:$H$478,4,0)),"",(VLOOKUP(B69,'KAYIT LİSTESİ'!$B$4:$H$478,4,0)))</f>
        <v>15.11.2004
11.02.2004
23.10.2003
21.04.2004
18.04.2004</v>
      </c>
      <c r="E69" s="267" t="str">
        <f>IF(ISERROR(VLOOKUP(B69,'KAYIT LİSTESİ'!$B$4:$H$478,5,0)),"",(VLOOKUP(B69,'KAYIT LİSTESİ'!$B$4:$H$478,5,0)))</f>
        <v xml:space="preserve">OSMAN YAKUT
HASAN ÖZARI 
MEHMET HÜSEYİN KARACADAĞ
EREN YILDIZ 
BERİTAN GEDİK </v>
      </c>
      <c r="F69" s="267" t="str">
        <f>IF(ISERROR(VLOOKUP(B69,'KAYIT LİSTESİ'!$B$4:$H$478,6,0)),"",(VLOOKUP(B69,'KAYIT LİSTESİ'!$B$4:$H$478,6,0)))</f>
        <v>İZMİR-Pancar Nezihe Şairoğlu Ortaokulu  Torbalı   İZMİR</v>
      </c>
      <c r="G69" s="358"/>
      <c r="H69" s="170"/>
    </row>
    <row r="70" spans="1:8" ht="34.5" customHeight="1" x14ac:dyDescent="0.2">
      <c r="A70" s="263">
        <v>4</v>
      </c>
      <c r="B70" s="264" t="s">
        <v>390</v>
      </c>
      <c r="C70" s="271" t="str">
        <f>IF(ISERROR(VLOOKUP(B70,'KAYIT LİSTESİ'!$B$4:$H$478,2,0)),"",(VLOOKUP(B70,'KAYIT LİSTESİ'!$B$4:$H$478,2,0)))</f>
        <v>63
65
64
71
69</v>
      </c>
      <c r="D70" s="357" t="str">
        <f>IF(ISERROR(VLOOKUP(B70,'KAYIT LİSTESİ'!$B$4:$H$478,4,0)),"",(VLOOKUP(B70,'KAYIT LİSTESİ'!$B$4:$H$478,4,0)))</f>
        <v>19.07.2004
01.11.2004
15.01.2005
01.10.2004
11.12.2004</v>
      </c>
      <c r="E70" s="267" t="str">
        <f>IF(ISERROR(VLOOKUP(B70,'KAYIT LİSTESİ'!$B$4:$H$478,5,0)),"",(VLOOKUP(B70,'KAYIT LİSTESİ'!$B$4:$H$478,5,0)))</f>
        <v>DİNÇER METE ÖZYILMAZ
İSMETCAN TAŞPINAR
ALİHAN AL
UTKU KÖSE
YİĞİT SELMAN İLCİ</v>
      </c>
      <c r="F70" s="267" t="str">
        <f>IF(ISERROR(VLOOKUP(B70,'KAYIT LİSTESİ'!$B$4:$H$478,6,0)),"",(VLOOKUP(B70,'KAYIT LİSTESİ'!$B$4:$H$478,6,0)))</f>
        <v>İZMİR-ŞEHİT ASTSUBAY HALİL GÜÇTEKİN</v>
      </c>
      <c r="G70" s="358"/>
      <c r="H70" s="170"/>
    </row>
    <row r="71" spans="1:8" ht="34.5" customHeight="1" x14ac:dyDescent="0.2">
      <c r="A71" s="263">
        <v>5</v>
      </c>
      <c r="B71" s="264" t="s">
        <v>391</v>
      </c>
      <c r="C71" s="271" t="str">
        <f>IF(ISERROR(VLOOKUP(B71,'KAYIT LİSTESİ'!$B$4:$H$478,2,0)),"",(VLOOKUP(B71,'KAYIT LİSTESİ'!$B$4:$H$478,2,0)))</f>
        <v>136
140
138
139
135</v>
      </c>
      <c r="D71" s="357" t="str">
        <f>IF(ISERROR(VLOOKUP(B71,'KAYIT LİSTESİ'!$B$4:$H$478,4,0)),"",(VLOOKUP(B71,'KAYIT LİSTESİ'!$B$4:$H$478,4,0)))</f>
        <v>29.07.2004
01.10.2005
24.12.2004
22.01.2004
13.11.2005</v>
      </c>
      <c r="E71" s="267" t="str">
        <f>IF(ISERROR(VLOOKUP(B71,'KAYIT LİSTESİ'!$B$4:$H$478,5,0)),"",(VLOOKUP(B71,'KAYIT LİSTESİ'!$B$4:$H$478,5,0)))</f>
        <v>Efe Özcan
Bora Çalışkan
Halil Etik
Ramazan Ant Gürbüz
Mert Akpak</v>
      </c>
      <c r="F71" s="267" t="str">
        <f>IF(ISERROR(VLOOKUP(B71,'KAYIT LİSTESİ'!$B$4:$H$478,6,0)),"",(VLOOKUP(B71,'KAYIT LİSTESİ'!$B$4:$H$478,6,0)))</f>
        <v>İZMİR-ÖZEL İZMİR BORNOVA TÜRK ORTAOKULU</v>
      </c>
      <c r="G71" s="358"/>
      <c r="H71" s="170"/>
    </row>
    <row r="72" spans="1:8" ht="34.5" customHeight="1" x14ac:dyDescent="0.2">
      <c r="A72" s="263">
        <v>6</v>
      </c>
      <c r="B72" s="264" t="s">
        <v>392</v>
      </c>
      <c r="C72" s="271" t="str">
        <f>IF(ISERROR(VLOOKUP(B72,'KAYIT LİSTESİ'!$B$4:$H$478,2,0)),"",(VLOOKUP(B72,'KAYIT LİSTESİ'!$B$4:$H$478,2,0)))</f>
        <v>27
28
31
30
33</v>
      </c>
      <c r="D72" s="357" t="str">
        <f>IF(ISERROR(VLOOKUP(B72,'KAYIT LİSTESİ'!$B$4:$H$478,4,0)),"",(VLOOKUP(B72,'KAYIT LİSTESİ'!$B$4:$H$478,4,0)))</f>
        <v>14.04.2004
03.03.2005
01.03.2005
04.10.2004
30.06.2005</v>
      </c>
      <c r="E72" s="267" t="str">
        <f>IF(ISERROR(VLOOKUP(B72,'KAYIT LİSTESİ'!$B$4:$H$478,5,0)),"",(VLOOKUP(B72,'KAYIT LİSTESİ'!$B$4:$H$478,5,0)))</f>
        <v>EGEMEN GÜRCAN
EGEMEN ÖZDEMİR
BARTU ÖZCAN
DERİN HANOĞLU
ULAŞ YURT</v>
      </c>
      <c r="F72" s="267" t="str">
        <f>IF(ISERROR(VLOOKUP(B72,'KAYIT LİSTESİ'!$B$4:$H$478,6,0)),"",(VLOOKUP(B72,'KAYIT LİSTESİ'!$B$4:$H$478,6,0)))</f>
        <v>İZMİR-DEÜ ÖZEL 75.YIL ORTAOKULU</v>
      </c>
      <c r="G72" s="358"/>
      <c r="H72" s="170"/>
    </row>
    <row r="73" spans="1:8" ht="34.5" customHeight="1" x14ac:dyDescent="0.2">
      <c r="A73" s="263">
        <v>7</v>
      </c>
      <c r="B73" s="264" t="s">
        <v>393</v>
      </c>
      <c r="C73" s="271" t="str">
        <f>IF(ISERROR(VLOOKUP(B73,'KAYIT LİSTESİ'!$B$4:$H$478,2,0)),"",(VLOOKUP(B73,'KAYIT LİSTESİ'!$B$4:$H$478,2,0)))</f>
        <v>90
88
89
142
91</v>
      </c>
      <c r="D73" s="357" t="str">
        <f>IF(ISERROR(VLOOKUP(B73,'KAYIT LİSTESİ'!$B$4:$H$478,4,0)),"",(VLOOKUP(B73,'KAYIT LİSTESİ'!$B$4:$H$478,4,0)))</f>
        <v>10.03.2005
14.05.2005
23.04.2005
09.08.2005
09.02.2005</v>
      </c>
      <c r="E73" s="267" t="str">
        <f>IF(ISERROR(VLOOKUP(B73,'KAYIT LİSTESİ'!$B$4:$H$478,5,0)),"",(VLOOKUP(B73,'KAYIT LİSTESİ'!$B$4:$H$478,5,0)))</f>
        <v>UTKU TEPE
UMUT KARAKURT
TAHA MERT TURGUT
TAMER KÖYLÜ
ALİ DÖRDÜNCÜ</v>
      </c>
      <c r="F73" s="267" t="str">
        <f>IF(ISERROR(VLOOKUP(B73,'KAYIT LİSTESİ'!$B$4:$H$478,6,0)),"",(VLOOKUP(B73,'KAYIT LİSTESİ'!$B$4:$H$478,6,0)))</f>
        <v>İZMİR-ZİHNİ ÜSTÜN ORTAOKULU</v>
      </c>
      <c r="G73" s="358"/>
      <c r="H73" s="171"/>
    </row>
    <row r="74" spans="1:8" ht="34.5" customHeight="1" x14ac:dyDescent="0.2">
      <c r="A74" s="263">
        <v>8</v>
      </c>
      <c r="B74" s="264" t="s">
        <v>394</v>
      </c>
      <c r="C74" s="271" t="str">
        <f>IF(ISERROR(VLOOKUP(B74,'KAYIT LİSTESİ'!$B$4:$H$478,2,0)),"",(VLOOKUP(B74,'KAYIT LİSTESİ'!$B$4:$H$478,2,0)))</f>
        <v/>
      </c>
      <c r="D74" s="357" t="str">
        <f>IF(ISERROR(VLOOKUP(B74,'KAYIT LİSTESİ'!$B$4:$H$478,4,0)),"",(VLOOKUP(B74,'KAYIT LİSTESİ'!$B$4:$H$478,4,0)))</f>
        <v/>
      </c>
      <c r="E74" s="267" t="str">
        <f>IF(ISERROR(VLOOKUP(B74,'KAYIT LİSTESİ'!$B$4:$H$478,5,0)),"",(VLOOKUP(B74,'KAYIT LİSTESİ'!$B$4:$H$478,5,0)))</f>
        <v/>
      </c>
      <c r="F74" s="267" t="str">
        <f>IF(ISERROR(VLOOKUP(B74,'KAYIT LİSTESİ'!$B$4:$H$478,6,0)),"",(VLOOKUP(B74,'KAYIT LİSTESİ'!$B$4:$H$478,6,0)))</f>
        <v/>
      </c>
      <c r="G74" s="358"/>
      <c r="H74" s="172"/>
    </row>
    <row r="75" spans="1:8" ht="34.5" customHeight="1" x14ac:dyDescent="0.2">
      <c r="A75" s="575" t="s">
        <v>465</v>
      </c>
      <c r="B75" s="575"/>
      <c r="C75" s="575"/>
      <c r="D75" s="575"/>
      <c r="E75" s="575"/>
      <c r="F75" s="575"/>
      <c r="G75" s="575"/>
      <c r="H75" s="173"/>
    </row>
    <row r="76" spans="1:8" ht="34.5" customHeight="1" x14ac:dyDescent="0.2">
      <c r="A76" s="294" t="s">
        <v>194</v>
      </c>
      <c r="B76" s="294" t="s">
        <v>66</v>
      </c>
      <c r="C76" s="294" t="s">
        <v>65</v>
      </c>
      <c r="D76" s="295" t="s">
        <v>13</v>
      </c>
      <c r="E76" s="296" t="s">
        <v>14</v>
      </c>
      <c r="F76" s="296" t="s">
        <v>190</v>
      </c>
      <c r="G76" s="294" t="s">
        <v>133</v>
      </c>
      <c r="H76" s="173"/>
    </row>
    <row r="77" spans="1:8" ht="34.5" customHeight="1" x14ac:dyDescent="0.2">
      <c r="A77" s="263">
        <v>1</v>
      </c>
      <c r="B77" s="264" t="s">
        <v>451</v>
      </c>
      <c r="C77" s="265" t="str">
        <f>IF(ISERROR(VLOOKUP(B77,'KAYIT LİSTESİ'!$B$4:$H$478,2,0)),"",(VLOOKUP(B77,'KAYIT LİSTESİ'!$B$4:$H$478,2,0)))</f>
        <v/>
      </c>
      <c r="D77" s="266" t="str">
        <f>IF(ISERROR(VLOOKUP(B77,'KAYIT LİSTESİ'!$B$4:$H$478,4,0)),"",(VLOOKUP(B77,'KAYIT LİSTESİ'!$B$4:$H$478,4,0)))</f>
        <v/>
      </c>
      <c r="E77" s="267" t="str">
        <f>IF(ISERROR(VLOOKUP(B77,'KAYIT LİSTESİ'!$B$4:$H$478,5,0)),"",(VLOOKUP(B77,'KAYIT LİSTESİ'!$B$4:$H$478,5,0)))</f>
        <v/>
      </c>
      <c r="F77" s="267" t="str">
        <f>IF(ISERROR(VLOOKUP(B77,'KAYIT LİSTESİ'!$B$4:$H$478,6,0)),"",(VLOOKUP(B77,'KAYIT LİSTESİ'!$B$4:$H$478,6,0)))</f>
        <v/>
      </c>
      <c r="G77" s="268"/>
      <c r="H77" s="173"/>
    </row>
    <row r="78" spans="1:8" ht="34.5" customHeight="1" x14ac:dyDescent="0.2">
      <c r="A78" s="263">
        <v>2</v>
      </c>
      <c r="B78" s="264" t="s">
        <v>452</v>
      </c>
      <c r="C78" s="265" t="str">
        <f>IF(ISERROR(VLOOKUP(B78,'KAYIT LİSTESİ'!$B$4:$H$478,2,0)),"",(VLOOKUP(B78,'KAYIT LİSTESİ'!$B$4:$H$478,2,0)))</f>
        <v/>
      </c>
      <c r="D78" s="266" t="str">
        <f>IF(ISERROR(VLOOKUP(B78,'KAYIT LİSTESİ'!$B$4:$H$478,4,0)),"",(VLOOKUP(B78,'KAYIT LİSTESİ'!$B$4:$H$478,4,0)))</f>
        <v/>
      </c>
      <c r="E78" s="267" t="str">
        <f>IF(ISERROR(VLOOKUP(B78,'KAYIT LİSTESİ'!$B$4:$H$478,5,0)),"",(VLOOKUP(B78,'KAYIT LİSTESİ'!$B$4:$H$478,5,0)))</f>
        <v/>
      </c>
      <c r="F78" s="267" t="str">
        <f>IF(ISERROR(VLOOKUP(B78,'KAYIT LİSTESİ'!$B$4:$H$478,6,0)),"",(VLOOKUP(B78,'KAYIT LİSTESİ'!$B$4:$H$478,6,0)))</f>
        <v/>
      </c>
      <c r="G78" s="268"/>
      <c r="H78" s="173"/>
    </row>
    <row r="79" spans="1:8" ht="34.5" customHeight="1" x14ac:dyDescent="0.2">
      <c r="A79" s="263">
        <v>3</v>
      </c>
      <c r="B79" s="264" t="s">
        <v>453</v>
      </c>
      <c r="C79" s="265" t="str">
        <f>IF(ISERROR(VLOOKUP(B79,'KAYIT LİSTESİ'!$B$4:$H$478,2,0)),"",(VLOOKUP(B79,'KAYIT LİSTESİ'!$B$4:$H$478,2,0)))</f>
        <v/>
      </c>
      <c r="D79" s="266" t="str">
        <f>IF(ISERROR(VLOOKUP(B79,'KAYIT LİSTESİ'!$B$4:$H$478,4,0)),"",(VLOOKUP(B79,'KAYIT LİSTESİ'!$B$4:$H$478,4,0)))</f>
        <v/>
      </c>
      <c r="E79" s="267" t="str">
        <f>IF(ISERROR(VLOOKUP(B79,'KAYIT LİSTESİ'!$B$4:$H$478,5,0)),"",(VLOOKUP(B79,'KAYIT LİSTESİ'!$B$4:$H$478,5,0)))</f>
        <v/>
      </c>
      <c r="F79" s="267" t="str">
        <f>IF(ISERROR(VLOOKUP(B79,'KAYIT LİSTESİ'!$B$4:$H$478,6,0)),"",(VLOOKUP(B79,'KAYIT LİSTESİ'!$B$4:$H$478,6,0)))</f>
        <v/>
      </c>
      <c r="G79" s="268"/>
      <c r="H79" s="173"/>
    </row>
    <row r="80" spans="1:8" ht="34.5" customHeight="1" x14ac:dyDescent="0.2">
      <c r="A80" s="263">
        <v>4</v>
      </c>
      <c r="B80" s="264" t="s">
        <v>454</v>
      </c>
      <c r="C80" s="265" t="str">
        <f>IF(ISERROR(VLOOKUP(B80,'KAYIT LİSTESİ'!$B$4:$H$478,2,0)),"",(VLOOKUP(B80,'KAYIT LİSTESİ'!$B$4:$H$478,2,0)))</f>
        <v/>
      </c>
      <c r="D80" s="266" t="str">
        <f>IF(ISERROR(VLOOKUP(B80,'KAYIT LİSTESİ'!$B$4:$H$478,4,0)),"",(VLOOKUP(B80,'KAYIT LİSTESİ'!$B$4:$H$478,4,0)))</f>
        <v/>
      </c>
      <c r="E80" s="267" t="str">
        <f>IF(ISERROR(VLOOKUP(B80,'KAYIT LİSTESİ'!$B$4:$H$478,5,0)),"",(VLOOKUP(B80,'KAYIT LİSTESİ'!$B$4:$H$478,5,0)))</f>
        <v/>
      </c>
      <c r="F80" s="267" t="str">
        <f>IF(ISERROR(VLOOKUP(B80,'KAYIT LİSTESİ'!$B$4:$H$478,6,0)),"",(VLOOKUP(B80,'KAYIT LİSTESİ'!$B$4:$H$478,6,0)))</f>
        <v/>
      </c>
      <c r="G80" s="268"/>
      <c r="H80" s="171"/>
    </row>
    <row r="81" spans="1:15" ht="34.5" customHeight="1" x14ac:dyDescent="0.2">
      <c r="A81" s="263">
        <v>5</v>
      </c>
      <c r="B81" s="264" t="s">
        <v>455</v>
      </c>
      <c r="C81" s="265" t="str">
        <f>IF(ISERROR(VLOOKUP(B81,'KAYIT LİSTESİ'!$B$4:$H$478,2,0)),"",(VLOOKUP(B81,'KAYIT LİSTESİ'!$B$4:$H$478,2,0)))</f>
        <v/>
      </c>
      <c r="D81" s="266" t="str">
        <f>IF(ISERROR(VLOOKUP(B81,'KAYIT LİSTESİ'!$B$4:$H$478,4,0)),"",(VLOOKUP(B81,'KAYIT LİSTESİ'!$B$4:$H$478,4,0)))</f>
        <v/>
      </c>
      <c r="E81" s="267" t="str">
        <f>IF(ISERROR(VLOOKUP(B81,'KAYIT LİSTESİ'!$B$4:$H$478,5,0)),"",(VLOOKUP(B81,'KAYIT LİSTESİ'!$B$4:$H$478,5,0)))</f>
        <v/>
      </c>
      <c r="F81" s="267" t="str">
        <f>IF(ISERROR(VLOOKUP(B81,'KAYIT LİSTESİ'!$B$4:$H$478,6,0)),"",(VLOOKUP(B81,'KAYIT LİSTESİ'!$B$4:$H$478,6,0)))</f>
        <v/>
      </c>
      <c r="G81" s="268"/>
      <c r="H81" s="172"/>
    </row>
    <row r="82" spans="1:15" ht="34.5" customHeight="1" x14ac:dyDescent="0.2">
      <c r="A82" s="263">
        <v>6</v>
      </c>
      <c r="B82" s="264" t="s">
        <v>456</v>
      </c>
      <c r="C82" s="265" t="str">
        <f>IF(ISERROR(VLOOKUP(B82,'KAYIT LİSTESİ'!$B$4:$H$478,2,0)),"",(VLOOKUP(B82,'KAYIT LİSTESİ'!$B$4:$H$478,2,0)))</f>
        <v/>
      </c>
      <c r="D82" s="266" t="str">
        <f>IF(ISERROR(VLOOKUP(B82,'KAYIT LİSTESİ'!$B$4:$H$478,4,0)),"",(VLOOKUP(B82,'KAYIT LİSTESİ'!$B$4:$H$478,4,0)))</f>
        <v/>
      </c>
      <c r="E82" s="267" t="str">
        <f>IF(ISERROR(VLOOKUP(B82,'KAYIT LİSTESİ'!$B$4:$H$478,5,0)),"",(VLOOKUP(B82,'KAYIT LİSTESİ'!$B$4:$H$478,5,0)))</f>
        <v/>
      </c>
      <c r="F82" s="267" t="str">
        <f>IF(ISERROR(VLOOKUP(B82,'KAYIT LİSTESİ'!$B$4:$H$478,6,0)),"",(VLOOKUP(B82,'KAYIT LİSTESİ'!$B$4:$H$478,6,0)))</f>
        <v/>
      </c>
      <c r="G82" s="268"/>
      <c r="H82" s="173"/>
      <c r="I82" s="161" t="s">
        <v>6</v>
      </c>
      <c r="J82" s="161"/>
      <c r="K82" s="161" t="s">
        <v>64</v>
      </c>
      <c r="L82" s="162" t="s">
        <v>20</v>
      </c>
      <c r="M82" s="163" t="s">
        <v>7</v>
      </c>
      <c r="N82" s="163" t="s">
        <v>190</v>
      </c>
      <c r="O82" s="164" t="s">
        <v>133</v>
      </c>
    </row>
    <row r="83" spans="1:15" ht="34.5" customHeight="1" x14ac:dyDescent="0.2">
      <c r="A83" s="263">
        <v>7</v>
      </c>
      <c r="B83" s="264" t="s">
        <v>457</v>
      </c>
      <c r="C83" s="265" t="str">
        <f>IF(ISERROR(VLOOKUP(B83,'KAYIT LİSTESİ'!$B$4:$H$478,2,0)),"",(VLOOKUP(B83,'KAYIT LİSTESİ'!$B$4:$H$478,2,0)))</f>
        <v/>
      </c>
      <c r="D83" s="266" t="str">
        <f>IF(ISERROR(VLOOKUP(B83,'KAYIT LİSTESİ'!$B$4:$H$478,4,0)),"",(VLOOKUP(B83,'KAYIT LİSTESİ'!$B$4:$H$478,4,0)))</f>
        <v/>
      </c>
      <c r="E83" s="267" t="str">
        <f>IF(ISERROR(VLOOKUP(B83,'KAYIT LİSTESİ'!$B$4:$H$478,5,0)),"",(VLOOKUP(B83,'KAYIT LİSTESİ'!$B$4:$H$478,5,0)))</f>
        <v/>
      </c>
      <c r="F83" s="267" t="str">
        <f>IF(ISERROR(VLOOKUP(B83,'KAYIT LİSTESİ'!$B$4:$H$478,6,0)),"",(VLOOKUP(B83,'KAYIT LİSTESİ'!$B$4:$H$478,6,0)))</f>
        <v/>
      </c>
      <c r="G83" s="268"/>
      <c r="H83" s="173"/>
      <c r="I83" s="276">
        <v>1</v>
      </c>
      <c r="J83" s="277" t="s">
        <v>149</v>
      </c>
      <c r="K83" s="278" t="str">
        <f>IF(ISERROR(VLOOKUP(J83,'KAYIT LİSTESİ'!$B$4:$H$478,2,0)),"",(VLOOKUP(J83,'KAYIT LİSTESİ'!$B$4:$H$478,2,0)))</f>
        <v/>
      </c>
      <c r="L83" s="279" t="str">
        <f>IF(ISERROR(VLOOKUP(J83,'KAYIT LİSTESİ'!$B$4:$H$478,4,0)),"",(VLOOKUP(J83,'KAYIT LİSTESİ'!$B$4:$H$478,4,0)))</f>
        <v/>
      </c>
      <c r="M83" s="280" t="str">
        <f>IF(ISERROR(VLOOKUP(J83,'KAYIT LİSTESİ'!$B$4:$H$478,5,0)),"",(VLOOKUP(J83,'KAYIT LİSTESİ'!$B$4:$H$478,5,0)))</f>
        <v/>
      </c>
      <c r="N83" s="280" t="str">
        <f>IF(ISERROR(VLOOKUP(J83,'KAYIT LİSTESİ'!$B$4:$H$478,6,0)),"",(VLOOKUP(J83,'KAYIT LİSTESİ'!$B$4:$H$478,6,0)))</f>
        <v/>
      </c>
      <c r="O83" s="274"/>
    </row>
    <row r="84" spans="1:15" ht="34.5" customHeight="1" x14ac:dyDescent="0.2">
      <c r="A84" s="263">
        <v>8</v>
      </c>
      <c r="B84" s="264" t="s">
        <v>458</v>
      </c>
      <c r="C84" s="265" t="str">
        <f>IF(ISERROR(VLOOKUP(B84,'KAYIT LİSTESİ'!$B$4:$H$478,2,0)),"",(VLOOKUP(B84,'KAYIT LİSTESİ'!$B$4:$H$478,2,0)))</f>
        <v/>
      </c>
      <c r="D84" s="266" t="str">
        <f>IF(ISERROR(VLOOKUP(B84,'KAYIT LİSTESİ'!$B$4:$H$478,4,0)),"",(VLOOKUP(B84,'KAYIT LİSTESİ'!$B$4:$H$478,4,0)))</f>
        <v/>
      </c>
      <c r="E84" s="267" t="str">
        <f>IF(ISERROR(VLOOKUP(B84,'KAYIT LİSTESİ'!$B$4:$H$478,5,0)),"",(VLOOKUP(B84,'KAYIT LİSTESİ'!$B$4:$H$478,5,0)))</f>
        <v/>
      </c>
      <c r="F84" s="267" t="str">
        <f>IF(ISERROR(VLOOKUP(B84,'KAYIT LİSTESİ'!$B$4:$H$478,6,0)),"",(VLOOKUP(B84,'KAYIT LİSTESİ'!$B$4:$H$478,6,0)))</f>
        <v/>
      </c>
      <c r="G84" s="268"/>
      <c r="H84" s="173"/>
      <c r="I84" s="276">
        <v>2</v>
      </c>
      <c r="J84" s="277" t="s">
        <v>150</v>
      </c>
      <c r="K84" s="278">
        <f>IF(ISERROR(VLOOKUP(J84,'KAYIT LİSTESİ'!$B$4:$H$478,2,0)),"",(VLOOKUP(J84,'KAYIT LİSTESİ'!$B$4:$H$478,2,0)))</f>
        <v>141</v>
      </c>
      <c r="L84" s="279">
        <f>IF(ISERROR(VLOOKUP(J84,'KAYIT LİSTESİ'!$B$4:$H$478,4,0)),"",(VLOOKUP(J84,'KAYIT LİSTESİ'!$B$4:$H$478,4,0)))</f>
        <v>0</v>
      </c>
      <c r="M84" s="280" t="str">
        <f>IF(ISERROR(VLOOKUP(J84,'KAYIT LİSTESİ'!$B$4:$H$478,5,0)),"",(VLOOKUP(J84,'KAYIT LİSTESİ'!$B$4:$H$478,5,0)))</f>
        <v>YAĞIZ PARMAKSIZ</v>
      </c>
      <c r="N84" s="280" t="str">
        <f>IF(ISERROR(VLOOKUP(J84,'KAYIT LİSTESİ'!$B$4:$H$478,6,0)),"",(VLOOKUP(J84,'KAYIT LİSTESİ'!$B$4:$H$478,6,0)))</f>
        <v>İZMİR-İSMET SEZGİN ORTA OKULU</v>
      </c>
      <c r="O84" s="274"/>
    </row>
    <row r="85" spans="1:15" ht="34.5" customHeight="1" x14ac:dyDescent="0.2">
      <c r="A85" s="572" t="s">
        <v>338</v>
      </c>
      <c r="B85" s="572"/>
      <c r="C85" s="572"/>
      <c r="D85" s="572"/>
      <c r="E85" s="572"/>
      <c r="F85" s="572"/>
      <c r="G85" s="572"/>
      <c r="H85" s="173"/>
      <c r="I85" s="276">
        <v>3</v>
      </c>
      <c r="J85" s="277" t="s">
        <v>151</v>
      </c>
      <c r="K85" s="278">
        <f>IF(ISERROR(VLOOKUP(J85,'KAYIT LİSTESİ'!$B$4:$H$478,2,0)),"",(VLOOKUP(J85,'KAYIT LİSTESİ'!$B$4:$H$478,2,0)))</f>
        <v>60</v>
      </c>
      <c r="L85" s="279">
        <f>IF(ISERROR(VLOOKUP(J85,'KAYIT LİSTESİ'!$B$4:$H$478,4,0)),"",(VLOOKUP(J85,'KAYIT LİSTESİ'!$B$4:$H$478,4,0)))</f>
        <v>38098</v>
      </c>
      <c r="M85" s="280" t="str">
        <f>IF(ISERROR(VLOOKUP(J85,'KAYIT LİSTESİ'!$B$4:$H$478,5,0)),"",(VLOOKUP(J85,'KAYIT LİSTESİ'!$B$4:$H$478,5,0)))</f>
        <v xml:space="preserve">EREN YILDIZ </v>
      </c>
      <c r="N85" s="280" t="str">
        <f>IF(ISERROR(VLOOKUP(J85,'KAYIT LİSTESİ'!$B$4:$H$478,6,0)),"",(VLOOKUP(J85,'KAYIT LİSTESİ'!$B$4:$H$478,6,0)))</f>
        <v>İZMİR-Pancar Nezihe Şairoğlu Ortaokulu  Torbalı   İZMİR</v>
      </c>
      <c r="O85" s="274"/>
    </row>
    <row r="86" spans="1:15" ht="34.5" customHeight="1" x14ac:dyDescent="0.2">
      <c r="A86" s="161" t="s">
        <v>194</v>
      </c>
      <c r="B86" s="161" t="s">
        <v>66</v>
      </c>
      <c r="C86" s="161" t="s">
        <v>65</v>
      </c>
      <c r="D86" s="162" t="s">
        <v>13</v>
      </c>
      <c r="E86" s="163" t="s">
        <v>14</v>
      </c>
      <c r="F86" s="163" t="s">
        <v>190</v>
      </c>
      <c r="G86" s="164" t="s">
        <v>133</v>
      </c>
      <c r="H86" s="173"/>
      <c r="I86" s="276">
        <v>4</v>
      </c>
      <c r="J86" s="277" t="s">
        <v>152</v>
      </c>
      <c r="K86" s="278">
        <f>IF(ISERROR(VLOOKUP(J86,'KAYIT LİSTESİ'!$B$4:$H$478,2,0)),"",(VLOOKUP(J86,'KAYIT LİSTESİ'!$B$4:$H$478,2,0)))</f>
        <v>71</v>
      </c>
      <c r="L86" s="279">
        <f>IF(ISERROR(VLOOKUP(J86,'KAYIT LİSTESİ'!$B$4:$H$478,4,0)),"",(VLOOKUP(J86,'KAYIT LİSTESİ'!$B$4:$H$478,4,0)))</f>
        <v>38261</v>
      </c>
      <c r="M86" s="280" t="str">
        <f>IF(ISERROR(VLOOKUP(J86,'KAYIT LİSTESİ'!$B$4:$H$478,5,0)),"",(VLOOKUP(J86,'KAYIT LİSTESİ'!$B$4:$H$478,5,0)))</f>
        <v>UTKU KÖSE</v>
      </c>
      <c r="N86" s="280" t="str">
        <f>IF(ISERROR(VLOOKUP(J86,'KAYIT LİSTESİ'!$B$4:$H$478,6,0)),"",(VLOOKUP(J86,'KAYIT LİSTESİ'!$B$4:$H$478,6,0)))</f>
        <v>İZMİR-ŞEHİT ASTSUBAY HALİL GÜÇTEKİN</v>
      </c>
      <c r="O86" s="274"/>
    </row>
    <row r="87" spans="1:15" ht="34.5" customHeight="1" x14ac:dyDescent="0.2">
      <c r="A87" s="263">
        <v>1</v>
      </c>
      <c r="B87" s="264" t="s">
        <v>239</v>
      </c>
      <c r="C87" s="269" t="str">
        <f>IF(ISERROR(VLOOKUP(B87,'KAYIT LİSTESİ'!$B$4:$H$478,2,0)),"",(VLOOKUP(B87,'KAYIT LİSTESİ'!$B$4:$H$478,2,0)))</f>
        <v/>
      </c>
      <c r="D87" s="266" t="str">
        <f>IF(ISERROR(VLOOKUP(B87,'KAYIT LİSTESİ'!$B$4:$H$478,4,0)),"",(VLOOKUP(B87,'KAYIT LİSTESİ'!$B$4:$H$478,4,0)))</f>
        <v/>
      </c>
      <c r="E87" s="267" t="str">
        <f>IF(ISERROR(VLOOKUP(B87,'KAYIT LİSTESİ'!$B$4:$H$478,5,0)),"",(VLOOKUP(B87,'KAYIT LİSTESİ'!$B$4:$H$478,5,0)))</f>
        <v/>
      </c>
      <c r="F87" s="267" t="str">
        <f>IF(ISERROR(VLOOKUP(B87,'KAYIT LİSTESİ'!$B$4:$H$478,6,0)),"",(VLOOKUP(B87,'KAYIT LİSTESİ'!$B$4:$H$478,6,0)))</f>
        <v/>
      </c>
      <c r="G87" s="270"/>
      <c r="H87" s="173"/>
      <c r="I87" s="276">
        <v>5</v>
      </c>
      <c r="J87" s="277" t="s">
        <v>153</v>
      </c>
      <c r="K87" s="278">
        <f>IF(ISERROR(VLOOKUP(J87,'KAYIT LİSTESİ'!$B$4:$H$478,2,0)),"",(VLOOKUP(J87,'KAYIT LİSTESİ'!$B$4:$H$478,2,0)))</f>
        <v>137</v>
      </c>
      <c r="L87" s="279">
        <f>IF(ISERROR(VLOOKUP(J87,'KAYIT LİSTESİ'!$B$4:$H$478,4,0)),"",(VLOOKUP(J87,'KAYIT LİSTESİ'!$B$4:$H$478,4,0)))</f>
        <v>38195</v>
      </c>
      <c r="M87" s="280" t="str">
        <f>IF(ISERROR(VLOOKUP(J87,'KAYIT LİSTESİ'!$B$4:$H$478,5,0)),"",(VLOOKUP(J87,'KAYIT LİSTESİ'!$B$4:$H$478,5,0)))</f>
        <v>Mustafa Turgut Koparan</v>
      </c>
      <c r="N87" s="280" t="str">
        <f>IF(ISERROR(VLOOKUP(J87,'KAYIT LİSTESİ'!$B$4:$H$478,6,0)),"",(VLOOKUP(J87,'KAYIT LİSTESİ'!$B$4:$H$478,6,0)))</f>
        <v>İZMİR-ÖZEL İZMİR BORNOVA TÜRK ORTAOKULU</v>
      </c>
      <c r="O87" s="274"/>
    </row>
    <row r="88" spans="1:15" ht="34.5" customHeight="1" x14ac:dyDescent="0.2">
      <c r="A88" s="263">
        <v>2</v>
      </c>
      <c r="B88" s="264" t="s">
        <v>240</v>
      </c>
      <c r="C88" s="269">
        <f>IF(ISERROR(VLOOKUP(B88,'KAYIT LİSTESİ'!$B$4:$H$478,2,0)),"",(VLOOKUP(B88,'KAYIT LİSTESİ'!$B$4:$H$478,2,0)))</f>
        <v>51</v>
      </c>
      <c r="D88" s="266" t="str">
        <f>IF(ISERROR(VLOOKUP(B88,'KAYIT LİSTESİ'!$B$4:$H$478,4,0)),"",(VLOOKUP(B88,'KAYIT LİSTESİ'!$B$4:$H$478,4,0)))</f>
        <v>09,08,2004</v>
      </c>
      <c r="E88" s="267" t="str">
        <f>IF(ISERROR(VLOOKUP(B88,'KAYIT LİSTESİ'!$B$4:$H$478,5,0)),"",(VLOOKUP(B88,'KAYIT LİSTESİ'!$B$4:$H$478,5,0)))</f>
        <v>OĞUZHAN UÇAK</v>
      </c>
      <c r="F88" s="267" t="str">
        <f>IF(ISERROR(VLOOKUP(B88,'KAYIT LİSTESİ'!$B$4:$H$478,6,0)),"",(VLOOKUP(B88,'KAYIT LİSTESİ'!$B$4:$H$478,6,0)))</f>
        <v>İZMİR-İSMET SEZGİN ORTA OKULU</v>
      </c>
      <c r="G88" s="270"/>
      <c r="H88" s="173"/>
      <c r="I88" s="276">
        <v>6</v>
      </c>
      <c r="J88" s="277" t="s">
        <v>154</v>
      </c>
      <c r="K88" s="278">
        <f>IF(ISERROR(VLOOKUP(J88,'KAYIT LİSTESİ'!$B$4:$H$478,2,0)),"",(VLOOKUP(J88,'KAYIT LİSTESİ'!$B$4:$H$478,2,0)))</f>
        <v>32</v>
      </c>
      <c r="L88" s="279">
        <f>IF(ISERROR(VLOOKUP(J88,'KAYIT LİSTESİ'!$B$4:$H$478,4,0)),"",(VLOOKUP(J88,'KAYIT LİSTESİ'!$B$4:$H$478,4,0)))</f>
        <v>37947</v>
      </c>
      <c r="M88" s="280" t="str">
        <f>IF(ISERROR(VLOOKUP(J88,'KAYIT LİSTESİ'!$B$4:$H$478,5,0)),"",(VLOOKUP(J88,'KAYIT LİSTESİ'!$B$4:$H$478,5,0)))</f>
        <v>SUAT ERDEM CENGİZ</v>
      </c>
      <c r="N88" s="280" t="str">
        <f>IF(ISERROR(VLOOKUP(J88,'KAYIT LİSTESİ'!$B$4:$H$478,6,0)),"",(VLOOKUP(J88,'KAYIT LİSTESİ'!$B$4:$H$478,6,0)))</f>
        <v>İZMİR-DEÜ ÖZEL 75.YIL ORTAOKULU</v>
      </c>
      <c r="O88" s="274"/>
    </row>
    <row r="89" spans="1:15" ht="34.5" customHeight="1" x14ac:dyDescent="0.2">
      <c r="A89" s="263">
        <v>3</v>
      </c>
      <c r="B89" s="264" t="s">
        <v>241</v>
      </c>
      <c r="C89" s="269">
        <f>IF(ISERROR(VLOOKUP(B89,'KAYIT LİSTESİ'!$B$4:$H$478,2,0)),"",(VLOOKUP(B89,'KAYIT LİSTESİ'!$B$4:$H$478,2,0)))</f>
        <v>59</v>
      </c>
      <c r="D89" s="266">
        <f>IF(ISERROR(VLOOKUP(B89,'KAYIT LİSTESİ'!$B$4:$H$478,4,0)),"",(VLOOKUP(B89,'KAYIT LİSTESİ'!$B$4:$H$478,4,0)))</f>
        <v>38342</v>
      </c>
      <c r="E89" s="267" t="str">
        <f>IF(ISERROR(VLOOKUP(B89,'KAYIT LİSTESİ'!$B$4:$H$478,5,0)),"",(VLOOKUP(B89,'KAYIT LİSTESİ'!$B$4:$H$478,5,0)))</f>
        <v>HARUN YALÇIN</v>
      </c>
      <c r="F89" s="267" t="str">
        <f>IF(ISERROR(VLOOKUP(B89,'KAYIT LİSTESİ'!$B$4:$H$478,6,0)),"",(VLOOKUP(B89,'KAYIT LİSTESİ'!$B$4:$H$478,6,0)))</f>
        <v>İZMİR-Pancar Nezihe Şairoğlu Ortaokulu  Torbalı   İZMİR</v>
      </c>
      <c r="G89" s="270"/>
      <c r="H89" s="173"/>
      <c r="I89" s="276">
        <v>7</v>
      </c>
      <c r="J89" s="277" t="s">
        <v>155</v>
      </c>
      <c r="K89" s="278">
        <f>IF(ISERROR(VLOOKUP(J89,'KAYIT LİSTESİ'!$B$4:$H$478,2,0)),"",(VLOOKUP(J89,'KAYIT LİSTESİ'!$B$4:$H$478,2,0)))</f>
        <v>92</v>
      </c>
      <c r="L89" s="279">
        <f>IF(ISERROR(VLOOKUP(J89,'KAYIT LİSTESİ'!$B$4:$H$478,4,0)),"",(VLOOKUP(J89,'KAYIT LİSTESİ'!$B$4:$H$478,4,0)))</f>
        <v>38107</v>
      </c>
      <c r="M89" s="280" t="str">
        <f>IF(ISERROR(VLOOKUP(J89,'KAYIT LİSTESİ'!$B$4:$H$478,5,0)),"",(VLOOKUP(J89,'KAYIT LİSTESİ'!$B$4:$H$478,5,0)))</f>
        <v>MEDET ÇİYA UNUDAN</v>
      </c>
      <c r="N89" s="280" t="str">
        <f>IF(ISERROR(VLOOKUP(J89,'KAYIT LİSTESİ'!$B$4:$H$478,6,0)),"",(VLOOKUP(J89,'KAYIT LİSTESİ'!$B$4:$H$478,6,0)))</f>
        <v>İZMİR-ZİHNİ ÜSTÜN ORTAOKULU</v>
      </c>
      <c r="O89" s="274"/>
    </row>
    <row r="90" spans="1:15" ht="34.5" customHeight="1" x14ac:dyDescent="0.2">
      <c r="A90" s="263">
        <v>4</v>
      </c>
      <c r="B90" s="264" t="s">
        <v>242</v>
      </c>
      <c r="C90" s="269">
        <f>IF(ISERROR(VLOOKUP(B90,'KAYIT LİSTESİ'!$B$4:$H$478,2,0)),"",(VLOOKUP(B90,'KAYIT LİSTESİ'!$B$4:$H$478,2,0)))</f>
        <v>66</v>
      </c>
      <c r="D90" s="266">
        <f>IF(ISERROR(VLOOKUP(B90,'KAYIT LİSTESİ'!$B$4:$H$478,4,0)),"",(VLOOKUP(B90,'KAYIT LİSTESİ'!$B$4:$H$478,4,0)))</f>
        <v>38047</v>
      </c>
      <c r="E90" s="267" t="str">
        <f>IF(ISERROR(VLOOKUP(B90,'KAYIT LİSTESİ'!$B$4:$H$478,5,0)),"",(VLOOKUP(B90,'KAYIT LİSTESİ'!$B$4:$H$478,5,0)))</f>
        <v>LEVENT BAVER BOYACIER</v>
      </c>
      <c r="F90" s="267" t="str">
        <f>IF(ISERROR(VLOOKUP(B90,'KAYIT LİSTESİ'!$B$4:$H$478,6,0)),"",(VLOOKUP(B90,'KAYIT LİSTESİ'!$B$4:$H$478,6,0)))</f>
        <v>İZMİR-ŞEHİT ASTSUBAY HALİL GÜÇTEKİN</v>
      </c>
      <c r="G90" s="270"/>
      <c r="H90" s="171"/>
      <c r="I90" s="276">
        <v>8</v>
      </c>
      <c r="J90" s="277" t="s">
        <v>156</v>
      </c>
      <c r="K90" s="278">
        <f>IF(ISERROR(VLOOKUP(J90,'KAYIT LİSTESİ'!$B$4:$H$478,2,0)),"",(VLOOKUP(J90,'KAYIT LİSTESİ'!$B$4:$H$478,2,0)))</f>
        <v>39</v>
      </c>
      <c r="L90" s="279">
        <f>IF(ISERROR(VLOOKUP(J90,'KAYIT LİSTESİ'!$B$4:$H$478,4,0)),"",(VLOOKUP(J90,'KAYIT LİSTESİ'!$B$4:$H$478,4,0)))</f>
        <v>38052</v>
      </c>
      <c r="M90" s="280" t="str">
        <f>IF(ISERROR(VLOOKUP(J90,'KAYIT LİSTESİ'!$B$4:$H$478,5,0)),"",(VLOOKUP(J90,'KAYIT LİSTESİ'!$B$4:$H$478,5,0)))</f>
        <v>EGE EFE ÖZKAN</v>
      </c>
      <c r="N90" s="280" t="str">
        <f>IF(ISERROR(VLOOKUP(J90,'KAYIT LİSTESİ'!$B$4:$H$478,6,0)),"",(VLOOKUP(J90,'KAYIT LİSTESİ'!$B$4:$H$478,6,0)))</f>
        <v>İZMİR-EREN ŞAHİN ERONAT O.O</v>
      </c>
      <c r="O90" s="274"/>
    </row>
    <row r="91" spans="1:15" ht="34.5" customHeight="1" x14ac:dyDescent="0.2">
      <c r="A91" s="263">
        <v>5</v>
      </c>
      <c r="B91" s="264" t="s">
        <v>243</v>
      </c>
      <c r="C91" s="269">
        <f>IF(ISERROR(VLOOKUP(B91,'KAYIT LİSTESİ'!$B$4:$H$478,2,0)),"",(VLOOKUP(B91,'KAYIT LİSTESİ'!$B$4:$H$478,2,0)))</f>
        <v>0</v>
      </c>
      <c r="D91" s="266">
        <f>IF(ISERROR(VLOOKUP(B91,'KAYIT LİSTESİ'!$B$4:$H$478,4,0)),"",(VLOOKUP(B91,'KAYIT LİSTESİ'!$B$4:$H$478,4,0)))</f>
        <v>0</v>
      </c>
      <c r="E91" s="267">
        <f>IF(ISERROR(VLOOKUP(B91,'KAYIT LİSTESİ'!$B$4:$H$478,5,0)),"",(VLOOKUP(B91,'KAYIT LİSTESİ'!$B$4:$H$478,5,0)))</f>
        <v>0</v>
      </c>
      <c r="F91" s="267" t="str">
        <f>IF(ISERROR(VLOOKUP(B91,'KAYIT LİSTESİ'!$B$4:$H$478,6,0)),"",(VLOOKUP(B91,'KAYIT LİSTESİ'!$B$4:$H$478,6,0)))</f>
        <v>İZMİR-ÖZEL İZMİR BORNOVA TÜRK ORTAOKULU</v>
      </c>
      <c r="G91" s="270"/>
      <c r="H91" s="172"/>
      <c r="I91" s="276">
        <v>9</v>
      </c>
      <c r="J91" s="277" t="s">
        <v>157</v>
      </c>
      <c r="K91" s="278">
        <f>IF(ISERROR(VLOOKUP(J91,'KAYIT LİSTESİ'!$B$4:$H$478,2,0)),"",(VLOOKUP(J91,'KAYIT LİSTESİ'!$B$4:$H$478,2,0)))</f>
        <v>8</v>
      </c>
      <c r="L91" s="279">
        <f>IF(ISERROR(VLOOKUP(J91,'KAYIT LİSTESİ'!$B$4:$H$478,4,0)),"",(VLOOKUP(J91,'KAYIT LİSTESİ'!$B$4:$H$478,4,0)))</f>
        <v>38075</v>
      </c>
      <c r="M91" s="280" t="str">
        <f>IF(ISERROR(VLOOKUP(J91,'KAYIT LİSTESİ'!$B$4:$H$478,5,0)),"",(VLOOKUP(J91,'KAYIT LİSTESİ'!$B$4:$H$478,5,0)))</f>
        <v>FEVZİ CAN ŞAHİN</v>
      </c>
      <c r="N91" s="280" t="str">
        <f>IF(ISERROR(VLOOKUP(J91,'KAYIT LİSTESİ'!$B$4:$H$478,6,0)),"",(VLOOKUP(J91,'KAYIT LİSTESİ'!$B$4:$H$478,6,0)))</f>
        <v>İZMİR-BUCA KOZAĞAÇORTAOKULU</v>
      </c>
      <c r="O91" s="274"/>
    </row>
    <row r="92" spans="1:15" ht="34.5" customHeight="1" x14ac:dyDescent="0.2">
      <c r="A92" s="263">
        <v>6</v>
      </c>
      <c r="B92" s="264" t="s">
        <v>244</v>
      </c>
      <c r="C92" s="269">
        <f>IF(ISERROR(VLOOKUP(B92,'KAYIT LİSTESİ'!$B$4:$H$478,2,0)),"",(VLOOKUP(B92,'KAYIT LİSTESİ'!$B$4:$H$478,2,0)))</f>
        <v>29</v>
      </c>
      <c r="D92" s="266">
        <f>IF(ISERROR(VLOOKUP(B92,'KAYIT LİSTESİ'!$B$4:$H$478,4,0)),"",(VLOOKUP(B92,'KAYIT LİSTESİ'!$B$4:$H$478,4,0)))</f>
        <v>38163</v>
      </c>
      <c r="E92" s="267" t="str">
        <f>IF(ISERROR(VLOOKUP(B92,'KAYIT LİSTESİ'!$B$4:$H$478,5,0)),"",(VLOOKUP(B92,'KAYIT LİSTESİ'!$B$4:$H$478,5,0)))</f>
        <v>HAMZA BAYRAK</v>
      </c>
      <c r="F92" s="267" t="str">
        <f>IF(ISERROR(VLOOKUP(B92,'KAYIT LİSTESİ'!$B$4:$H$478,6,0)),"",(VLOOKUP(B92,'KAYIT LİSTESİ'!$B$4:$H$478,6,0)))</f>
        <v>İZMİR-DEÜ ÖZEL 75.YIL ORTAOKULU</v>
      </c>
      <c r="G92" s="270"/>
      <c r="H92" s="173"/>
      <c r="I92" s="276">
        <v>10</v>
      </c>
      <c r="J92" s="277" t="s">
        <v>158</v>
      </c>
      <c r="K92" s="278">
        <f>IF(ISERROR(VLOOKUP(J92,'KAYIT LİSTESİ'!$B$4:$H$478,2,0)),"",(VLOOKUP(J92,'KAYIT LİSTESİ'!$B$4:$H$478,2,0)))</f>
        <v>48</v>
      </c>
      <c r="L92" s="279">
        <f>IF(ISERROR(VLOOKUP(J92,'KAYIT LİSTESİ'!$B$4:$H$478,4,0)),"",(VLOOKUP(J92,'KAYIT LİSTESİ'!$B$4:$H$478,4,0)))</f>
        <v>2004</v>
      </c>
      <c r="M92" s="280" t="str">
        <f>IF(ISERROR(VLOOKUP(J92,'KAYIT LİSTESİ'!$B$4:$H$478,5,0)),"",(VLOOKUP(J92,'KAYIT LİSTESİ'!$B$4:$H$478,5,0)))</f>
        <v>ATA KÖYMAN</v>
      </c>
      <c r="N92" s="280" t="str">
        <f>IF(ISERROR(VLOOKUP(J92,'KAYIT LİSTESİ'!$B$4:$H$478,6,0)),"",(VLOOKUP(J92,'KAYIT LİSTESİ'!$B$4:$H$478,6,0)))</f>
        <v>İZMİR-EVİN LEBLEBİCİOĞLU ORTAOKULU</v>
      </c>
      <c r="O92" s="274"/>
    </row>
    <row r="93" spans="1:15" ht="34.5" customHeight="1" x14ac:dyDescent="0.2">
      <c r="A93" s="263">
        <v>7</v>
      </c>
      <c r="B93" s="264" t="s">
        <v>245</v>
      </c>
      <c r="C93" s="269">
        <f>IF(ISERROR(VLOOKUP(B93,'KAYIT LİSTESİ'!$B$4:$H$478,2,0)),"",(VLOOKUP(B93,'KAYIT LİSTESİ'!$B$4:$H$478,2,0)))</f>
        <v>126</v>
      </c>
      <c r="D93" s="266">
        <f>IF(ISERROR(VLOOKUP(B93,'KAYIT LİSTESİ'!$B$4:$H$478,4,0)),"",(VLOOKUP(B93,'KAYIT LİSTESİ'!$B$4:$H$478,4,0)))</f>
        <v>38173</v>
      </c>
      <c r="E93" s="267" t="str">
        <f>IF(ISERROR(VLOOKUP(B93,'KAYIT LİSTESİ'!$B$4:$H$478,5,0)),"",(VLOOKUP(B93,'KAYIT LİSTESİ'!$B$4:$H$478,5,0)))</f>
        <v>YAKUP OKTAYI</v>
      </c>
      <c r="F93" s="267" t="str">
        <f>IF(ISERROR(VLOOKUP(B93,'KAYIT LİSTESİ'!$B$4:$H$478,6,0)),"",(VLOOKUP(B93,'KAYIT LİSTESİ'!$B$4:$H$478,6,0)))</f>
        <v>İZMİR-ZİHNİ ÜSTÜN ORTAOKULU</v>
      </c>
      <c r="G93" s="270"/>
      <c r="H93" s="173"/>
      <c r="I93" s="276">
        <v>11</v>
      </c>
      <c r="J93" s="277" t="s">
        <v>159</v>
      </c>
      <c r="K93" s="278">
        <f>IF(ISERROR(VLOOKUP(J93,'KAYIT LİSTESİ'!$B$4:$H$478,2,0)),"",(VLOOKUP(J93,'KAYIT LİSTESİ'!$B$4:$H$478,2,0)))</f>
        <v>18</v>
      </c>
      <c r="L93" s="279">
        <f>IF(ISERROR(VLOOKUP(J93,'KAYIT LİSTESİ'!$B$4:$H$478,4,0)),"",(VLOOKUP(J93,'KAYIT LİSTESİ'!$B$4:$H$478,4,0)))</f>
        <v>38596</v>
      </c>
      <c r="M93" s="280" t="str">
        <f>IF(ISERROR(VLOOKUP(J93,'KAYIT LİSTESİ'!$B$4:$H$478,5,0)),"",(VLOOKUP(J93,'KAYIT LİSTESİ'!$B$4:$H$478,5,0)))</f>
        <v>EMİR BUGAY</v>
      </c>
      <c r="N93" s="280" t="str">
        <f>IF(ISERROR(VLOOKUP(J93,'KAYIT LİSTESİ'!$B$4:$H$478,6,0)),"",(VLOOKUP(J93,'KAYIT LİSTESİ'!$B$4:$H$478,6,0)))</f>
        <v>İZMİR-ÖZEL ÇAKABEY OKULLARI</v>
      </c>
      <c r="O93" s="274"/>
    </row>
    <row r="94" spans="1:15" ht="34.5" customHeight="1" x14ac:dyDescent="0.2">
      <c r="A94" s="263">
        <v>8</v>
      </c>
      <c r="B94" s="264" t="s">
        <v>246</v>
      </c>
      <c r="C94" s="269" t="str">
        <f>IF(ISERROR(VLOOKUP(B94,'KAYIT LİSTESİ'!$B$4:$H$478,2,0)),"",(VLOOKUP(B94,'KAYIT LİSTESİ'!$B$4:$H$478,2,0)))</f>
        <v/>
      </c>
      <c r="D94" s="266" t="str">
        <f>IF(ISERROR(VLOOKUP(B94,'KAYIT LİSTESİ'!$B$4:$H$478,4,0)),"",(VLOOKUP(B94,'KAYIT LİSTESİ'!$B$4:$H$478,4,0)))</f>
        <v/>
      </c>
      <c r="E94" s="267" t="str">
        <f>IF(ISERROR(VLOOKUP(B94,'KAYIT LİSTESİ'!$B$4:$H$478,5,0)),"",(VLOOKUP(B94,'KAYIT LİSTESİ'!$B$4:$H$478,5,0)))</f>
        <v/>
      </c>
      <c r="F94" s="267" t="str">
        <f>IF(ISERROR(VLOOKUP(B94,'KAYIT LİSTESİ'!$B$4:$H$478,6,0)),"",(VLOOKUP(B94,'KAYIT LİSTESİ'!$B$4:$H$478,6,0)))</f>
        <v/>
      </c>
      <c r="G94" s="270"/>
      <c r="H94" s="173"/>
      <c r="I94" s="276">
        <v>12</v>
      </c>
      <c r="J94" s="277" t="s">
        <v>160</v>
      </c>
      <c r="K94" s="278">
        <f>IF(ISERROR(VLOOKUP(J94,'KAYIT LİSTESİ'!$B$4:$H$478,2,0)),"",(VLOOKUP(J94,'KAYIT LİSTESİ'!$B$4:$H$478,2,0)))</f>
        <v>131</v>
      </c>
      <c r="L94" s="279">
        <f>IF(ISERROR(VLOOKUP(J94,'KAYIT LİSTESİ'!$B$4:$H$478,4,0)),"",(VLOOKUP(J94,'KAYIT LİSTESİ'!$B$4:$H$478,4,0)))</f>
        <v>38331</v>
      </c>
      <c r="M94" s="280" t="str">
        <f>IF(ISERROR(VLOOKUP(J94,'KAYIT LİSTESİ'!$B$4:$H$478,5,0)),"",(VLOOKUP(J94,'KAYIT LİSTESİ'!$B$4:$H$478,5,0)))</f>
        <v>MAHMUT BARIŞ TEK</v>
      </c>
      <c r="N94" s="280" t="str">
        <f>IF(ISERROR(VLOOKUP(J94,'KAYIT LİSTESİ'!$B$4:$H$478,6,0)),"",(VLOOKUP(J94,'KAYIT LİSTESİ'!$B$4:$H$478,6,0)))</f>
        <v>İZMİR-EGE ÜNİVERSİTESİ GÜÇLENDİRME VAKFI BORNOVA ORTAOKULU</v>
      </c>
      <c r="O94" s="274"/>
    </row>
    <row r="95" spans="1:15" ht="34.5" customHeight="1" x14ac:dyDescent="0.2">
      <c r="A95" s="263">
        <v>9</v>
      </c>
      <c r="B95" s="264" t="s">
        <v>247</v>
      </c>
      <c r="C95" s="269" t="str">
        <f>IF(ISERROR(VLOOKUP(B95,'KAYIT LİSTESİ'!$B$4:$H$478,2,0)),"",(VLOOKUP(B95,'KAYIT LİSTESİ'!$B$4:$H$478,2,0)))</f>
        <v/>
      </c>
      <c r="D95" s="266" t="str">
        <f>IF(ISERROR(VLOOKUP(B95,'KAYIT LİSTESİ'!$B$4:$H$478,4,0)),"",(VLOOKUP(B95,'KAYIT LİSTESİ'!$B$4:$H$478,4,0)))</f>
        <v/>
      </c>
      <c r="E95" s="267" t="str">
        <f>IF(ISERROR(VLOOKUP(B95,'KAYIT LİSTESİ'!$B$4:$H$478,5,0)),"",(VLOOKUP(B95,'KAYIT LİSTESİ'!$B$4:$H$478,5,0)))</f>
        <v/>
      </c>
      <c r="F95" s="267" t="str">
        <f>IF(ISERROR(VLOOKUP(B95,'KAYIT LİSTESİ'!$B$4:$H$478,6,0)),"",(VLOOKUP(B95,'KAYIT LİSTESİ'!$B$4:$H$478,6,0)))</f>
        <v/>
      </c>
      <c r="G95" s="270"/>
      <c r="H95" s="173"/>
      <c r="I95" s="276">
        <v>13</v>
      </c>
      <c r="J95" s="277" t="s">
        <v>161</v>
      </c>
      <c r="K95" s="278">
        <f>IF(ISERROR(VLOOKUP(J95,'KAYIT LİSTESİ'!$B$4:$H$478,2,0)),"",(VLOOKUP(J95,'KAYIT LİSTESİ'!$B$4:$H$478,2,0)))</f>
        <v>84</v>
      </c>
      <c r="L95" s="279">
        <f>IF(ISERROR(VLOOKUP(J95,'KAYIT LİSTESİ'!$B$4:$H$478,4,0)),"",(VLOOKUP(J95,'KAYIT LİSTESİ'!$B$4:$H$478,4,0)))</f>
        <v>38342</v>
      </c>
      <c r="M95" s="280" t="str">
        <f>IF(ISERROR(VLOOKUP(J95,'KAYIT LİSTESİ'!$B$4:$H$478,5,0)),"",(VLOOKUP(J95,'KAYIT LİSTESİ'!$B$4:$H$478,5,0)))</f>
        <v>MEHMET YAKUT</v>
      </c>
      <c r="N95" s="280" t="str">
        <f>IF(ISERROR(VLOOKUP(J95,'KAYIT LİSTESİ'!$B$4:$H$478,6,0)),"",(VLOOKUP(J95,'KAYIT LİSTESİ'!$B$4:$H$478,6,0)))</f>
        <v>İZMİR-ŞEHİTLER ORTAOKULU</v>
      </c>
      <c r="O95" s="274"/>
    </row>
    <row r="96" spans="1:15" ht="34.5" customHeight="1" x14ac:dyDescent="0.2">
      <c r="A96" s="263">
        <v>10</v>
      </c>
      <c r="B96" s="264" t="s">
        <v>248</v>
      </c>
      <c r="C96" s="269" t="str">
        <f>IF(ISERROR(VLOOKUP(B96,'KAYIT LİSTESİ'!$B$4:$H$478,2,0)),"",(VLOOKUP(B96,'KAYIT LİSTESİ'!$B$4:$H$478,2,0)))</f>
        <v/>
      </c>
      <c r="D96" s="266" t="str">
        <f>IF(ISERROR(VLOOKUP(B96,'KAYIT LİSTESİ'!$B$4:$H$478,4,0)),"",(VLOOKUP(B96,'KAYIT LİSTESİ'!$B$4:$H$478,4,0)))</f>
        <v/>
      </c>
      <c r="E96" s="267" t="str">
        <f>IF(ISERROR(VLOOKUP(B96,'KAYIT LİSTESİ'!$B$4:$H$478,5,0)),"",(VLOOKUP(B96,'KAYIT LİSTESİ'!$B$4:$H$478,5,0)))</f>
        <v/>
      </c>
      <c r="F96" s="267" t="str">
        <f>IF(ISERROR(VLOOKUP(B96,'KAYIT LİSTESİ'!$B$4:$H$478,6,0)),"",(VLOOKUP(B96,'KAYIT LİSTESİ'!$B$4:$H$478,6,0)))</f>
        <v/>
      </c>
      <c r="G96" s="270"/>
      <c r="H96" s="171"/>
      <c r="I96" s="276">
        <v>14</v>
      </c>
      <c r="J96" s="277" t="s">
        <v>162</v>
      </c>
      <c r="K96" s="278" t="str">
        <f>IF(ISERROR(VLOOKUP(J96,'KAYIT LİSTESİ'!$B$4:$H$478,2,0)),"",(VLOOKUP(J96,'KAYIT LİSTESİ'!$B$4:$H$478,2,0)))</f>
        <v/>
      </c>
      <c r="L96" s="279" t="str">
        <f>IF(ISERROR(VLOOKUP(J96,'KAYIT LİSTESİ'!$B$4:$H$478,4,0)),"",(VLOOKUP(J96,'KAYIT LİSTESİ'!$B$4:$H$478,4,0)))</f>
        <v/>
      </c>
      <c r="M96" s="280" t="str">
        <f>IF(ISERROR(VLOOKUP(J96,'KAYIT LİSTESİ'!$B$4:$H$478,5,0)),"",(VLOOKUP(J96,'KAYIT LİSTESİ'!$B$4:$H$478,5,0)))</f>
        <v/>
      </c>
      <c r="N96" s="280" t="str">
        <f>IF(ISERROR(VLOOKUP(J96,'KAYIT LİSTESİ'!$B$4:$H$478,6,0)),"",(VLOOKUP(J96,'KAYIT LİSTESİ'!$B$4:$H$478,6,0)))</f>
        <v/>
      </c>
      <c r="O96" s="274"/>
    </row>
    <row r="97" spans="1:15" ht="34.5" customHeight="1" x14ac:dyDescent="0.2">
      <c r="A97" s="263">
        <v>11</v>
      </c>
      <c r="B97" s="264" t="s">
        <v>249</v>
      </c>
      <c r="C97" s="269" t="str">
        <f>IF(ISERROR(VLOOKUP(B97,'KAYIT LİSTESİ'!$B$4:$H$478,2,0)),"",(VLOOKUP(B97,'KAYIT LİSTESİ'!$B$4:$H$478,2,0)))</f>
        <v/>
      </c>
      <c r="D97" s="266" t="str">
        <f>IF(ISERROR(VLOOKUP(B97,'KAYIT LİSTESİ'!$B$4:$H$478,4,0)),"",(VLOOKUP(B97,'KAYIT LİSTESİ'!$B$4:$H$478,4,0)))</f>
        <v/>
      </c>
      <c r="E97" s="267" t="str">
        <f>IF(ISERROR(VLOOKUP(B97,'KAYIT LİSTESİ'!$B$4:$H$478,5,0)),"",(VLOOKUP(B97,'KAYIT LİSTESİ'!$B$4:$H$478,5,0)))</f>
        <v/>
      </c>
      <c r="F97" s="267" t="str">
        <f>IF(ISERROR(VLOOKUP(B97,'KAYIT LİSTESİ'!$B$4:$H$478,6,0)),"",(VLOOKUP(B97,'KAYIT LİSTESİ'!$B$4:$H$478,6,0)))</f>
        <v/>
      </c>
      <c r="G97" s="270"/>
      <c r="H97" s="171"/>
      <c r="I97" s="276">
        <v>15</v>
      </c>
      <c r="J97" s="277" t="s">
        <v>163</v>
      </c>
      <c r="K97" s="278">
        <f>IF(ISERROR(VLOOKUP(J97,'KAYIT LİSTESİ'!$B$4:$H$478,2,0)),"",(VLOOKUP(J97,'KAYIT LİSTESİ'!$B$4:$H$478,2,0)))</f>
        <v>101</v>
      </c>
      <c r="L97" s="279">
        <f>IF(ISERROR(VLOOKUP(J97,'KAYIT LİSTESİ'!$B$4:$H$478,4,0)),"",(VLOOKUP(J97,'KAYIT LİSTESİ'!$B$4:$H$478,4,0)))</f>
        <v>38226</v>
      </c>
      <c r="M97" s="280" t="str">
        <f>IF(ISERROR(VLOOKUP(J97,'KAYIT LİSTESİ'!$B$4:$H$478,5,0)),"",(VLOOKUP(J97,'KAYIT LİSTESİ'!$B$4:$H$478,5,0)))</f>
        <v>Kemal ASAN</v>
      </c>
      <c r="N97" s="280" t="str">
        <f>IF(ISERROR(VLOOKUP(J97,'KAYIT LİSTESİ'!$B$4:$H$478,6,0)),"",(VLOOKUP(J97,'KAYIT LİSTESİ'!$B$4:$H$478,6,0)))</f>
        <v>İZMİR- İYİBURNAZ ORTA OKULU</v>
      </c>
      <c r="O97" s="274"/>
    </row>
    <row r="98" spans="1:15" ht="34.5" customHeight="1" x14ac:dyDescent="0.2">
      <c r="A98" s="263">
        <v>12</v>
      </c>
      <c r="B98" s="264" t="s">
        <v>250</v>
      </c>
      <c r="C98" s="269" t="str">
        <f>IF(ISERROR(VLOOKUP(B98,'KAYIT LİSTESİ'!$B$4:$H$478,2,0)),"",(VLOOKUP(B98,'KAYIT LİSTESİ'!$B$4:$H$478,2,0)))</f>
        <v/>
      </c>
      <c r="D98" s="266" t="str">
        <f>IF(ISERROR(VLOOKUP(B98,'KAYIT LİSTESİ'!$B$4:$H$478,4,0)),"",(VLOOKUP(B98,'KAYIT LİSTESİ'!$B$4:$H$478,4,0)))</f>
        <v/>
      </c>
      <c r="E98" s="267" t="str">
        <f>IF(ISERROR(VLOOKUP(B98,'KAYIT LİSTESİ'!$B$4:$H$478,5,0)),"",(VLOOKUP(B98,'KAYIT LİSTESİ'!$B$4:$H$478,5,0)))</f>
        <v/>
      </c>
      <c r="F98" s="267" t="str">
        <f>IF(ISERROR(VLOOKUP(B98,'KAYIT LİSTESİ'!$B$4:$H$478,6,0)),"",(VLOOKUP(B98,'KAYIT LİSTESİ'!$B$4:$H$478,6,0)))</f>
        <v/>
      </c>
      <c r="G98" s="270"/>
      <c r="H98" s="171"/>
      <c r="I98" s="575" t="s">
        <v>470</v>
      </c>
      <c r="J98" s="575"/>
      <c r="K98" s="575"/>
      <c r="L98" s="575"/>
      <c r="M98" s="575"/>
      <c r="N98" s="575"/>
      <c r="O98" s="575"/>
    </row>
    <row r="99" spans="1:15" ht="34.5" customHeight="1" x14ac:dyDescent="0.2">
      <c r="A99" s="572" t="s">
        <v>339</v>
      </c>
      <c r="B99" s="572"/>
      <c r="C99" s="572"/>
      <c r="D99" s="572"/>
      <c r="E99" s="572"/>
      <c r="F99" s="572"/>
      <c r="G99" s="572"/>
      <c r="H99" s="171"/>
      <c r="I99" s="294" t="s">
        <v>194</v>
      </c>
      <c r="J99" s="294" t="s">
        <v>66</v>
      </c>
      <c r="K99" s="294" t="s">
        <v>65</v>
      </c>
      <c r="L99" s="295" t="s">
        <v>13</v>
      </c>
      <c r="M99" s="296" t="s">
        <v>14</v>
      </c>
      <c r="N99" s="296" t="s">
        <v>190</v>
      </c>
      <c r="O99" s="294" t="s">
        <v>133</v>
      </c>
    </row>
    <row r="100" spans="1:15" ht="34.5" customHeight="1" x14ac:dyDescent="0.2">
      <c r="A100" s="161" t="s">
        <v>194</v>
      </c>
      <c r="B100" s="161" t="s">
        <v>66</v>
      </c>
      <c r="C100" s="161" t="s">
        <v>65</v>
      </c>
      <c r="D100" s="162" t="s">
        <v>13</v>
      </c>
      <c r="E100" s="163" t="s">
        <v>14</v>
      </c>
      <c r="F100" s="163" t="s">
        <v>190</v>
      </c>
      <c r="G100" s="164" t="s">
        <v>133</v>
      </c>
      <c r="H100" s="171"/>
      <c r="I100" s="263">
        <v>1</v>
      </c>
      <c r="J100" s="359" t="s">
        <v>395</v>
      </c>
      <c r="K100" s="271" t="str">
        <f>IF(ISERROR(VLOOKUP(J100,'KAYIT LİSTESİ'!$B$4:$H$478,2,0)),"",(VLOOKUP(J100,'KAYIT LİSTESİ'!$B$4:$H$478,2,0)))</f>
        <v/>
      </c>
      <c r="L100" s="357" t="str">
        <f>IF(ISERROR(VLOOKUP(J100,'KAYIT LİSTESİ'!$B$4:$H$478,4,0)),"",(VLOOKUP(J100,'KAYIT LİSTESİ'!$B$4:$H$478,4,0)))</f>
        <v/>
      </c>
      <c r="M100" s="267" t="str">
        <f>IF(ISERROR(VLOOKUP(J100,'KAYIT LİSTESİ'!$B$4:$H$478,5,0)),"",(VLOOKUP(J100,'KAYIT LİSTESİ'!$B$4:$H$478,5,0)))</f>
        <v/>
      </c>
      <c r="N100" s="267" t="str">
        <f>IF(ISERROR(VLOOKUP(J100,'KAYIT LİSTESİ'!$B$4:$H$478,6,0)),"",(VLOOKUP(J100,'KAYIT LİSTESİ'!$B$4:$H$478,6,0)))</f>
        <v/>
      </c>
      <c r="O100" s="358"/>
    </row>
    <row r="101" spans="1:15" ht="34.5" customHeight="1" x14ac:dyDescent="0.2">
      <c r="A101" s="263">
        <v>1</v>
      </c>
      <c r="B101" s="264" t="s">
        <v>251</v>
      </c>
      <c r="C101" s="269" t="str">
        <f>IF(ISERROR(VLOOKUP(B101,'KAYIT LİSTESİ'!$B$4:$H$478,2,0)),"",(VLOOKUP(B101,'KAYIT LİSTESİ'!$B$4:$H$478,2,0)))</f>
        <v/>
      </c>
      <c r="D101" s="266" t="str">
        <f>IF(ISERROR(VLOOKUP(B101,'KAYIT LİSTESİ'!$B$4:$H$478,4,0)),"",(VLOOKUP(B101,'KAYIT LİSTESİ'!$B$4:$H$478,4,0)))</f>
        <v/>
      </c>
      <c r="E101" s="267" t="str">
        <f>IF(ISERROR(VLOOKUP(B101,'KAYIT LİSTESİ'!$B$4:$H$478,5,0)),"",(VLOOKUP(B101,'KAYIT LİSTESİ'!$B$4:$H$478,5,0)))</f>
        <v/>
      </c>
      <c r="F101" s="267" t="str">
        <f>IF(ISERROR(VLOOKUP(B101,'KAYIT LİSTESİ'!$B$4:$H$478,6,0)),"",(VLOOKUP(B101,'KAYIT LİSTESİ'!$B$4:$H$478,6,0)))</f>
        <v/>
      </c>
      <c r="G101" s="270"/>
      <c r="H101" s="171"/>
      <c r="I101" s="263">
        <v>2</v>
      </c>
      <c r="J101" s="359" t="s">
        <v>396</v>
      </c>
      <c r="K101" s="271" t="str">
        <f>IF(ISERROR(VLOOKUP(J101,'KAYIT LİSTESİ'!$B$4:$H$478,2,0)),"",(VLOOKUP(J101,'KAYIT LİSTESİ'!$B$4:$H$478,2,0)))</f>
        <v>40
34
35
41
38</v>
      </c>
      <c r="L101" s="357" t="str">
        <f>IF(ISERROR(VLOOKUP(J101,'KAYIT LİSTESİ'!$B$4:$H$478,4,0)),"",(VLOOKUP(J101,'KAYIT LİSTESİ'!$B$4:$H$478,4,0)))</f>
        <v>08.06.2006
01.11.2005
09.10.2005
28.09.2005
19.04.2004</v>
      </c>
      <c r="M101" s="267" t="str">
        <f>IF(ISERROR(VLOOKUP(J101,'KAYIT LİSTESİ'!$B$4:$H$478,5,0)),"",(VLOOKUP(J101,'KAYIT LİSTESİ'!$B$4:$H$478,5,0)))</f>
        <v>ERDOĞAN EREN ÜNVER
YUNUS EGE ALTINAY
ARDA GENÇ
İLYA İLYAS MARCHUK
MERT BAKIR</v>
      </c>
      <c r="N101" s="267" t="str">
        <f>IF(ISERROR(VLOOKUP(J101,'KAYIT LİSTESİ'!$B$4:$H$478,6,0)),"",(VLOOKUP(J101,'KAYIT LİSTESİ'!$B$4:$H$478,6,0)))</f>
        <v>İZMİR-EREN ŞAHİN ERONAT O.O</v>
      </c>
      <c r="O101" s="358"/>
    </row>
    <row r="102" spans="1:15" ht="34.5" customHeight="1" x14ac:dyDescent="0.2">
      <c r="A102" s="263">
        <v>2</v>
      </c>
      <c r="B102" s="264" t="s">
        <v>252</v>
      </c>
      <c r="C102" s="269">
        <f>IF(ISERROR(VLOOKUP(B102,'KAYIT LİSTESİ'!$B$4:$H$478,2,0)),"",(VLOOKUP(B102,'KAYIT LİSTESİ'!$B$4:$H$478,2,0)))</f>
        <v>36</v>
      </c>
      <c r="D102" s="266">
        <f>IF(ISERROR(VLOOKUP(B102,'KAYIT LİSTESİ'!$B$4:$H$478,4,0)),"",(VLOOKUP(B102,'KAYIT LİSTESİ'!$B$4:$H$478,4,0)))</f>
        <v>38536</v>
      </c>
      <c r="E102" s="267" t="str">
        <f>IF(ISERROR(VLOOKUP(B102,'KAYIT LİSTESİ'!$B$4:$H$478,5,0)),"",(VLOOKUP(B102,'KAYIT LİSTESİ'!$B$4:$H$478,5,0)))</f>
        <v>MERTCAN BATMAZ</v>
      </c>
      <c r="F102" s="267" t="str">
        <f>IF(ISERROR(VLOOKUP(B102,'KAYIT LİSTESİ'!$B$4:$H$478,6,0)),"",(VLOOKUP(B102,'KAYIT LİSTESİ'!$B$4:$H$478,6,0)))</f>
        <v>İZMİR-EREN ŞAHİN ERONAT O.O</v>
      </c>
      <c r="G102" s="270"/>
      <c r="H102" s="171"/>
      <c r="I102" s="263">
        <v>3</v>
      </c>
      <c r="J102" s="359" t="s">
        <v>397</v>
      </c>
      <c r="K102" s="271" t="str">
        <f>IF(ISERROR(VLOOKUP(J102,'KAYIT LİSTESİ'!$B$4:$H$478,2,0)),"",(VLOOKUP(J102,'KAYIT LİSTESİ'!$B$4:$H$478,2,0)))</f>
        <v>1
5
9
2
10</v>
      </c>
      <c r="L102" s="357" t="str">
        <f>IF(ISERROR(VLOOKUP(J102,'KAYIT LİSTESİ'!$B$4:$H$478,4,0)),"",(VLOOKUP(J102,'KAYIT LİSTESİ'!$B$4:$H$478,4,0)))</f>
        <v>05.02.2004
15.06.2004
17.12.2005
03.08.2004
28.06.2004</v>
      </c>
      <c r="M102" s="267" t="str">
        <f>IF(ISERROR(VLOOKUP(J102,'KAYIT LİSTESİ'!$B$4:$H$478,5,0)),"",(VLOOKUP(J102,'KAYIT LİSTESİ'!$B$4:$H$478,5,0)))</f>
        <v>AYHAN YAMAN 
HASAN EMRE KÖROĞLU
HASAN CAN KOCAYEL
YUSUF DÖKME
OĞUZHAN TAN</v>
      </c>
      <c r="N102" s="267" t="str">
        <f>IF(ISERROR(VLOOKUP(J102,'KAYIT LİSTESİ'!$B$4:$H$478,6,0)),"",(VLOOKUP(J102,'KAYIT LİSTESİ'!$B$4:$H$478,6,0)))</f>
        <v>İZMİR-BUCA KOZAĞAÇORTAOKULU</v>
      </c>
      <c r="O102" s="358"/>
    </row>
    <row r="103" spans="1:15" ht="34.5" customHeight="1" x14ac:dyDescent="0.2">
      <c r="A103" s="263">
        <v>3</v>
      </c>
      <c r="B103" s="264" t="s">
        <v>253</v>
      </c>
      <c r="C103" s="269">
        <f>IF(ISERROR(VLOOKUP(B103,'KAYIT LİSTESİ'!$B$4:$H$478,2,0)),"",(VLOOKUP(B103,'KAYIT LİSTESİ'!$B$4:$H$478,2,0)))</f>
        <v>3</v>
      </c>
      <c r="D103" s="266">
        <f>IF(ISERROR(VLOOKUP(B103,'KAYIT LİSTESİ'!$B$4:$H$478,4,0)),"",(VLOOKUP(B103,'KAYIT LİSTESİ'!$B$4:$H$478,4,0)))</f>
        <v>37987</v>
      </c>
      <c r="E103" s="267" t="str">
        <f>IF(ISERROR(VLOOKUP(B103,'KAYIT LİSTESİ'!$B$4:$H$478,5,0)),"",(VLOOKUP(B103,'KAYIT LİSTESİ'!$B$4:$H$478,5,0)))</f>
        <v>KEREMCAN ÇELİK</v>
      </c>
      <c r="F103" s="267" t="str">
        <f>IF(ISERROR(VLOOKUP(B103,'KAYIT LİSTESİ'!$B$4:$H$478,6,0)),"",(VLOOKUP(B103,'KAYIT LİSTESİ'!$B$4:$H$478,6,0)))</f>
        <v>İZMİR-BUCA KOZAĞAÇORTAOKULU</v>
      </c>
      <c r="G103" s="270"/>
      <c r="H103" s="171"/>
      <c r="I103" s="263">
        <v>4</v>
      </c>
      <c r="J103" s="359" t="s">
        <v>398</v>
      </c>
      <c r="K103" s="271" t="str">
        <f>IF(ISERROR(VLOOKUP(J103,'KAYIT LİSTESİ'!$B$4:$H$478,2,0)),"",(VLOOKUP(J103,'KAYIT LİSTESİ'!$B$4:$H$478,2,0)))</f>
        <v>42
45
44
46
47</v>
      </c>
      <c r="L103" s="357" t="str">
        <f>IF(ISERROR(VLOOKUP(J103,'KAYIT LİSTESİ'!$B$4:$H$478,4,0)),"",(VLOOKUP(J103,'KAYIT LİSTESİ'!$B$4:$H$478,4,0)))</f>
        <v>26.06.1905
26.06.1905
27.06.1905
26.06.1905
26.06.1905</v>
      </c>
      <c r="M103" s="267" t="str">
        <f>IF(ISERROR(VLOOKUP(J103,'KAYIT LİSTESİ'!$B$4:$H$478,5,0)),"",(VLOOKUP(J103,'KAYIT LİSTESİ'!$B$4:$H$478,5,0)))</f>
        <v>MERT NAMLIOĞLU
DOĞUKAN OKAN
BERKAY ÖZDEMİR
MERT ÇAMÇİ
M.AYAZ DURDU</v>
      </c>
      <c r="N103" s="267" t="str">
        <f>IF(ISERROR(VLOOKUP(J103,'KAYIT LİSTESİ'!$B$4:$H$478,6,0)),"",(VLOOKUP(J103,'KAYIT LİSTESİ'!$B$4:$H$478,6,0)))</f>
        <v>İZMİR-EVİN LEBLEBİCİOĞLU ORTAOKULU</v>
      </c>
      <c r="O103" s="358"/>
    </row>
    <row r="104" spans="1:15" ht="34.5" customHeight="1" x14ac:dyDescent="0.2">
      <c r="A104" s="263">
        <v>4</v>
      </c>
      <c r="B104" s="264" t="s">
        <v>254</v>
      </c>
      <c r="C104" s="269">
        <f>IF(ISERROR(VLOOKUP(B104,'KAYIT LİSTESİ'!$B$4:$H$478,2,0)),"",(VLOOKUP(B104,'KAYIT LİSTESİ'!$B$4:$H$478,2,0)))</f>
        <v>43</v>
      </c>
      <c r="D104" s="266">
        <f>IF(ISERROR(VLOOKUP(B104,'KAYIT LİSTESİ'!$B$4:$H$478,4,0)),"",(VLOOKUP(B104,'KAYIT LİSTESİ'!$B$4:$H$478,4,0)))</f>
        <v>2004</v>
      </c>
      <c r="E104" s="267" t="str">
        <f>IF(ISERROR(VLOOKUP(B104,'KAYIT LİSTESİ'!$B$4:$H$478,5,0)),"",(VLOOKUP(B104,'KAYIT LİSTESİ'!$B$4:$H$478,5,0)))</f>
        <v>YİĞİT KARCI</v>
      </c>
      <c r="F104" s="267" t="str">
        <f>IF(ISERROR(VLOOKUP(B104,'KAYIT LİSTESİ'!$B$4:$H$478,6,0)),"",(VLOOKUP(B104,'KAYIT LİSTESİ'!$B$4:$H$478,6,0)))</f>
        <v>İZMİR-EVİN LEBLEBİCİOĞLU ORTAOKULU</v>
      </c>
      <c r="G104" s="270"/>
      <c r="H104" s="171"/>
      <c r="I104" s="263">
        <v>5</v>
      </c>
      <c r="J104" s="359" t="s">
        <v>399</v>
      </c>
      <c r="K104" s="271" t="str">
        <f>IF(ISERROR(VLOOKUP(J104,'KAYIT LİSTESİ'!$B$4:$H$478,2,0)),"",(VLOOKUP(J104,'KAYIT LİSTESİ'!$B$4:$H$478,2,0)))</f>
        <v>17
19
12
26
11</v>
      </c>
      <c r="L104" s="357" t="str">
        <f>IF(ISERROR(VLOOKUP(J104,'KAYIT LİSTESİ'!$B$4:$H$478,4,0)),"",(VLOOKUP(J104,'KAYIT LİSTESİ'!$B$4:$H$478,4,0)))</f>
        <v>23.06.2005
04.05.2005
12.01.2004
21.03.2005
06.06.2005</v>
      </c>
      <c r="M104" s="267" t="str">
        <f>IF(ISERROR(VLOOKUP(J104,'KAYIT LİSTESİ'!$B$4:$H$478,5,0)),"",(VLOOKUP(J104,'KAYIT LİSTESİ'!$B$4:$H$478,5,0)))</f>
        <v>ALTAY ÜNSALDIK
EMİR DÜNDAR
DAĞLAR DURMAZ
CEM ÇETİN
İLKAY CEM CEVİZCİ</v>
      </c>
      <c r="N104" s="267" t="str">
        <f>IF(ISERROR(VLOOKUP(J104,'KAYIT LİSTESİ'!$B$4:$H$478,6,0)),"",(VLOOKUP(J104,'KAYIT LİSTESİ'!$B$4:$H$478,6,0)))</f>
        <v>İZMİR-ÖZEL ÇAKABEY OKULLARI</v>
      </c>
      <c r="O104" s="358"/>
    </row>
    <row r="105" spans="1:15" ht="34.5" customHeight="1" x14ac:dyDescent="0.2">
      <c r="A105" s="263">
        <v>5</v>
      </c>
      <c r="B105" s="264" t="s">
        <v>255</v>
      </c>
      <c r="C105" s="269">
        <f>IF(ISERROR(VLOOKUP(B105,'KAYIT LİSTESİ'!$B$4:$H$478,2,0)),"",(VLOOKUP(B105,'KAYIT LİSTESİ'!$B$4:$H$478,2,0)))</f>
        <v>14</v>
      </c>
      <c r="D105" s="266" t="str">
        <f>IF(ISERROR(VLOOKUP(B105,'KAYIT LİSTESİ'!$B$4:$H$478,4,0)),"",(VLOOKUP(B105,'KAYIT LİSTESİ'!$B$4:$H$478,4,0)))</f>
        <v xml:space="preserve">21.02.2005
</v>
      </c>
      <c r="E105" s="267" t="str">
        <f>IF(ISERROR(VLOOKUP(B105,'KAYIT LİSTESİ'!$B$4:$H$478,5,0)),"",(VLOOKUP(B105,'KAYIT LİSTESİ'!$B$4:$H$478,5,0)))</f>
        <v xml:space="preserve">MELİH ÇANLI
</v>
      </c>
      <c r="F105" s="267" t="str">
        <f>IF(ISERROR(VLOOKUP(B105,'KAYIT LİSTESİ'!$B$4:$H$478,6,0)),"",(VLOOKUP(B105,'KAYIT LİSTESİ'!$B$4:$H$478,6,0)))</f>
        <v>İZMİR-ÖZEL ÇAKABEY OKULLARI</v>
      </c>
      <c r="G105" s="270"/>
      <c r="H105" s="171"/>
      <c r="I105" s="263">
        <v>6</v>
      </c>
      <c r="J105" s="359" t="s">
        <v>400</v>
      </c>
      <c r="K105" s="271" t="str">
        <f>IF(ISERROR(VLOOKUP(J105,'KAYIT LİSTESİ'!$B$4:$H$478,2,0)),"",(VLOOKUP(J105,'KAYIT LİSTESİ'!$B$4:$H$478,2,0)))</f>
        <v>129
131
127
128
130</v>
      </c>
      <c r="L105" s="357" t="str">
        <f>IF(ISERROR(VLOOKUP(J105,'KAYIT LİSTESİ'!$B$4:$H$478,4,0)),"",(VLOOKUP(J105,'KAYIT LİSTESİ'!$B$4:$H$478,4,0)))</f>
        <v>11.08.2005
10.12.2004
13.08.2004
02.11.2004
23.02.2005</v>
      </c>
      <c r="M105" s="267" t="str">
        <f>IF(ISERROR(VLOOKUP(J105,'KAYIT LİSTESİ'!$B$4:$H$478,5,0)),"",(VLOOKUP(J105,'KAYIT LİSTESİ'!$B$4:$H$478,5,0)))</f>
        <v>ALİ ALP KOYUNCU
MAHMUT BARIŞ TEK
EREN DEMİR TOKDEMİR
ÇETİN SARP PAZARLI
ARDA AĞA</v>
      </c>
      <c r="N105" s="267" t="str">
        <f>IF(ISERROR(VLOOKUP(J105,'KAYIT LİSTESİ'!$B$4:$H$478,6,0)),"",(VLOOKUP(J105,'KAYIT LİSTESİ'!$B$4:$H$478,6,0)))</f>
        <v>İZMİR-EGE ÜNİVERSİTESİ GÜÇLENDİRME VAKFI BORNOVA ORTAOKULU</v>
      </c>
      <c r="O105" s="358"/>
    </row>
    <row r="106" spans="1:15" ht="34.5" customHeight="1" x14ac:dyDescent="0.2">
      <c r="A106" s="263">
        <v>6</v>
      </c>
      <c r="B106" s="264" t="s">
        <v>256</v>
      </c>
      <c r="C106" s="269">
        <f>IF(ISERROR(VLOOKUP(B106,'KAYIT LİSTESİ'!$B$4:$H$478,2,0)),"",(VLOOKUP(B106,'KAYIT LİSTESİ'!$B$4:$H$478,2,0)))</f>
        <v>130</v>
      </c>
      <c r="D106" s="266">
        <f>IF(ISERROR(VLOOKUP(B106,'KAYIT LİSTESİ'!$B$4:$H$478,4,0)),"",(VLOOKUP(B106,'KAYIT LİSTESİ'!$B$4:$H$478,4,0)))</f>
        <v>38406</v>
      </c>
      <c r="E106" s="267" t="str">
        <f>IF(ISERROR(VLOOKUP(B106,'KAYIT LİSTESİ'!$B$4:$H$478,5,0)),"",(VLOOKUP(B106,'KAYIT LİSTESİ'!$B$4:$H$478,5,0)))</f>
        <v>ARDA AĞA</v>
      </c>
      <c r="F106" s="267" t="str">
        <f>IF(ISERROR(VLOOKUP(B106,'KAYIT LİSTESİ'!$B$4:$H$478,6,0)),"",(VLOOKUP(B106,'KAYIT LİSTESİ'!$B$4:$H$478,6,0)))</f>
        <v>İZMİR-EGE ÜNİVERSİTESİ GÜÇLENDİRME VAKFI BORNOVA ORTAOKULU</v>
      </c>
      <c r="G106" s="270"/>
      <c r="H106" s="171"/>
      <c r="I106" s="263">
        <v>7</v>
      </c>
      <c r="J106" s="359" t="s">
        <v>401</v>
      </c>
      <c r="K106" s="271" t="str">
        <f>IF(ISERROR(VLOOKUP(J106,'KAYIT LİSTESİ'!$B$4:$H$478,2,0)),"",(VLOOKUP(J106,'KAYIT LİSTESİ'!$B$4:$H$478,2,0)))</f>
        <v>85
74
86
87
72</v>
      </c>
      <c r="L106" s="357" t="str">
        <f>IF(ISERROR(VLOOKUP(J106,'KAYIT LİSTESİ'!$B$4:$H$478,4,0)),"",(VLOOKUP(J106,'KAYIT LİSTESİ'!$B$4:$H$478,4,0)))</f>
        <v>01.01.2004
28.07.2004
12.07.2004
25.04.2004
06.08.2004</v>
      </c>
      <c r="M106" s="267" t="str">
        <f>IF(ISERROR(VLOOKUP(J106,'KAYIT LİSTESİ'!$B$4:$H$478,5,0)),"",(VLOOKUP(J106,'KAYIT LİSTESİ'!$B$4:$H$478,5,0)))</f>
        <v>EMİRCAN YAKUT
CİHAN SAGLAM
BURAK ÖZVARDAR
FURKAN CEYLAN
BİLAL GÜRSOY</v>
      </c>
      <c r="N106" s="267" t="str">
        <f>IF(ISERROR(VLOOKUP(J106,'KAYIT LİSTESİ'!$B$4:$H$478,6,0)),"",(VLOOKUP(J106,'KAYIT LİSTESİ'!$B$4:$H$478,6,0)))</f>
        <v>İZMİR-ŞEHİTLER ORTAOKULU</v>
      </c>
      <c r="O106" s="358"/>
    </row>
    <row r="107" spans="1:15" ht="34.5" customHeight="1" x14ac:dyDescent="0.2">
      <c r="A107" s="263">
        <v>7</v>
      </c>
      <c r="B107" s="264" t="s">
        <v>257</v>
      </c>
      <c r="C107" s="269">
        <f>IF(ISERROR(VLOOKUP(B107,'KAYIT LİSTESİ'!$B$4:$H$478,2,0)),"",(VLOOKUP(B107,'KAYIT LİSTESİ'!$B$4:$H$478,2,0)))</f>
        <v>77</v>
      </c>
      <c r="D107" s="266">
        <f>IF(ISERROR(VLOOKUP(B107,'KAYIT LİSTESİ'!$B$4:$H$478,4,0)),"",(VLOOKUP(B107,'KAYIT LİSTESİ'!$B$4:$H$478,4,0)))</f>
        <v>38124</v>
      </c>
      <c r="E107" s="267" t="str">
        <f>IF(ISERROR(VLOOKUP(B107,'KAYIT LİSTESİ'!$B$4:$H$478,5,0)),"",(VLOOKUP(B107,'KAYIT LİSTESİ'!$B$4:$H$478,5,0)))</f>
        <v>POLAT ERDOĞAN</v>
      </c>
      <c r="F107" s="267" t="str">
        <f>IF(ISERROR(VLOOKUP(B107,'KAYIT LİSTESİ'!$B$4:$H$478,6,0)),"",(VLOOKUP(B107,'KAYIT LİSTESİ'!$B$4:$H$478,6,0)))</f>
        <v>İZMİR-ŞEHİTLER ORTAOKULU</v>
      </c>
      <c r="G107" s="270"/>
      <c r="H107" s="171"/>
      <c r="I107" s="263">
        <v>8</v>
      </c>
      <c r="J107" s="359" t="s">
        <v>402</v>
      </c>
      <c r="K107" s="271" t="str">
        <f>IF(ISERROR(VLOOKUP(J107,'KAYIT LİSTESİ'!$B$4:$H$478,2,0)),"",(VLOOKUP(J107,'KAYIT LİSTESİ'!$B$4:$H$478,2,0)))</f>
        <v/>
      </c>
      <c r="L107" s="357" t="str">
        <f>IF(ISERROR(VLOOKUP(J107,'KAYIT LİSTESİ'!$B$4:$H$478,4,0)),"",(VLOOKUP(J107,'KAYIT LİSTESİ'!$B$4:$H$478,4,0)))</f>
        <v/>
      </c>
      <c r="M107" s="267" t="str">
        <f>IF(ISERROR(VLOOKUP(J107,'KAYIT LİSTESİ'!$B$4:$H$478,5,0)),"",(VLOOKUP(J107,'KAYIT LİSTESİ'!$B$4:$H$478,5,0)))</f>
        <v/>
      </c>
      <c r="N107" s="267" t="str">
        <f>IF(ISERROR(VLOOKUP(J107,'KAYIT LİSTESİ'!$B$4:$H$478,6,0)),"",(VLOOKUP(J107,'KAYIT LİSTESİ'!$B$4:$H$478,6,0)))</f>
        <v/>
      </c>
      <c r="O107" s="358"/>
    </row>
    <row r="108" spans="1:15" ht="34.5" customHeight="1" x14ac:dyDescent="0.2">
      <c r="A108" s="263">
        <v>8</v>
      </c>
      <c r="B108" s="264" t="s">
        <v>258</v>
      </c>
      <c r="C108" s="269" t="str">
        <f>IF(ISERROR(VLOOKUP(B108,'KAYIT LİSTESİ'!$B$4:$H$478,2,0)),"",(VLOOKUP(B108,'KAYIT LİSTESİ'!$B$4:$H$478,2,0)))</f>
        <v/>
      </c>
      <c r="D108" s="266" t="str">
        <f>IF(ISERROR(VLOOKUP(B108,'KAYIT LİSTESİ'!$B$4:$H$478,4,0)),"",(VLOOKUP(B108,'KAYIT LİSTESİ'!$B$4:$H$478,4,0)))</f>
        <v/>
      </c>
      <c r="E108" s="267" t="str">
        <f>IF(ISERROR(VLOOKUP(B108,'KAYIT LİSTESİ'!$B$4:$H$478,5,0)),"",(VLOOKUP(B108,'KAYIT LİSTESİ'!$B$4:$H$478,5,0)))</f>
        <v/>
      </c>
      <c r="F108" s="267" t="str">
        <f>IF(ISERROR(VLOOKUP(B108,'KAYIT LİSTESİ'!$B$4:$H$478,6,0)),"",(VLOOKUP(B108,'KAYIT LİSTESİ'!$B$4:$H$478,6,0)))</f>
        <v/>
      </c>
      <c r="G108" s="270"/>
      <c r="H108" s="171"/>
      <c r="I108" s="171"/>
      <c r="J108" s="171"/>
      <c r="K108" s="171"/>
      <c r="L108" s="171"/>
      <c r="M108" s="171"/>
      <c r="N108" s="171"/>
      <c r="O108" s="171"/>
    </row>
    <row r="109" spans="1:15" ht="34.5" customHeight="1" x14ac:dyDescent="0.2">
      <c r="A109" s="263">
        <v>9</v>
      </c>
      <c r="B109" s="264" t="s">
        <v>259</v>
      </c>
      <c r="C109" s="269" t="str">
        <f>IF(ISERROR(VLOOKUP(B109,'KAYIT LİSTESİ'!$B$4:$H$478,2,0)),"",(VLOOKUP(B109,'KAYIT LİSTESİ'!$B$4:$H$478,2,0)))</f>
        <v/>
      </c>
      <c r="D109" s="266" t="str">
        <f>IF(ISERROR(VLOOKUP(B109,'KAYIT LİSTESİ'!$B$4:$H$478,4,0)),"",(VLOOKUP(B109,'KAYIT LİSTESİ'!$B$4:$H$478,4,0)))</f>
        <v/>
      </c>
      <c r="E109" s="267" t="str">
        <f>IF(ISERROR(VLOOKUP(B109,'KAYIT LİSTESİ'!$B$4:$H$478,5,0)),"",(VLOOKUP(B109,'KAYIT LİSTESİ'!$B$4:$H$478,5,0)))</f>
        <v/>
      </c>
      <c r="F109" s="267" t="str">
        <f>IF(ISERROR(VLOOKUP(B109,'KAYIT LİSTESİ'!$B$4:$H$478,6,0)),"",(VLOOKUP(B109,'KAYIT LİSTESİ'!$B$4:$H$478,6,0)))</f>
        <v/>
      </c>
      <c r="G109" s="270"/>
      <c r="H109" s="171"/>
      <c r="I109" s="572" t="s">
        <v>341</v>
      </c>
      <c r="J109" s="572"/>
      <c r="K109" s="572"/>
      <c r="L109" s="572"/>
      <c r="M109" s="572"/>
      <c r="N109" s="572"/>
      <c r="O109" s="572"/>
    </row>
    <row r="110" spans="1:15" ht="34.5" customHeight="1" x14ac:dyDescent="0.2">
      <c r="A110" s="263">
        <v>10</v>
      </c>
      <c r="B110" s="264" t="s">
        <v>260</v>
      </c>
      <c r="C110" s="269" t="str">
        <f>IF(ISERROR(VLOOKUP(B110,'KAYIT LİSTESİ'!$B$4:$H$478,2,0)),"",(VLOOKUP(B110,'KAYIT LİSTESİ'!$B$4:$H$478,2,0)))</f>
        <v/>
      </c>
      <c r="D110" s="266" t="str">
        <f>IF(ISERROR(VLOOKUP(B110,'KAYIT LİSTESİ'!$B$4:$H$478,4,0)),"",(VLOOKUP(B110,'KAYIT LİSTESİ'!$B$4:$H$478,4,0)))</f>
        <v/>
      </c>
      <c r="E110" s="267" t="str">
        <f>IF(ISERROR(VLOOKUP(B110,'KAYIT LİSTESİ'!$B$4:$H$478,5,0)),"",(VLOOKUP(B110,'KAYIT LİSTESİ'!$B$4:$H$478,5,0)))</f>
        <v/>
      </c>
      <c r="F110" s="267" t="str">
        <f>IF(ISERROR(VLOOKUP(B110,'KAYIT LİSTESİ'!$B$4:$H$478,6,0)),"",(VLOOKUP(B110,'KAYIT LİSTESİ'!$B$4:$H$478,6,0)))</f>
        <v/>
      </c>
      <c r="G110" s="270"/>
      <c r="H110" s="171"/>
      <c r="I110" s="161" t="s">
        <v>194</v>
      </c>
      <c r="J110" s="161" t="s">
        <v>66</v>
      </c>
      <c r="K110" s="161" t="s">
        <v>65</v>
      </c>
      <c r="L110" s="162" t="s">
        <v>13</v>
      </c>
      <c r="M110" s="163" t="s">
        <v>14</v>
      </c>
      <c r="N110" s="163" t="s">
        <v>190</v>
      </c>
      <c r="O110" s="161" t="s">
        <v>133</v>
      </c>
    </row>
    <row r="111" spans="1:15" ht="34.5" customHeight="1" x14ac:dyDescent="0.2">
      <c r="A111" s="263">
        <v>11</v>
      </c>
      <c r="B111" s="264" t="s">
        <v>261</v>
      </c>
      <c r="C111" s="269" t="str">
        <f>IF(ISERROR(VLOOKUP(B111,'KAYIT LİSTESİ'!$B$4:$H$478,2,0)),"",(VLOOKUP(B111,'KAYIT LİSTESİ'!$B$4:$H$478,2,0)))</f>
        <v/>
      </c>
      <c r="D111" s="266" t="str">
        <f>IF(ISERROR(VLOOKUP(B111,'KAYIT LİSTESİ'!$B$4:$H$478,4,0)),"",(VLOOKUP(B111,'KAYIT LİSTESİ'!$B$4:$H$478,4,0)))</f>
        <v/>
      </c>
      <c r="E111" s="267" t="str">
        <f>IF(ISERROR(VLOOKUP(B111,'KAYIT LİSTESİ'!$B$4:$H$478,5,0)),"",(VLOOKUP(B111,'KAYIT LİSTESİ'!$B$4:$H$478,5,0)))</f>
        <v/>
      </c>
      <c r="F111" s="267" t="str">
        <f>IF(ISERROR(VLOOKUP(B111,'KAYIT LİSTESİ'!$B$4:$H$478,6,0)),"",(VLOOKUP(B111,'KAYIT LİSTESİ'!$B$4:$H$478,6,0)))</f>
        <v/>
      </c>
      <c r="G111" s="270"/>
      <c r="H111" s="171"/>
      <c r="I111" s="263">
        <v>1</v>
      </c>
      <c r="J111" s="264" t="s">
        <v>314</v>
      </c>
      <c r="K111" s="265" t="str">
        <f>IF(ISERROR(VLOOKUP(J111,'KAYIT LİSTESİ'!$B$4:$H$478,2,0)),"",(VLOOKUP(J111,'KAYIT LİSTESİ'!$B$4:$H$478,2,0)))</f>
        <v/>
      </c>
      <c r="L111" s="266" t="str">
        <f>IF(ISERROR(VLOOKUP(J111,'KAYIT LİSTESİ'!$B$4:$H$478,4,0)),"",(VLOOKUP(J111,'KAYIT LİSTESİ'!$B$4:$H$478,4,0)))</f>
        <v/>
      </c>
      <c r="M111" s="267" t="str">
        <f>IF(ISERROR(VLOOKUP(J111,'KAYIT LİSTESİ'!$B$4:$H$478,5,0)),"",(VLOOKUP(J111,'KAYIT LİSTESİ'!$B$4:$H$478,5,0)))</f>
        <v/>
      </c>
      <c r="N111" s="267" t="str">
        <f>IF(ISERROR(VLOOKUP(J111,'KAYIT LİSTESİ'!$B$4:$H$478,6,0)),"",(VLOOKUP(J111,'KAYIT LİSTESİ'!$B$4:$H$478,6,0)))</f>
        <v/>
      </c>
      <c r="O111" s="268"/>
    </row>
    <row r="112" spans="1:15" ht="34.5" customHeight="1" x14ac:dyDescent="0.2">
      <c r="A112" s="263">
        <v>12</v>
      </c>
      <c r="B112" s="264" t="s">
        <v>262</v>
      </c>
      <c r="C112" s="269" t="str">
        <f>IF(ISERROR(VLOOKUP(B112,'KAYIT LİSTESİ'!$B$4:$H$478,2,0)),"",(VLOOKUP(B112,'KAYIT LİSTESİ'!$B$4:$H$478,2,0)))</f>
        <v/>
      </c>
      <c r="D112" s="266" t="str">
        <f>IF(ISERROR(VLOOKUP(B112,'KAYIT LİSTESİ'!$B$4:$H$478,4,0)),"",(VLOOKUP(B112,'KAYIT LİSTESİ'!$B$4:$H$478,4,0)))</f>
        <v/>
      </c>
      <c r="E112" s="267" t="str">
        <f>IF(ISERROR(VLOOKUP(B112,'KAYIT LİSTESİ'!$B$4:$H$478,5,0)),"",(VLOOKUP(B112,'KAYIT LİSTESİ'!$B$4:$H$478,5,0)))</f>
        <v/>
      </c>
      <c r="F112" s="267" t="str">
        <f>IF(ISERROR(VLOOKUP(B112,'KAYIT LİSTESİ'!$B$4:$H$478,6,0)),"",(VLOOKUP(B112,'KAYIT LİSTESİ'!$B$4:$H$478,6,0)))</f>
        <v/>
      </c>
      <c r="G112" s="270"/>
      <c r="H112" s="171"/>
      <c r="I112" s="263">
        <v>2</v>
      </c>
      <c r="J112" s="264" t="s">
        <v>315</v>
      </c>
      <c r="K112" s="265">
        <f>IF(ISERROR(VLOOKUP(J112,'KAYIT LİSTESİ'!$B$4:$H$478,2,0)),"",(VLOOKUP(J112,'KAYIT LİSTESİ'!$B$4:$H$478,2,0)))</f>
        <v>52</v>
      </c>
      <c r="L112" s="266" t="str">
        <f>IF(ISERROR(VLOOKUP(J112,'KAYIT LİSTESİ'!$B$4:$H$478,4,0)),"",(VLOOKUP(J112,'KAYIT LİSTESİ'!$B$4:$H$478,4,0)))</f>
        <v>15,03,2004</v>
      </c>
      <c r="M112" s="267" t="str">
        <f>IF(ISERROR(VLOOKUP(J112,'KAYIT LİSTESİ'!$B$4:$H$478,5,0)),"",(VLOOKUP(J112,'KAYIT LİSTESİ'!$B$4:$H$478,5,0)))</f>
        <v>ALPARSLAN AKIN</v>
      </c>
      <c r="N112" s="267" t="str">
        <f>IF(ISERROR(VLOOKUP(J112,'KAYIT LİSTESİ'!$B$4:$H$478,6,0)),"",(VLOOKUP(J112,'KAYIT LİSTESİ'!$B$4:$H$478,6,0)))</f>
        <v>İZMİR-İSMET SEZGİN ORTA OKULU</v>
      </c>
      <c r="O112" s="268"/>
    </row>
    <row r="113" spans="8:15" ht="34.5" customHeight="1" x14ac:dyDescent="0.2">
      <c r="H113" s="171"/>
      <c r="I113" s="263">
        <v>3</v>
      </c>
      <c r="J113" s="264" t="s">
        <v>316</v>
      </c>
      <c r="K113" s="265">
        <f>IF(ISERROR(VLOOKUP(J113,'KAYIT LİSTESİ'!$B$4:$H$478,2,0)),"",(VLOOKUP(J113,'KAYIT LİSTESİ'!$B$4:$H$478,2,0)))</f>
        <v>57</v>
      </c>
      <c r="L113" s="266">
        <f>IF(ISERROR(VLOOKUP(J113,'KAYIT LİSTESİ'!$B$4:$H$478,4,0)),"",(VLOOKUP(J113,'KAYIT LİSTESİ'!$B$4:$H$478,4,0)))</f>
        <v>38028</v>
      </c>
      <c r="M113" s="267" t="str">
        <f>IF(ISERROR(VLOOKUP(J113,'KAYIT LİSTESİ'!$B$4:$H$478,5,0)),"",(VLOOKUP(J113,'KAYIT LİSTESİ'!$B$4:$H$478,5,0)))</f>
        <v xml:space="preserve">HASAN ÖZARI </v>
      </c>
      <c r="N113" s="267" t="str">
        <f>IF(ISERROR(VLOOKUP(J113,'KAYIT LİSTESİ'!$B$4:$H$478,6,0)),"",(VLOOKUP(J113,'KAYIT LİSTESİ'!$B$4:$H$478,6,0)))</f>
        <v>İZMİR-Pancar Nezihe Şairoğlu Ortaokulu  Torbalı   İZMİR</v>
      </c>
      <c r="O113" s="268"/>
    </row>
    <row r="114" spans="8:15" ht="34.5" customHeight="1" x14ac:dyDescent="0.2">
      <c r="H114" s="171"/>
      <c r="I114" s="263">
        <v>4</v>
      </c>
      <c r="J114" s="264" t="s">
        <v>317</v>
      </c>
      <c r="K114" s="265">
        <f>IF(ISERROR(VLOOKUP(J114,'KAYIT LİSTESİ'!$B$4:$H$478,2,0)),"",(VLOOKUP(J114,'KAYIT LİSTESİ'!$B$4:$H$478,2,0)))</f>
        <v>67</v>
      </c>
      <c r="L114" s="266">
        <f>IF(ISERROR(VLOOKUP(J114,'KAYIT LİSTESİ'!$B$4:$H$478,4,0)),"",(VLOOKUP(J114,'KAYIT LİSTESİ'!$B$4:$H$478,4,0)))</f>
        <v>38167</v>
      </c>
      <c r="M114" s="267" t="str">
        <f>IF(ISERROR(VLOOKUP(J114,'KAYIT LİSTESİ'!$B$4:$H$478,5,0)),"",(VLOOKUP(J114,'KAYIT LİSTESİ'!$B$4:$H$478,5,0)))</f>
        <v>FURKAN BİLİR</v>
      </c>
      <c r="N114" s="267" t="str">
        <f>IF(ISERROR(VLOOKUP(J114,'KAYIT LİSTESİ'!$B$4:$H$478,6,0)),"",(VLOOKUP(J114,'KAYIT LİSTESİ'!$B$4:$H$478,6,0)))</f>
        <v>İZMİR-ŞEHİT ASTSUBAY HALİL GÜÇTEKİN</v>
      </c>
      <c r="O114" s="268"/>
    </row>
    <row r="115" spans="8:15" ht="34.5" customHeight="1" x14ac:dyDescent="0.2">
      <c r="H115" s="171"/>
      <c r="I115" s="263">
        <v>5</v>
      </c>
      <c r="J115" s="264" t="s">
        <v>318</v>
      </c>
      <c r="K115" s="265">
        <f>IF(ISERROR(VLOOKUP(J115,'KAYIT LİSTESİ'!$B$4:$H$478,2,0)),"",(VLOOKUP(J115,'KAYIT LİSTESİ'!$B$4:$H$478,2,0)))</f>
        <v>138</v>
      </c>
      <c r="L115" s="266">
        <f>IF(ISERROR(VLOOKUP(J115,'KAYIT LİSTESİ'!$B$4:$H$478,4,0)),"",(VLOOKUP(J115,'KAYIT LİSTESİ'!$B$4:$H$478,4,0)))</f>
        <v>38345</v>
      </c>
      <c r="M115" s="267" t="str">
        <f>IF(ISERROR(VLOOKUP(J115,'KAYIT LİSTESİ'!$B$4:$H$478,5,0)),"",(VLOOKUP(J115,'KAYIT LİSTESİ'!$B$4:$H$478,5,0)))</f>
        <v>Halil Etik</v>
      </c>
      <c r="N115" s="267" t="str">
        <f>IF(ISERROR(VLOOKUP(J115,'KAYIT LİSTESİ'!$B$4:$H$478,6,0)),"",(VLOOKUP(J115,'KAYIT LİSTESİ'!$B$4:$H$478,6,0)))</f>
        <v>İZMİR-ÖZEL İZMİR BORNOVA TÜRK ORTAOKULU</v>
      </c>
      <c r="O115" s="268"/>
    </row>
    <row r="116" spans="8:15" ht="34.5" customHeight="1" x14ac:dyDescent="0.2">
      <c r="H116" s="171"/>
      <c r="I116" s="263">
        <v>6</v>
      </c>
      <c r="J116" s="264" t="s">
        <v>319</v>
      </c>
      <c r="K116" s="265">
        <f>IF(ISERROR(VLOOKUP(J116,'KAYIT LİSTESİ'!$B$4:$H$478,2,0)),"",(VLOOKUP(J116,'KAYIT LİSTESİ'!$B$4:$H$478,2,0)))</f>
        <v>30</v>
      </c>
      <c r="L116" s="266">
        <f>IF(ISERROR(VLOOKUP(J116,'KAYIT LİSTESİ'!$B$4:$H$478,4,0)),"",(VLOOKUP(J116,'KAYIT LİSTESİ'!$B$4:$H$478,4,0)))</f>
        <v>38264</v>
      </c>
      <c r="M116" s="267" t="str">
        <f>IF(ISERROR(VLOOKUP(J116,'KAYIT LİSTESİ'!$B$4:$H$478,5,0)),"",(VLOOKUP(J116,'KAYIT LİSTESİ'!$B$4:$H$478,5,0)))</f>
        <v>DERİN HANOĞLU</v>
      </c>
      <c r="N116" s="267" t="str">
        <f>IF(ISERROR(VLOOKUP(J116,'KAYIT LİSTESİ'!$B$4:$H$478,6,0)),"",(VLOOKUP(J116,'KAYIT LİSTESİ'!$B$4:$H$478,6,0)))</f>
        <v>İZMİR-DEÜ ÖZEL 75.YIL ORTAOKULU</v>
      </c>
      <c r="O116" s="268"/>
    </row>
    <row r="117" spans="8:15" ht="34.5" customHeight="1" x14ac:dyDescent="0.2">
      <c r="H117" s="171"/>
      <c r="I117" s="263">
        <v>7</v>
      </c>
      <c r="J117" s="264" t="s">
        <v>320</v>
      </c>
      <c r="K117" s="265">
        <f>IF(ISERROR(VLOOKUP(J117,'KAYIT LİSTESİ'!$B$4:$H$478,2,0)),"",(VLOOKUP(J117,'KAYIT LİSTESİ'!$B$4:$H$478,2,0)))</f>
        <v>90</v>
      </c>
      <c r="L117" s="266">
        <f>IF(ISERROR(VLOOKUP(J117,'KAYIT LİSTESİ'!$B$4:$H$478,4,0)),"",(VLOOKUP(J117,'KAYIT LİSTESİ'!$B$4:$H$478,4,0)))</f>
        <v>38421</v>
      </c>
      <c r="M117" s="267" t="str">
        <f>IF(ISERROR(VLOOKUP(J117,'KAYIT LİSTESİ'!$B$4:$H$478,5,0)),"",(VLOOKUP(J117,'KAYIT LİSTESİ'!$B$4:$H$478,5,0)))</f>
        <v>UTKU TEPE</v>
      </c>
      <c r="N117" s="267" t="str">
        <f>IF(ISERROR(VLOOKUP(J117,'KAYIT LİSTESİ'!$B$4:$H$478,6,0)),"",(VLOOKUP(J117,'KAYIT LİSTESİ'!$B$4:$H$478,6,0)))</f>
        <v>İZMİR-ZİHNİ ÜSTÜN ORTAOKULU</v>
      </c>
      <c r="O117" s="268"/>
    </row>
    <row r="118" spans="8:15" ht="34.5" customHeight="1" x14ac:dyDescent="0.2">
      <c r="H118" s="171"/>
      <c r="I118" s="263">
        <v>8</v>
      </c>
      <c r="J118" s="264" t="s">
        <v>321</v>
      </c>
      <c r="K118" s="265" t="str">
        <f>IF(ISERROR(VLOOKUP(J118,'KAYIT LİSTESİ'!$B$4:$H$478,2,0)),"",(VLOOKUP(J118,'KAYIT LİSTESİ'!$B$4:$H$478,2,0)))</f>
        <v/>
      </c>
      <c r="L118" s="266" t="str">
        <f>IF(ISERROR(VLOOKUP(J118,'KAYIT LİSTESİ'!$B$4:$H$478,4,0)),"",(VLOOKUP(J118,'KAYIT LİSTESİ'!$B$4:$H$478,4,0)))</f>
        <v/>
      </c>
      <c r="M118" s="267" t="str">
        <f>IF(ISERROR(VLOOKUP(J118,'KAYIT LİSTESİ'!$B$4:$H$478,5,0)),"",(VLOOKUP(J118,'KAYIT LİSTESİ'!$B$4:$H$478,5,0)))</f>
        <v/>
      </c>
      <c r="N118" s="267" t="str">
        <f>IF(ISERROR(VLOOKUP(J118,'KAYIT LİSTESİ'!$B$4:$H$478,6,0)),"",(VLOOKUP(J118,'KAYIT LİSTESİ'!$B$4:$H$478,6,0)))</f>
        <v/>
      </c>
      <c r="O118" s="268"/>
    </row>
    <row r="119" spans="8:15" ht="34.5" customHeight="1" x14ac:dyDescent="0.2">
      <c r="H119" s="171"/>
      <c r="I119" s="572" t="s">
        <v>342</v>
      </c>
      <c r="J119" s="572"/>
      <c r="K119" s="572"/>
      <c r="L119" s="572"/>
      <c r="M119" s="572"/>
      <c r="N119" s="572"/>
      <c r="O119" s="572"/>
    </row>
    <row r="120" spans="8:15" ht="34.5" customHeight="1" x14ac:dyDescent="0.2">
      <c r="H120" s="171"/>
      <c r="I120" s="161" t="s">
        <v>194</v>
      </c>
      <c r="J120" s="161" t="s">
        <v>66</v>
      </c>
      <c r="K120" s="161" t="s">
        <v>65</v>
      </c>
      <c r="L120" s="162" t="s">
        <v>13</v>
      </c>
      <c r="M120" s="163" t="s">
        <v>14</v>
      </c>
      <c r="N120" s="163" t="s">
        <v>190</v>
      </c>
      <c r="O120" s="161" t="s">
        <v>133</v>
      </c>
    </row>
    <row r="121" spans="8:15" ht="92.25" customHeight="1" x14ac:dyDescent="0.2">
      <c r="H121" s="171"/>
      <c r="I121" s="263">
        <v>1</v>
      </c>
      <c r="J121" s="264" t="s">
        <v>322</v>
      </c>
      <c r="K121" s="265" t="str">
        <f>IF(ISERROR(VLOOKUP(J121,'KAYIT LİSTESİ'!$B$4:$H$478,2,0)),"",(VLOOKUP(J121,'KAYIT LİSTESİ'!$B$4:$H$478,2,0)))</f>
        <v/>
      </c>
      <c r="L121" s="266" t="str">
        <f>IF(ISERROR(VLOOKUP(J121,'KAYIT LİSTESİ'!$B$4:$H$478,4,0)),"",(VLOOKUP(J121,'KAYIT LİSTESİ'!$B$4:$H$478,4,0)))</f>
        <v/>
      </c>
      <c r="M121" s="267" t="str">
        <f>IF(ISERROR(VLOOKUP(J121,'KAYIT LİSTESİ'!$B$4:$H$478,5,0)),"",(VLOOKUP(J121,'KAYIT LİSTESİ'!$B$4:$H$478,5,0)))</f>
        <v/>
      </c>
      <c r="N121" s="267" t="str">
        <f>IF(ISERROR(VLOOKUP(J121,'KAYIT LİSTESİ'!$B$4:$H$478,6,0)),"",(VLOOKUP(J121,'KAYIT LİSTESİ'!$B$4:$H$478,6,0)))</f>
        <v/>
      </c>
      <c r="O121" s="268"/>
    </row>
    <row r="122" spans="8:15" ht="92.25" customHeight="1" x14ac:dyDescent="0.2">
      <c r="H122" s="171"/>
      <c r="I122" s="263">
        <v>2</v>
      </c>
      <c r="J122" s="264" t="s">
        <v>323</v>
      </c>
      <c r="K122" s="265">
        <f>IF(ISERROR(VLOOKUP(J122,'KAYIT LİSTESİ'!$B$4:$H$478,2,0)),"",(VLOOKUP(J122,'KAYIT LİSTESİ'!$B$4:$H$478,2,0)))</f>
        <v>37</v>
      </c>
      <c r="L122" s="266">
        <f>IF(ISERROR(VLOOKUP(J122,'KAYIT LİSTESİ'!$B$4:$H$478,4,0)),"",(VLOOKUP(J122,'KAYIT LİSTESİ'!$B$4:$H$478,4,0)))</f>
        <v>0</v>
      </c>
      <c r="M122" s="267" t="str">
        <f>IF(ISERROR(VLOOKUP(J122,'KAYIT LİSTESİ'!$B$4:$H$478,5,0)),"",(VLOOKUP(J122,'KAYIT LİSTESİ'!$B$4:$H$478,5,0)))</f>
        <v>ALPER CEVİZLİ</v>
      </c>
      <c r="N122" s="267" t="str">
        <f>IF(ISERROR(VLOOKUP(J122,'KAYIT LİSTESİ'!$B$4:$H$478,6,0)),"",(VLOOKUP(J122,'KAYIT LİSTESİ'!$B$4:$H$478,6,0)))</f>
        <v>İZMİR-EREN ŞAHİN ERONAT O.O</v>
      </c>
      <c r="O122" s="268"/>
    </row>
    <row r="123" spans="8:15" ht="92.25" customHeight="1" x14ac:dyDescent="0.2">
      <c r="H123" s="171"/>
      <c r="I123" s="263">
        <v>3</v>
      </c>
      <c r="J123" s="264" t="s">
        <v>324</v>
      </c>
      <c r="K123" s="265">
        <f>IF(ISERROR(VLOOKUP(J123,'KAYIT LİSTESİ'!$B$4:$H$478,2,0)),"",(VLOOKUP(J123,'KAYIT LİSTESİ'!$B$4:$H$478,2,0)))</f>
        <v>5</v>
      </c>
      <c r="L123" s="266">
        <f>IF(ISERROR(VLOOKUP(J123,'KAYIT LİSTESİ'!$B$4:$H$478,4,0)),"",(VLOOKUP(J123,'KAYIT LİSTESİ'!$B$4:$H$478,4,0)))</f>
        <v>38153</v>
      </c>
      <c r="M123" s="267" t="str">
        <f>IF(ISERROR(VLOOKUP(J123,'KAYIT LİSTESİ'!$B$4:$H$478,5,0)),"",(VLOOKUP(J123,'KAYIT LİSTESİ'!$B$4:$H$478,5,0)))</f>
        <v>HASAN EMRE KÖROĞLU</v>
      </c>
      <c r="N123" s="267" t="str">
        <f>IF(ISERROR(VLOOKUP(J123,'KAYIT LİSTESİ'!$B$4:$H$478,6,0)),"",(VLOOKUP(J123,'KAYIT LİSTESİ'!$B$4:$H$478,6,0)))</f>
        <v>İZMİR-BUCA KOZAĞAÇORTAOKULU</v>
      </c>
      <c r="O123" s="268"/>
    </row>
    <row r="124" spans="8:15" ht="92.25" customHeight="1" x14ac:dyDescent="0.2">
      <c r="H124" s="171"/>
      <c r="I124" s="263">
        <v>4</v>
      </c>
      <c r="J124" s="264" t="s">
        <v>325</v>
      </c>
      <c r="K124" s="265">
        <f>IF(ISERROR(VLOOKUP(J124,'KAYIT LİSTESİ'!$B$4:$H$478,2,0)),"",(VLOOKUP(J124,'KAYIT LİSTESİ'!$B$4:$H$478,2,0)))</f>
        <v>44</v>
      </c>
      <c r="L124" s="266">
        <f>IF(ISERROR(VLOOKUP(J124,'KAYIT LİSTESİ'!$B$4:$H$478,4,0)),"",(VLOOKUP(J124,'KAYIT LİSTESİ'!$B$4:$H$478,4,0)))</f>
        <v>2005</v>
      </c>
      <c r="M124" s="267" t="str">
        <f>IF(ISERROR(VLOOKUP(J124,'KAYIT LİSTESİ'!$B$4:$H$478,5,0)),"",(VLOOKUP(J124,'KAYIT LİSTESİ'!$B$4:$H$478,5,0)))</f>
        <v>BERKAY ÖZDEMİR</v>
      </c>
      <c r="N124" s="267" t="str">
        <f>IF(ISERROR(VLOOKUP(J124,'KAYIT LİSTESİ'!$B$4:$H$478,6,0)),"",(VLOOKUP(J124,'KAYIT LİSTESİ'!$B$4:$H$478,6,0)))</f>
        <v>İZMİR-EVİN LEBLEBİCİOĞLU ORTAOKULU</v>
      </c>
      <c r="O124" s="268"/>
    </row>
    <row r="125" spans="8:15" ht="92.25" customHeight="1" x14ac:dyDescent="0.2">
      <c r="H125" s="171"/>
      <c r="I125" s="263">
        <v>5</v>
      </c>
      <c r="J125" s="264" t="s">
        <v>326</v>
      </c>
      <c r="K125" s="265">
        <f>IF(ISERROR(VLOOKUP(J125,'KAYIT LİSTESİ'!$B$4:$H$478,2,0)),"",(VLOOKUP(J125,'KAYIT LİSTESİ'!$B$4:$H$478,2,0)))</f>
        <v>15</v>
      </c>
      <c r="L125" s="266">
        <f>IF(ISERROR(VLOOKUP(J125,'KAYIT LİSTESİ'!$B$4:$H$478,4,0)),"",(VLOOKUP(J125,'KAYIT LİSTESİ'!$B$4:$H$478,4,0)))</f>
        <v>38354</v>
      </c>
      <c r="M125" s="267" t="str">
        <f>IF(ISERROR(VLOOKUP(J125,'KAYIT LİSTESİ'!$B$4:$H$478,5,0)),"",(VLOOKUP(J125,'KAYIT LİSTESİ'!$B$4:$H$478,5,0)))</f>
        <v>ARDA ÇEKEM</v>
      </c>
      <c r="N125" s="267" t="str">
        <f>IF(ISERROR(VLOOKUP(J125,'KAYIT LİSTESİ'!$B$4:$H$478,6,0)),"",(VLOOKUP(J125,'KAYIT LİSTESİ'!$B$4:$H$478,6,0)))</f>
        <v>İZMİR-ÖZEL ÇAKABEY OKULLARI</v>
      </c>
      <c r="O125" s="268"/>
    </row>
    <row r="126" spans="8:15" ht="92.25" customHeight="1" x14ac:dyDescent="0.2">
      <c r="H126" s="170"/>
      <c r="I126" s="263">
        <v>6</v>
      </c>
      <c r="J126" s="264" t="s">
        <v>327</v>
      </c>
      <c r="K126" s="265">
        <f>IF(ISERROR(VLOOKUP(J126,'KAYIT LİSTESİ'!$B$4:$H$478,2,0)),"",(VLOOKUP(J126,'KAYIT LİSTESİ'!$B$4:$H$478,2,0)))</f>
        <v>132</v>
      </c>
      <c r="L126" s="266">
        <f>IF(ISERROR(VLOOKUP(J126,'KAYIT LİSTESİ'!$B$4:$H$478,4,0)),"",(VLOOKUP(J126,'KAYIT LİSTESİ'!$B$4:$H$478,4,0)))</f>
        <v>38491</v>
      </c>
      <c r="M126" s="267" t="str">
        <f>IF(ISERROR(VLOOKUP(J126,'KAYIT LİSTESİ'!$B$4:$H$478,5,0)),"",(VLOOKUP(J126,'KAYIT LİSTESİ'!$B$4:$H$478,5,0)))</f>
        <v>ÇAĞAN IŞIK</v>
      </c>
      <c r="N126" s="267" t="str">
        <f>IF(ISERROR(VLOOKUP(J126,'KAYIT LİSTESİ'!$B$4:$H$478,6,0)),"",(VLOOKUP(J126,'KAYIT LİSTESİ'!$B$4:$H$478,6,0)))</f>
        <v>İZMİR-EGE ÜNİVERSİTESİ GÜÇLENDİRME VAKFI BORNOVA ORTAOKULU</v>
      </c>
      <c r="O126" s="268"/>
    </row>
    <row r="127" spans="8:15" ht="92.25" customHeight="1" x14ac:dyDescent="0.2">
      <c r="H127" s="170"/>
      <c r="I127" s="263">
        <v>7</v>
      </c>
      <c r="J127" s="264" t="s">
        <v>328</v>
      </c>
      <c r="K127" s="265">
        <f>IF(ISERROR(VLOOKUP(J127,'KAYIT LİSTESİ'!$B$4:$H$478,2,0)),"",(VLOOKUP(J127,'KAYIT LİSTESİ'!$B$4:$H$478,2,0)))</f>
        <v>74</v>
      </c>
      <c r="L127" s="266">
        <f>IF(ISERROR(VLOOKUP(J127,'KAYIT LİSTESİ'!$B$4:$H$478,4,0)),"",(VLOOKUP(J127,'KAYIT LİSTESİ'!$B$4:$H$478,4,0)))</f>
        <v>38196</v>
      </c>
      <c r="M127" s="267" t="str">
        <f>IF(ISERROR(VLOOKUP(J127,'KAYIT LİSTESİ'!$B$4:$H$478,5,0)),"",(VLOOKUP(J127,'KAYIT LİSTESİ'!$B$4:$H$478,5,0)))</f>
        <v>CİHAN SAĞLAM</v>
      </c>
      <c r="N127" s="267" t="str">
        <f>IF(ISERROR(VLOOKUP(J127,'KAYIT LİSTESİ'!$B$4:$H$478,6,0)),"",(VLOOKUP(J127,'KAYIT LİSTESİ'!$B$4:$H$478,6,0)))</f>
        <v>İZMİR-ŞEHİTLER ORTAOKULU</v>
      </c>
      <c r="O127" s="268"/>
    </row>
    <row r="128" spans="8:15" ht="92.25" customHeight="1" x14ac:dyDescent="0.2">
      <c r="H128" s="170"/>
      <c r="I128" s="263">
        <v>8</v>
      </c>
      <c r="J128" s="264" t="s">
        <v>329</v>
      </c>
      <c r="K128" s="265" t="str">
        <f>IF(ISERROR(VLOOKUP(J128,'KAYIT LİSTESİ'!$B$4:$H$478,2,0)),"",(VLOOKUP(J128,'KAYIT LİSTESİ'!$B$4:$H$478,2,0)))</f>
        <v/>
      </c>
      <c r="L128" s="266" t="str">
        <f>IF(ISERROR(VLOOKUP(J128,'KAYIT LİSTESİ'!$B$4:$H$478,4,0)),"",(VLOOKUP(J128,'KAYIT LİSTESİ'!$B$4:$H$478,4,0)))</f>
        <v/>
      </c>
      <c r="M128" s="267" t="str">
        <f>IF(ISERROR(VLOOKUP(J128,'KAYIT LİSTESİ'!$B$4:$H$478,5,0)),"",(VLOOKUP(J128,'KAYIT LİSTESİ'!$B$4:$H$478,5,0)))</f>
        <v/>
      </c>
      <c r="N128" s="267" t="str">
        <f>IF(ISERROR(VLOOKUP(J128,'KAYIT LİSTESİ'!$B$4:$H$478,6,0)),"",(VLOOKUP(J128,'KAYIT LİSTESİ'!$B$4:$H$478,6,0)))</f>
        <v/>
      </c>
      <c r="O128" s="268"/>
    </row>
    <row r="129" spans="8:15" ht="111" customHeight="1" x14ac:dyDescent="0.2">
      <c r="H129" s="170"/>
      <c r="I129" s="572" t="s">
        <v>343</v>
      </c>
      <c r="J129" s="572"/>
      <c r="K129" s="572"/>
      <c r="L129" s="572"/>
      <c r="M129" s="572"/>
      <c r="N129" s="572"/>
      <c r="O129" s="572"/>
    </row>
    <row r="130" spans="8:15" ht="111" customHeight="1" x14ac:dyDescent="0.2">
      <c r="H130" s="170"/>
      <c r="I130" s="161" t="s">
        <v>194</v>
      </c>
      <c r="J130" s="161" t="s">
        <v>66</v>
      </c>
      <c r="K130" s="161" t="s">
        <v>65</v>
      </c>
      <c r="L130" s="162" t="s">
        <v>13</v>
      </c>
      <c r="M130" s="163" t="s">
        <v>14</v>
      </c>
      <c r="N130" s="163" t="s">
        <v>190</v>
      </c>
      <c r="O130" s="161" t="s">
        <v>133</v>
      </c>
    </row>
    <row r="131" spans="8:15" ht="111" customHeight="1" x14ac:dyDescent="0.2">
      <c r="H131" s="170"/>
      <c r="I131" s="263">
        <v>1</v>
      </c>
      <c r="J131" s="264" t="s">
        <v>330</v>
      </c>
      <c r="K131" s="265" t="str">
        <f>IF(ISERROR(VLOOKUP(J131,'KAYIT LİSTESİ'!$B$4:$H$478,2,0)),"",(VLOOKUP(J131,'KAYIT LİSTESİ'!$B$4:$H$478,2,0)))</f>
        <v/>
      </c>
      <c r="L131" s="266" t="str">
        <f>IF(ISERROR(VLOOKUP(J131,'KAYIT LİSTESİ'!$B$4:$H$478,4,0)),"",(VLOOKUP(J131,'KAYIT LİSTESİ'!$B$4:$H$478,4,0)))</f>
        <v/>
      </c>
      <c r="M131" s="267" t="str">
        <f>IF(ISERROR(VLOOKUP(J131,'KAYIT LİSTESİ'!$B$4:$H$478,5,0)),"",(VLOOKUP(J131,'KAYIT LİSTESİ'!$B$4:$H$478,5,0)))</f>
        <v/>
      </c>
      <c r="N131" s="267" t="str">
        <f>IF(ISERROR(VLOOKUP(J131,'KAYIT LİSTESİ'!$B$4:$H$478,6,0)),"",(VLOOKUP(J131,'KAYIT LİSTESİ'!$B$4:$H$478,6,0)))</f>
        <v/>
      </c>
      <c r="O131" s="268"/>
    </row>
    <row r="132" spans="8:15" ht="111" customHeight="1" x14ac:dyDescent="0.2">
      <c r="H132" s="170"/>
      <c r="I132" s="263">
        <v>2</v>
      </c>
      <c r="J132" s="264" t="s">
        <v>331</v>
      </c>
      <c r="K132" s="265">
        <f>IF(ISERROR(VLOOKUP(J132,'KAYIT LİSTESİ'!$B$4:$H$478,2,0)),"",(VLOOKUP(J132,'KAYIT LİSTESİ'!$B$4:$H$478,2,0)))</f>
        <v>95</v>
      </c>
      <c r="L132" s="266">
        <f>IF(ISERROR(VLOOKUP(J132,'KAYIT LİSTESİ'!$B$4:$H$478,4,0)),"",(VLOOKUP(J132,'KAYIT LİSTESİ'!$B$4:$H$478,4,0)))</f>
        <v>38258</v>
      </c>
      <c r="M132" s="267" t="str">
        <f>IF(ISERROR(VLOOKUP(J132,'KAYIT LİSTESİ'!$B$4:$H$478,5,0)),"",(VLOOKUP(J132,'KAYIT LİSTESİ'!$B$4:$H$478,5,0)))</f>
        <v>ATİLA ÇENBERCİ</v>
      </c>
      <c r="N132" s="267" t="str">
        <f>IF(ISERROR(VLOOKUP(J132,'KAYIT LİSTESİ'!$B$4:$H$478,6,0)),"",(VLOOKUP(J132,'KAYIT LİSTESİ'!$B$4:$H$478,6,0)))</f>
        <v>İZMİR-AZİZ SANCAR ORTAOKULU     (FERDİ)</v>
      </c>
      <c r="O132" s="268"/>
    </row>
    <row r="133" spans="8:15" ht="111" customHeight="1" x14ac:dyDescent="0.2">
      <c r="H133" s="170"/>
      <c r="I133" s="263">
        <v>3</v>
      </c>
      <c r="J133" s="264" t="s">
        <v>332</v>
      </c>
      <c r="K133" s="265" t="str">
        <f>IF(ISERROR(VLOOKUP(J133,'KAYIT LİSTESİ'!$B$4:$H$478,2,0)),"",(VLOOKUP(J133,'KAYIT LİSTESİ'!$B$4:$H$478,2,0)))</f>
        <v/>
      </c>
      <c r="L133" s="266" t="str">
        <f>IF(ISERROR(VLOOKUP(J133,'KAYIT LİSTESİ'!$B$4:$H$478,4,0)),"",(VLOOKUP(J133,'KAYIT LİSTESİ'!$B$4:$H$478,4,0)))</f>
        <v/>
      </c>
      <c r="M133" s="267" t="str">
        <f>IF(ISERROR(VLOOKUP(J133,'KAYIT LİSTESİ'!$B$4:$H$478,5,0)),"",(VLOOKUP(J133,'KAYIT LİSTESİ'!$B$4:$H$478,5,0)))</f>
        <v/>
      </c>
      <c r="N133" s="267" t="str">
        <f>IF(ISERROR(VLOOKUP(J133,'KAYIT LİSTESİ'!$B$4:$H$478,6,0)),"",(VLOOKUP(J133,'KAYIT LİSTESİ'!$B$4:$H$478,6,0)))</f>
        <v/>
      </c>
      <c r="O133" s="268"/>
    </row>
    <row r="134" spans="8:15" ht="117" customHeight="1" x14ac:dyDescent="0.2">
      <c r="H134" s="170"/>
      <c r="I134" s="263">
        <v>4</v>
      </c>
      <c r="J134" s="264" t="s">
        <v>333</v>
      </c>
      <c r="K134" s="265" t="str">
        <f>IF(ISERROR(VLOOKUP(J134,'KAYIT LİSTESİ'!$B$4:$H$478,2,0)),"",(VLOOKUP(J134,'KAYIT LİSTESİ'!$B$4:$H$478,2,0)))</f>
        <v/>
      </c>
      <c r="L134" s="266" t="str">
        <f>IF(ISERROR(VLOOKUP(J134,'KAYIT LİSTESİ'!$B$4:$H$478,4,0)),"",(VLOOKUP(J134,'KAYIT LİSTESİ'!$B$4:$H$478,4,0)))</f>
        <v/>
      </c>
      <c r="M134" s="267" t="str">
        <f>IF(ISERROR(VLOOKUP(J134,'KAYIT LİSTESİ'!$B$4:$H$478,5,0)),"",(VLOOKUP(J134,'KAYIT LİSTESİ'!$B$4:$H$478,5,0)))</f>
        <v/>
      </c>
      <c r="N134" s="267" t="str">
        <f>IF(ISERROR(VLOOKUP(J134,'KAYIT LİSTESİ'!$B$4:$H$478,6,0)),"",(VLOOKUP(J134,'KAYIT LİSTESİ'!$B$4:$H$478,6,0)))</f>
        <v/>
      </c>
      <c r="O134" s="268"/>
    </row>
    <row r="135" spans="8:15" ht="117" customHeight="1" x14ac:dyDescent="0.2">
      <c r="H135" s="171"/>
      <c r="I135" s="263">
        <v>5</v>
      </c>
      <c r="J135" s="264" t="s">
        <v>334</v>
      </c>
      <c r="K135" s="265" t="str">
        <f>IF(ISERROR(VLOOKUP(J135,'KAYIT LİSTESİ'!$B$4:$H$478,2,0)),"",(VLOOKUP(J135,'KAYIT LİSTESİ'!$B$4:$H$478,2,0)))</f>
        <v/>
      </c>
      <c r="L135" s="266" t="str">
        <f>IF(ISERROR(VLOOKUP(J135,'KAYIT LİSTESİ'!$B$4:$H$478,4,0)),"",(VLOOKUP(J135,'KAYIT LİSTESİ'!$B$4:$H$478,4,0)))</f>
        <v/>
      </c>
      <c r="M135" s="267" t="str">
        <f>IF(ISERROR(VLOOKUP(J135,'KAYIT LİSTESİ'!$B$4:$H$478,5,0)),"",(VLOOKUP(J135,'KAYIT LİSTESİ'!$B$4:$H$478,5,0)))</f>
        <v/>
      </c>
      <c r="N135" s="267" t="str">
        <f>IF(ISERROR(VLOOKUP(J135,'KAYIT LİSTESİ'!$B$4:$H$478,6,0)),"",(VLOOKUP(J135,'KAYIT LİSTESİ'!$B$4:$H$478,6,0)))</f>
        <v/>
      </c>
      <c r="O135" s="268"/>
    </row>
    <row r="136" spans="8:15" ht="117" customHeight="1" x14ac:dyDescent="0.2">
      <c r="H136" s="171"/>
      <c r="I136" s="263">
        <v>6</v>
      </c>
      <c r="J136" s="264" t="s">
        <v>335</v>
      </c>
      <c r="K136" s="265" t="str">
        <f>IF(ISERROR(VLOOKUP(J136,'KAYIT LİSTESİ'!$B$4:$H$478,2,0)),"",(VLOOKUP(J136,'KAYIT LİSTESİ'!$B$4:$H$478,2,0)))</f>
        <v/>
      </c>
      <c r="L136" s="266" t="str">
        <f>IF(ISERROR(VLOOKUP(J136,'KAYIT LİSTESİ'!$B$4:$H$478,4,0)),"",(VLOOKUP(J136,'KAYIT LİSTESİ'!$B$4:$H$478,4,0)))</f>
        <v/>
      </c>
      <c r="M136" s="267" t="str">
        <f>IF(ISERROR(VLOOKUP(J136,'KAYIT LİSTESİ'!$B$4:$H$478,5,0)),"",(VLOOKUP(J136,'KAYIT LİSTESİ'!$B$4:$H$478,5,0)))</f>
        <v/>
      </c>
      <c r="N136" s="267" t="str">
        <f>IF(ISERROR(VLOOKUP(J136,'KAYIT LİSTESİ'!$B$4:$H$478,6,0)),"",(VLOOKUP(J136,'KAYIT LİSTESİ'!$B$4:$H$478,6,0)))</f>
        <v/>
      </c>
      <c r="O136" s="268"/>
    </row>
    <row r="137" spans="8:15" ht="117" customHeight="1" x14ac:dyDescent="0.2">
      <c r="H137" s="171"/>
      <c r="I137" s="263">
        <v>7</v>
      </c>
      <c r="J137" s="264" t="s">
        <v>336</v>
      </c>
      <c r="K137" s="265" t="str">
        <f>IF(ISERROR(VLOOKUP(J137,'KAYIT LİSTESİ'!$B$4:$H$478,2,0)),"",(VLOOKUP(J137,'KAYIT LİSTESİ'!$B$4:$H$478,2,0)))</f>
        <v/>
      </c>
      <c r="L137" s="266" t="str">
        <f>IF(ISERROR(VLOOKUP(J137,'KAYIT LİSTESİ'!$B$4:$H$478,4,0)),"",(VLOOKUP(J137,'KAYIT LİSTESİ'!$B$4:$H$478,4,0)))</f>
        <v/>
      </c>
      <c r="M137" s="267" t="str">
        <f>IF(ISERROR(VLOOKUP(J137,'KAYIT LİSTESİ'!$B$4:$H$478,5,0)),"",(VLOOKUP(J137,'KAYIT LİSTESİ'!$B$4:$H$478,5,0)))</f>
        <v/>
      </c>
      <c r="N137" s="267" t="str">
        <f>IF(ISERROR(VLOOKUP(J137,'KAYIT LİSTESİ'!$B$4:$H$478,6,0)),"",(VLOOKUP(J137,'KAYIT LİSTESİ'!$B$4:$H$478,6,0)))</f>
        <v/>
      </c>
      <c r="O137" s="268"/>
    </row>
    <row r="138" spans="8:15" ht="22.5" x14ac:dyDescent="0.2">
      <c r="H138" s="171"/>
      <c r="I138" s="263">
        <v>8</v>
      </c>
      <c r="J138" s="264" t="s">
        <v>337</v>
      </c>
      <c r="K138" s="265" t="str">
        <f>IF(ISERROR(VLOOKUP(J138,'KAYIT LİSTESİ'!$B$4:$H$478,2,0)),"",(VLOOKUP(J138,'KAYIT LİSTESİ'!$B$4:$H$478,2,0)))</f>
        <v/>
      </c>
      <c r="L138" s="266" t="str">
        <f>IF(ISERROR(VLOOKUP(J138,'KAYIT LİSTESİ'!$B$4:$H$478,4,0)),"",(VLOOKUP(J138,'KAYIT LİSTESİ'!$B$4:$H$478,4,0)))</f>
        <v/>
      </c>
      <c r="M138" s="267" t="str">
        <f>IF(ISERROR(VLOOKUP(J138,'KAYIT LİSTESİ'!$B$4:$H$478,5,0)),"",(VLOOKUP(J138,'KAYIT LİSTESİ'!$B$4:$H$478,5,0)))</f>
        <v/>
      </c>
      <c r="N138" s="267" t="str">
        <f>IF(ISERROR(VLOOKUP(J138,'KAYIT LİSTESİ'!$B$4:$H$478,6,0)),"",(VLOOKUP(J138,'KAYIT LİSTESİ'!$B$4:$H$478,6,0)))</f>
        <v/>
      </c>
      <c r="O138" s="268"/>
    </row>
    <row r="139" spans="8:15" ht="20.25" x14ac:dyDescent="0.2">
      <c r="H139" s="171"/>
      <c r="I139" s="572" t="s">
        <v>148</v>
      </c>
      <c r="J139" s="572"/>
      <c r="K139" s="572"/>
      <c r="L139" s="572"/>
      <c r="M139" s="572"/>
      <c r="N139" s="572"/>
      <c r="O139" s="572"/>
    </row>
    <row r="140" spans="8:15" ht="18" x14ac:dyDescent="0.2">
      <c r="H140" s="171"/>
    </row>
    <row r="141" spans="8:15" ht="18" x14ac:dyDescent="0.2">
      <c r="H141" s="171"/>
    </row>
    <row r="142" spans="8:15" ht="18" x14ac:dyDescent="0.2">
      <c r="H142" s="171"/>
    </row>
    <row r="143" spans="8:15" ht="18" x14ac:dyDescent="0.2">
      <c r="H143" s="171"/>
    </row>
    <row r="144" spans="8:15" ht="18" x14ac:dyDescent="0.2">
      <c r="H144" s="171"/>
    </row>
    <row r="145" spans="8:8" ht="18" x14ac:dyDescent="0.2">
      <c r="H145" s="171"/>
    </row>
    <row r="146" spans="8:8" ht="18" x14ac:dyDescent="0.2">
      <c r="H146" s="171"/>
    </row>
    <row r="147" spans="8:8" ht="18" x14ac:dyDescent="0.2">
      <c r="H147" s="171"/>
    </row>
  </sheetData>
  <mergeCells count="25">
    <mergeCell ref="I139:O139"/>
    <mergeCell ref="A99:G99"/>
    <mergeCell ref="A14:G14"/>
    <mergeCell ref="A24:G24"/>
    <mergeCell ref="I14:O14"/>
    <mergeCell ref="I24:O24"/>
    <mergeCell ref="A75:G75"/>
    <mergeCell ref="A65:G65"/>
    <mergeCell ref="I98:O98"/>
    <mergeCell ref="A45:G45"/>
    <mergeCell ref="I109:O109"/>
    <mergeCell ref="I119:O119"/>
    <mergeCell ref="I129:O129"/>
    <mergeCell ref="A85:G85"/>
    <mergeCell ref="A1:O1"/>
    <mergeCell ref="A2:H2"/>
    <mergeCell ref="I2:O2"/>
    <mergeCell ref="I34:O34"/>
    <mergeCell ref="A55:G55"/>
    <mergeCell ref="I3:O3"/>
    <mergeCell ref="A3:H3"/>
    <mergeCell ref="I4:O4"/>
    <mergeCell ref="A4:G4"/>
    <mergeCell ref="I51:O51"/>
    <mergeCell ref="A34:G34"/>
  </mergeCells>
  <printOptions horizontalCentered="1"/>
  <pageMargins left="0.23622047244094491" right="0.23622047244094491" top="0.18" bottom="0.17" header="0.17" footer="0.17"/>
  <pageSetup paperSize="9" scale="29" fitToHeight="0" orientation="portrait" horizontalDpi="4294967295" verticalDpi="4294967295" r:id="rId1"/>
  <rowBreaks count="1" manualBreakCount="1">
    <brk id="74" max="14" man="1"/>
  </rowBreaks>
  <ignoredErrors>
    <ignoredError sqref="K83:N9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09"/>
  <sheetViews>
    <sheetView topLeftCell="D1" zoomScale="70" zoomScaleNormal="70" workbookViewId="0">
      <selection activeCell="AK114" sqref="AK114"/>
    </sheetView>
  </sheetViews>
  <sheetFormatPr defaultRowHeight="12.75" x14ac:dyDescent="0.2"/>
  <cols>
    <col min="1" max="7" width="9.28515625" customWidth="1"/>
    <col min="8" max="9" width="9.85546875" customWidth="1"/>
    <col min="10" max="10" width="10.42578125" customWidth="1"/>
    <col min="11" max="11" width="10" customWidth="1"/>
    <col min="12" max="19" width="9.85546875" customWidth="1"/>
    <col min="20" max="21" width="11.5703125" customWidth="1"/>
    <col min="22" max="23" width="12.5703125" customWidth="1"/>
    <col min="24" max="24" width="9.85546875" customWidth="1"/>
    <col min="25" max="25" width="8.85546875" customWidth="1"/>
    <col min="26" max="33" width="9.28515625" customWidth="1"/>
    <col min="34" max="35" width="12.28515625" customWidth="1"/>
    <col min="36" max="38" width="9.28515625" customWidth="1"/>
    <col min="39" max="39" width="10.7109375" customWidth="1"/>
    <col min="263" max="269" width="9.28515625" customWidth="1"/>
    <col min="270" max="271" width="9.85546875" customWidth="1"/>
    <col min="272" max="272" width="10.42578125" customWidth="1"/>
    <col min="273" max="273" width="10" customWidth="1"/>
    <col min="274" max="281" width="9.85546875" customWidth="1"/>
    <col min="282" max="283" width="11.5703125" customWidth="1"/>
    <col min="284" max="285" width="12.5703125" customWidth="1"/>
    <col min="286" max="286" width="9.85546875" customWidth="1"/>
    <col min="287" max="287" width="8.85546875" customWidth="1"/>
    <col min="288" max="291" width="9.28515625" customWidth="1"/>
    <col min="292" max="292" width="12.28515625" customWidth="1"/>
    <col min="293" max="294" width="9.28515625" customWidth="1"/>
    <col min="295" max="295" width="10.7109375" customWidth="1"/>
    <col min="519" max="525" width="9.28515625" customWidth="1"/>
    <col min="526" max="527" width="9.85546875" customWidth="1"/>
    <col min="528" max="528" width="10.42578125" customWidth="1"/>
    <col min="529" max="529" width="10" customWidth="1"/>
    <col min="530" max="537" width="9.85546875" customWidth="1"/>
    <col min="538" max="539" width="11.5703125" customWidth="1"/>
    <col min="540" max="541" width="12.5703125" customWidth="1"/>
    <col min="542" max="542" width="9.85546875" customWidth="1"/>
    <col min="543" max="543" width="8.85546875" customWidth="1"/>
    <col min="544" max="547" width="9.28515625" customWidth="1"/>
    <col min="548" max="548" width="12.28515625" customWidth="1"/>
    <col min="549" max="550" width="9.28515625" customWidth="1"/>
    <col min="551" max="551" width="10.7109375" customWidth="1"/>
    <col min="775" max="781" width="9.28515625" customWidth="1"/>
    <col min="782" max="783" width="9.85546875" customWidth="1"/>
    <col min="784" max="784" width="10.42578125" customWidth="1"/>
    <col min="785" max="785" width="10" customWidth="1"/>
    <col min="786" max="793" width="9.85546875" customWidth="1"/>
    <col min="794" max="795" width="11.5703125" customWidth="1"/>
    <col min="796" max="797" width="12.5703125" customWidth="1"/>
    <col min="798" max="798" width="9.85546875" customWidth="1"/>
    <col min="799" max="799" width="8.85546875" customWidth="1"/>
    <col min="800" max="803" width="9.28515625" customWidth="1"/>
    <col min="804" max="804" width="12.28515625" customWidth="1"/>
    <col min="805" max="806" width="9.28515625" customWidth="1"/>
    <col min="807" max="807" width="10.7109375" customWidth="1"/>
    <col min="1031" max="1037" width="9.28515625" customWidth="1"/>
    <col min="1038" max="1039" width="9.85546875" customWidth="1"/>
    <col min="1040" max="1040" width="10.42578125" customWidth="1"/>
    <col min="1041" max="1041" width="10" customWidth="1"/>
    <col min="1042" max="1049" width="9.85546875" customWidth="1"/>
    <col min="1050" max="1051" width="11.5703125" customWidth="1"/>
    <col min="1052" max="1053" width="12.5703125" customWidth="1"/>
    <col min="1054" max="1054" width="9.85546875" customWidth="1"/>
    <col min="1055" max="1055" width="8.85546875" customWidth="1"/>
    <col min="1056" max="1059" width="9.28515625" customWidth="1"/>
    <col min="1060" max="1060" width="12.28515625" customWidth="1"/>
    <col min="1061" max="1062" width="9.28515625" customWidth="1"/>
    <col min="1063" max="1063" width="10.7109375" customWidth="1"/>
    <col min="1287" max="1293" width="9.28515625" customWidth="1"/>
    <col min="1294" max="1295" width="9.85546875" customWidth="1"/>
    <col min="1296" max="1296" width="10.42578125" customWidth="1"/>
    <col min="1297" max="1297" width="10" customWidth="1"/>
    <col min="1298" max="1305" width="9.85546875" customWidth="1"/>
    <col min="1306" max="1307" width="11.5703125" customWidth="1"/>
    <col min="1308" max="1309" width="12.5703125" customWidth="1"/>
    <col min="1310" max="1310" width="9.85546875" customWidth="1"/>
    <col min="1311" max="1311" width="8.85546875" customWidth="1"/>
    <col min="1312" max="1315" width="9.28515625" customWidth="1"/>
    <col min="1316" max="1316" width="12.28515625" customWidth="1"/>
    <col min="1317" max="1318" width="9.28515625" customWidth="1"/>
    <col min="1319" max="1319" width="10.7109375" customWidth="1"/>
    <col min="1543" max="1549" width="9.28515625" customWidth="1"/>
    <col min="1550" max="1551" width="9.85546875" customWidth="1"/>
    <col min="1552" max="1552" width="10.42578125" customWidth="1"/>
    <col min="1553" max="1553" width="10" customWidth="1"/>
    <col min="1554" max="1561" width="9.85546875" customWidth="1"/>
    <col min="1562" max="1563" width="11.5703125" customWidth="1"/>
    <col min="1564" max="1565" width="12.5703125" customWidth="1"/>
    <col min="1566" max="1566" width="9.85546875" customWidth="1"/>
    <col min="1567" max="1567" width="8.85546875" customWidth="1"/>
    <col min="1568" max="1571" width="9.28515625" customWidth="1"/>
    <col min="1572" max="1572" width="12.28515625" customWidth="1"/>
    <col min="1573" max="1574" width="9.28515625" customWidth="1"/>
    <col min="1575" max="1575" width="10.7109375" customWidth="1"/>
    <col min="1799" max="1805" width="9.28515625" customWidth="1"/>
    <col min="1806" max="1807" width="9.85546875" customWidth="1"/>
    <col min="1808" max="1808" width="10.42578125" customWidth="1"/>
    <col min="1809" max="1809" width="10" customWidth="1"/>
    <col min="1810" max="1817" width="9.85546875" customWidth="1"/>
    <col min="1818" max="1819" width="11.5703125" customWidth="1"/>
    <col min="1820" max="1821" width="12.5703125" customWidth="1"/>
    <col min="1822" max="1822" width="9.85546875" customWidth="1"/>
    <col min="1823" max="1823" width="8.85546875" customWidth="1"/>
    <col min="1824" max="1827" width="9.28515625" customWidth="1"/>
    <col min="1828" max="1828" width="12.28515625" customWidth="1"/>
    <col min="1829" max="1830" width="9.28515625" customWidth="1"/>
    <col min="1831" max="1831" width="10.7109375" customWidth="1"/>
    <col min="2055" max="2061" width="9.28515625" customWidth="1"/>
    <col min="2062" max="2063" width="9.85546875" customWidth="1"/>
    <col min="2064" max="2064" width="10.42578125" customWidth="1"/>
    <col min="2065" max="2065" width="10" customWidth="1"/>
    <col min="2066" max="2073" width="9.85546875" customWidth="1"/>
    <col min="2074" max="2075" width="11.5703125" customWidth="1"/>
    <col min="2076" max="2077" width="12.5703125" customWidth="1"/>
    <col min="2078" max="2078" width="9.85546875" customWidth="1"/>
    <col min="2079" max="2079" width="8.85546875" customWidth="1"/>
    <col min="2080" max="2083" width="9.28515625" customWidth="1"/>
    <col min="2084" max="2084" width="12.28515625" customWidth="1"/>
    <col min="2085" max="2086" width="9.28515625" customWidth="1"/>
    <col min="2087" max="2087" width="10.7109375" customWidth="1"/>
    <col min="2311" max="2317" width="9.28515625" customWidth="1"/>
    <col min="2318" max="2319" width="9.85546875" customWidth="1"/>
    <col min="2320" max="2320" width="10.42578125" customWidth="1"/>
    <col min="2321" max="2321" width="10" customWidth="1"/>
    <col min="2322" max="2329" width="9.85546875" customWidth="1"/>
    <col min="2330" max="2331" width="11.5703125" customWidth="1"/>
    <col min="2332" max="2333" width="12.5703125" customWidth="1"/>
    <col min="2334" max="2334" width="9.85546875" customWidth="1"/>
    <col min="2335" max="2335" width="8.85546875" customWidth="1"/>
    <col min="2336" max="2339" width="9.28515625" customWidth="1"/>
    <col min="2340" max="2340" width="12.28515625" customWidth="1"/>
    <col min="2341" max="2342" width="9.28515625" customWidth="1"/>
    <col min="2343" max="2343" width="10.7109375" customWidth="1"/>
    <col min="2567" max="2573" width="9.28515625" customWidth="1"/>
    <col min="2574" max="2575" width="9.85546875" customWidth="1"/>
    <col min="2576" max="2576" width="10.42578125" customWidth="1"/>
    <col min="2577" max="2577" width="10" customWidth="1"/>
    <col min="2578" max="2585" width="9.85546875" customWidth="1"/>
    <col min="2586" max="2587" width="11.5703125" customWidth="1"/>
    <col min="2588" max="2589" width="12.5703125" customWidth="1"/>
    <col min="2590" max="2590" width="9.85546875" customWidth="1"/>
    <col min="2591" max="2591" width="8.85546875" customWidth="1"/>
    <col min="2592" max="2595" width="9.28515625" customWidth="1"/>
    <col min="2596" max="2596" width="12.28515625" customWidth="1"/>
    <col min="2597" max="2598" width="9.28515625" customWidth="1"/>
    <col min="2599" max="2599" width="10.7109375" customWidth="1"/>
    <col min="2823" max="2829" width="9.28515625" customWidth="1"/>
    <col min="2830" max="2831" width="9.85546875" customWidth="1"/>
    <col min="2832" max="2832" width="10.42578125" customWidth="1"/>
    <col min="2833" max="2833" width="10" customWidth="1"/>
    <col min="2834" max="2841" width="9.85546875" customWidth="1"/>
    <col min="2842" max="2843" width="11.5703125" customWidth="1"/>
    <col min="2844" max="2845" width="12.5703125" customWidth="1"/>
    <col min="2846" max="2846" width="9.85546875" customWidth="1"/>
    <col min="2847" max="2847" width="8.85546875" customWidth="1"/>
    <col min="2848" max="2851" width="9.28515625" customWidth="1"/>
    <col min="2852" max="2852" width="12.28515625" customWidth="1"/>
    <col min="2853" max="2854" width="9.28515625" customWidth="1"/>
    <col min="2855" max="2855" width="10.7109375" customWidth="1"/>
    <col min="3079" max="3085" width="9.28515625" customWidth="1"/>
    <col min="3086" max="3087" width="9.85546875" customWidth="1"/>
    <col min="3088" max="3088" width="10.42578125" customWidth="1"/>
    <col min="3089" max="3089" width="10" customWidth="1"/>
    <col min="3090" max="3097" width="9.85546875" customWidth="1"/>
    <col min="3098" max="3099" width="11.5703125" customWidth="1"/>
    <col min="3100" max="3101" width="12.5703125" customWidth="1"/>
    <col min="3102" max="3102" width="9.85546875" customWidth="1"/>
    <col min="3103" max="3103" width="8.85546875" customWidth="1"/>
    <col min="3104" max="3107" width="9.28515625" customWidth="1"/>
    <col min="3108" max="3108" width="12.28515625" customWidth="1"/>
    <col min="3109" max="3110" width="9.28515625" customWidth="1"/>
    <col min="3111" max="3111" width="10.7109375" customWidth="1"/>
    <col min="3335" max="3341" width="9.28515625" customWidth="1"/>
    <col min="3342" max="3343" width="9.85546875" customWidth="1"/>
    <col min="3344" max="3344" width="10.42578125" customWidth="1"/>
    <col min="3345" max="3345" width="10" customWidth="1"/>
    <col min="3346" max="3353" width="9.85546875" customWidth="1"/>
    <col min="3354" max="3355" width="11.5703125" customWidth="1"/>
    <col min="3356" max="3357" width="12.5703125" customWidth="1"/>
    <col min="3358" max="3358" width="9.85546875" customWidth="1"/>
    <col min="3359" max="3359" width="8.85546875" customWidth="1"/>
    <col min="3360" max="3363" width="9.28515625" customWidth="1"/>
    <col min="3364" max="3364" width="12.28515625" customWidth="1"/>
    <col min="3365" max="3366" width="9.28515625" customWidth="1"/>
    <col min="3367" max="3367" width="10.7109375" customWidth="1"/>
    <col min="3591" max="3597" width="9.28515625" customWidth="1"/>
    <col min="3598" max="3599" width="9.85546875" customWidth="1"/>
    <col min="3600" max="3600" width="10.42578125" customWidth="1"/>
    <col min="3601" max="3601" width="10" customWidth="1"/>
    <col min="3602" max="3609" width="9.85546875" customWidth="1"/>
    <col min="3610" max="3611" width="11.5703125" customWidth="1"/>
    <col min="3612" max="3613" width="12.5703125" customWidth="1"/>
    <col min="3614" max="3614" width="9.85546875" customWidth="1"/>
    <col min="3615" max="3615" width="8.85546875" customWidth="1"/>
    <col min="3616" max="3619" width="9.28515625" customWidth="1"/>
    <col min="3620" max="3620" width="12.28515625" customWidth="1"/>
    <col min="3621" max="3622" width="9.28515625" customWidth="1"/>
    <col min="3623" max="3623" width="10.7109375" customWidth="1"/>
    <col min="3847" max="3853" width="9.28515625" customWidth="1"/>
    <col min="3854" max="3855" width="9.85546875" customWidth="1"/>
    <col min="3856" max="3856" width="10.42578125" customWidth="1"/>
    <col min="3857" max="3857" width="10" customWidth="1"/>
    <col min="3858" max="3865" width="9.85546875" customWidth="1"/>
    <col min="3866" max="3867" width="11.5703125" customWidth="1"/>
    <col min="3868" max="3869" width="12.5703125" customWidth="1"/>
    <col min="3870" max="3870" width="9.85546875" customWidth="1"/>
    <col min="3871" max="3871" width="8.85546875" customWidth="1"/>
    <col min="3872" max="3875" width="9.28515625" customWidth="1"/>
    <col min="3876" max="3876" width="12.28515625" customWidth="1"/>
    <col min="3877" max="3878" width="9.28515625" customWidth="1"/>
    <col min="3879" max="3879" width="10.7109375" customWidth="1"/>
    <col min="4103" max="4109" width="9.28515625" customWidth="1"/>
    <col min="4110" max="4111" width="9.85546875" customWidth="1"/>
    <col min="4112" max="4112" width="10.42578125" customWidth="1"/>
    <col min="4113" max="4113" width="10" customWidth="1"/>
    <col min="4114" max="4121" width="9.85546875" customWidth="1"/>
    <col min="4122" max="4123" width="11.5703125" customWidth="1"/>
    <col min="4124" max="4125" width="12.5703125" customWidth="1"/>
    <col min="4126" max="4126" width="9.85546875" customWidth="1"/>
    <col min="4127" max="4127" width="8.85546875" customWidth="1"/>
    <col min="4128" max="4131" width="9.28515625" customWidth="1"/>
    <col min="4132" max="4132" width="12.28515625" customWidth="1"/>
    <col min="4133" max="4134" width="9.28515625" customWidth="1"/>
    <col min="4135" max="4135" width="10.7109375" customWidth="1"/>
    <col min="4359" max="4365" width="9.28515625" customWidth="1"/>
    <col min="4366" max="4367" width="9.85546875" customWidth="1"/>
    <col min="4368" max="4368" width="10.42578125" customWidth="1"/>
    <col min="4369" max="4369" width="10" customWidth="1"/>
    <col min="4370" max="4377" width="9.85546875" customWidth="1"/>
    <col min="4378" max="4379" width="11.5703125" customWidth="1"/>
    <col min="4380" max="4381" width="12.5703125" customWidth="1"/>
    <col min="4382" max="4382" width="9.85546875" customWidth="1"/>
    <col min="4383" max="4383" width="8.85546875" customWidth="1"/>
    <col min="4384" max="4387" width="9.28515625" customWidth="1"/>
    <col min="4388" max="4388" width="12.28515625" customWidth="1"/>
    <col min="4389" max="4390" width="9.28515625" customWidth="1"/>
    <col min="4391" max="4391" width="10.7109375" customWidth="1"/>
    <col min="4615" max="4621" width="9.28515625" customWidth="1"/>
    <col min="4622" max="4623" width="9.85546875" customWidth="1"/>
    <col min="4624" max="4624" width="10.42578125" customWidth="1"/>
    <col min="4625" max="4625" width="10" customWidth="1"/>
    <col min="4626" max="4633" width="9.85546875" customWidth="1"/>
    <col min="4634" max="4635" width="11.5703125" customWidth="1"/>
    <col min="4636" max="4637" width="12.5703125" customWidth="1"/>
    <col min="4638" max="4638" width="9.85546875" customWidth="1"/>
    <col min="4639" max="4639" width="8.85546875" customWidth="1"/>
    <col min="4640" max="4643" width="9.28515625" customWidth="1"/>
    <col min="4644" max="4644" width="12.28515625" customWidth="1"/>
    <col min="4645" max="4646" width="9.28515625" customWidth="1"/>
    <col min="4647" max="4647" width="10.7109375" customWidth="1"/>
    <col min="4871" max="4877" width="9.28515625" customWidth="1"/>
    <col min="4878" max="4879" width="9.85546875" customWidth="1"/>
    <col min="4880" max="4880" width="10.42578125" customWidth="1"/>
    <col min="4881" max="4881" width="10" customWidth="1"/>
    <col min="4882" max="4889" width="9.85546875" customWidth="1"/>
    <col min="4890" max="4891" width="11.5703125" customWidth="1"/>
    <col min="4892" max="4893" width="12.5703125" customWidth="1"/>
    <col min="4894" max="4894" width="9.85546875" customWidth="1"/>
    <col min="4895" max="4895" width="8.85546875" customWidth="1"/>
    <col min="4896" max="4899" width="9.28515625" customWidth="1"/>
    <col min="4900" max="4900" width="12.28515625" customWidth="1"/>
    <col min="4901" max="4902" width="9.28515625" customWidth="1"/>
    <col min="4903" max="4903" width="10.7109375" customWidth="1"/>
    <col min="5127" max="5133" width="9.28515625" customWidth="1"/>
    <col min="5134" max="5135" width="9.85546875" customWidth="1"/>
    <col min="5136" max="5136" width="10.42578125" customWidth="1"/>
    <col min="5137" max="5137" width="10" customWidth="1"/>
    <col min="5138" max="5145" width="9.85546875" customWidth="1"/>
    <col min="5146" max="5147" width="11.5703125" customWidth="1"/>
    <col min="5148" max="5149" width="12.5703125" customWidth="1"/>
    <col min="5150" max="5150" width="9.85546875" customWidth="1"/>
    <col min="5151" max="5151" width="8.85546875" customWidth="1"/>
    <col min="5152" max="5155" width="9.28515625" customWidth="1"/>
    <col min="5156" max="5156" width="12.28515625" customWidth="1"/>
    <col min="5157" max="5158" width="9.28515625" customWidth="1"/>
    <col min="5159" max="5159" width="10.7109375" customWidth="1"/>
    <col min="5383" max="5389" width="9.28515625" customWidth="1"/>
    <col min="5390" max="5391" width="9.85546875" customWidth="1"/>
    <col min="5392" max="5392" width="10.42578125" customWidth="1"/>
    <col min="5393" max="5393" width="10" customWidth="1"/>
    <col min="5394" max="5401" width="9.85546875" customWidth="1"/>
    <col min="5402" max="5403" width="11.5703125" customWidth="1"/>
    <col min="5404" max="5405" width="12.5703125" customWidth="1"/>
    <col min="5406" max="5406" width="9.85546875" customWidth="1"/>
    <col min="5407" max="5407" width="8.85546875" customWidth="1"/>
    <col min="5408" max="5411" width="9.28515625" customWidth="1"/>
    <col min="5412" max="5412" width="12.28515625" customWidth="1"/>
    <col min="5413" max="5414" width="9.28515625" customWidth="1"/>
    <col min="5415" max="5415" width="10.7109375" customWidth="1"/>
    <col min="5639" max="5645" width="9.28515625" customWidth="1"/>
    <col min="5646" max="5647" width="9.85546875" customWidth="1"/>
    <col min="5648" max="5648" width="10.42578125" customWidth="1"/>
    <col min="5649" max="5649" width="10" customWidth="1"/>
    <col min="5650" max="5657" width="9.85546875" customWidth="1"/>
    <col min="5658" max="5659" width="11.5703125" customWidth="1"/>
    <col min="5660" max="5661" width="12.5703125" customWidth="1"/>
    <col min="5662" max="5662" width="9.85546875" customWidth="1"/>
    <col min="5663" max="5663" width="8.85546875" customWidth="1"/>
    <col min="5664" max="5667" width="9.28515625" customWidth="1"/>
    <col min="5668" max="5668" width="12.28515625" customWidth="1"/>
    <col min="5669" max="5670" width="9.28515625" customWidth="1"/>
    <col min="5671" max="5671" width="10.7109375" customWidth="1"/>
    <col min="5895" max="5901" width="9.28515625" customWidth="1"/>
    <col min="5902" max="5903" width="9.85546875" customWidth="1"/>
    <col min="5904" max="5904" width="10.42578125" customWidth="1"/>
    <col min="5905" max="5905" width="10" customWidth="1"/>
    <col min="5906" max="5913" width="9.85546875" customWidth="1"/>
    <col min="5914" max="5915" width="11.5703125" customWidth="1"/>
    <col min="5916" max="5917" width="12.5703125" customWidth="1"/>
    <col min="5918" max="5918" width="9.85546875" customWidth="1"/>
    <col min="5919" max="5919" width="8.85546875" customWidth="1"/>
    <col min="5920" max="5923" width="9.28515625" customWidth="1"/>
    <col min="5924" max="5924" width="12.28515625" customWidth="1"/>
    <col min="5925" max="5926" width="9.28515625" customWidth="1"/>
    <col min="5927" max="5927" width="10.7109375" customWidth="1"/>
    <col min="6151" max="6157" width="9.28515625" customWidth="1"/>
    <col min="6158" max="6159" width="9.85546875" customWidth="1"/>
    <col min="6160" max="6160" width="10.42578125" customWidth="1"/>
    <col min="6161" max="6161" width="10" customWidth="1"/>
    <col min="6162" max="6169" width="9.85546875" customWidth="1"/>
    <col min="6170" max="6171" width="11.5703125" customWidth="1"/>
    <col min="6172" max="6173" width="12.5703125" customWidth="1"/>
    <col min="6174" max="6174" width="9.85546875" customWidth="1"/>
    <col min="6175" max="6175" width="8.85546875" customWidth="1"/>
    <col min="6176" max="6179" width="9.28515625" customWidth="1"/>
    <col min="6180" max="6180" width="12.28515625" customWidth="1"/>
    <col min="6181" max="6182" width="9.28515625" customWidth="1"/>
    <col min="6183" max="6183" width="10.7109375" customWidth="1"/>
    <col min="6407" max="6413" width="9.28515625" customWidth="1"/>
    <col min="6414" max="6415" width="9.85546875" customWidth="1"/>
    <col min="6416" max="6416" width="10.42578125" customWidth="1"/>
    <col min="6417" max="6417" width="10" customWidth="1"/>
    <col min="6418" max="6425" width="9.85546875" customWidth="1"/>
    <col min="6426" max="6427" width="11.5703125" customWidth="1"/>
    <col min="6428" max="6429" width="12.5703125" customWidth="1"/>
    <col min="6430" max="6430" width="9.85546875" customWidth="1"/>
    <col min="6431" max="6431" width="8.85546875" customWidth="1"/>
    <col min="6432" max="6435" width="9.28515625" customWidth="1"/>
    <col min="6436" max="6436" width="12.28515625" customWidth="1"/>
    <col min="6437" max="6438" width="9.28515625" customWidth="1"/>
    <col min="6439" max="6439" width="10.7109375" customWidth="1"/>
    <col min="6663" max="6669" width="9.28515625" customWidth="1"/>
    <col min="6670" max="6671" width="9.85546875" customWidth="1"/>
    <col min="6672" max="6672" width="10.42578125" customWidth="1"/>
    <col min="6673" max="6673" width="10" customWidth="1"/>
    <col min="6674" max="6681" width="9.85546875" customWidth="1"/>
    <col min="6682" max="6683" width="11.5703125" customWidth="1"/>
    <col min="6684" max="6685" width="12.5703125" customWidth="1"/>
    <col min="6686" max="6686" width="9.85546875" customWidth="1"/>
    <col min="6687" max="6687" width="8.85546875" customWidth="1"/>
    <col min="6688" max="6691" width="9.28515625" customWidth="1"/>
    <col min="6692" max="6692" width="12.28515625" customWidth="1"/>
    <col min="6693" max="6694" width="9.28515625" customWidth="1"/>
    <col min="6695" max="6695" width="10.7109375" customWidth="1"/>
    <col min="6919" max="6925" width="9.28515625" customWidth="1"/>
    <col min="6926" max="6927" width="9.85546875" customWidth="1"/>
    <col min="6928" max="6928" width="10.42578125" customWidth="1"/>
    <col min="6929" max="6929" width="10" customWidth="1"/>
    <col min="6930" max="6937" width="9.85546875" customWidth="1"/>
    <col min="6938" max="6939" width="11.5703125" customWidth="1"/>
    <col min="6940" max="6941" width="12.5703125" customWidth="1"/>
    <col min="6942" max="6942" width="9.85546875" customWidth="1"/>
    <col min="6943" max="6943" width="8.85546875" customWidth="1"/>
    <col min="6944" max="6947" width="9.28515625" customWidth="1"/>
    <col min="6948" max="6948" width="12.28515625" customWidth="1"/>
    <col min="6949" max="6950" width="9.28515625" customWidth="1"/>
    <col min="6951" max="6951" width="10.7109375" customWidth="1"/>
    <col min="7175" max="7181" width="9.28515625" customWidth="1"/>
    <col min="7182" max="7183" width="9.85546875" customWidth="1"/>
    <col min="7184" max="7184" width="10.42578125" customWidth="1"/>
    <col min="7185" max="7185" width="10" customWidth="1"/>
    <col min="7186" max="7193" width="9.85546875" customWidth="1"/>
    <col min="7194" max="7195" width="11.5703125" customWidth="1"/>
    <col min="7196" max="7197" width="12.5703125" customWidth="1"/>
    <col min="7198" max="7198" width="9.85546875" customWidth="1"/>
    <col min="7199" max="7199" width="8.85546875" customWidth="1"/>
    <col min="7200" max="7203" width="9.28515625" customWidth="1"/>
    <col min="7204" max="7204" width="12.28515625" customWidth="1"/>
    <col min="7205" max="7206" width="9.28515625" customWidth="1"/>
    <col min="7207" max="7207" width="10.7109375" customWidth="1"/>
    <col min="7431" max="7437" width="9.28515625" customWidth="1"/>
    <col min="7438" max="7439" width="9.85546875" customWidth="1"/>
    <col min="7440" max="7440" width="10.42578125" customWidth="1"/>
    <col min="7441" max="7441" width="10" customWidth="1"/>
    <col min="7442" max="7449" width="9.85546875" customWidth="1"/>
    <col min="7450" max="7451" width="11.5703125" customWidth="1"/>
    <col min="7452" max="7453" width="12.5703125" customWidth="1"/>
    <col min="7454" max="7454" width="9.85546875" customWidth="1"/>
    <col min="7455" max="7455" width="8.85546875" customWidth="1"/>
    <col min="7456" max="7459" width="9.28515625" customWidth="1"/>
    <col min="7460" max="7460" width="12.28515625" customWidth="1"/>
    <col min="7461" max="7462" width="9.28515625" customWidth="1"/>
    <col min="7463" max="7463" width="10.7109375" customWidth="1"/>
    <col min="7687" max="7693" width="9.28515625" customWidth="1"/>
    <col min="7694" max="7695" width="9.85546875" customWidth="1"/>
    <col min="7696" max="7696" width="10.42578125" customWidth="1"/>
    <col min="7697" max="7697" width="10" customWidth="1"/>
    <col min="7698" max="7705" width="9.85546875" customWidth="1"/>
    <col min="7706" max="7707" width="11.5703125" customWidth="1"/>
    <col min="7708" max="7709" width="12.5703125" customWidth="1"/>
    <col min="7710" max="7710" width="9.85546875" customWidth="1"/>
    <col min="7711" max="7711" width="8.85546875" customWidth="1"/>
    <col min="7712" max="7715" width="9.28515625" customWidth="1"/>
    <col min="7716" max="7716" width="12.28515625" customWidth="1"/>
    <col min="7717" max="7718" width="9.28515625" customWidth="1"/>
    <col min="7719" max="7719" width="10.7109375" customWidth="1"/>
    <col min="7943" max="7949" width="9.28515625" customWidth="1"/>
    <col min="7950" max="7951" width="9.85546875" customWidth="1"/>
    <col min="7952" max="7952" width="10.42578125" customWidth="1"/>
    <col min="7953" max="7953" width="10" customWidth="1"/>
    <col min="7954" max="7961" width="9.85546875" customWidth="1"/>
    <col min="7962" max="7963" width="11.5703125" customWidth="1"/>
    <col min="7964" max="7965" width="12.5703125" customWidth="1"/>
    <col min="7966" max="7966" width="9.85546875" customWidth="1"/>
    <col min="7967" max="7967" width="8.85546875" customWidth="1"/>
    <col min="7968" max="7971" width="9.28515625" customWidth="1"/>
    <col min="7972" max="7972" width="12.28515625" customWidth="1"/>
    <col min="7973" max="7974" width="9.28515625" customWidth="1"/>
    <col min="7975" max="7975" width="10.7109375" customWidth="1"/>
    <col min="8199" max="8205" width="9.28515625" customWidth="1"/>
    <col min="8206" max="8207" width="9.85546875" customWidth="1"/>
    <col min="8208" max="8208" width="10.42578125" customWidth="1"/>
    <col min="8209" max="8209" width="10" customWidth="1"/>
    <col min="8210" max="8217" width="9.85546875" customWidth="1"/>
    <col min="8218" max="8219" width="11.5703125" customWidth="1"/>
    <col min="8220" max="8221" width="12.5703125" customWidth="1"/>
    <col min="8222" max="8222" width="9.85546875" customWidth="1"/>
    <col min="8223" max="8223" width="8.85546875" customWidth="1"/>
    <col min="8224" max="8227" width="9.28515625" customWidth="1"/>
    <col min="8228" max="8228" width="12.28515625" customWidth="1"/>
    <col min="8229" max="8230" width="9.28515625" customWidth="1"/>
    <col min="8231" max="8231" width="10.7109375" customWidth="1"/>
    <col min="8455" max="8461" width="9.28515625" customWidth="1"/>
    <col min="8462" max="8463" width="9.85546875" customWidth="1"/>
    <col min="8464" max="8464" width="10.42578125" customWidth="1"/>
    <col min="8465" max="8465" width="10" customWidth="1"/>
    <col min="8466" max="8473" width="9.85546875" customWidth="1"/>
    <col min="8474" max="8475" width="11.5703125" customWidth="1"/>
    <col min="8476" max="8477" width="12.5703125" customWidth="1"/>
    <col min="8478" max="8478" width="9.85546875" customWidth="1"/>
    <col min="8479" max="8479" width="8.85546875" customWidth="1"/>
    <col min="8480" max="8483" width="9.28515625" customWidth="1"/>
    <col min="8484" max="8484" width="12.28515625" customWidth="1"/>
    <col min="8485" max="8486" width="9.28515625" customWidth="1"/>
    <col min="8487" max="8487" width="10.7109375" customWidth="1"/>
    <col min="8711" max="8717" width="9.28515625" customWidth="1"/>
    <col min="8718" max="8719" width="9.85546875" customWidth="1"/>
    <col min="8720" max="8720" width="10.42578125" customWidth="1"/>
    <col min="8721" max="8721" width="10" customWidth="1"/>
    <col min="8722" max="8729" width="9.85546875" customWidth="1"/>
    <col min="8730" max="8731" width="11.5703125" customWidth="1"/>
    <col min="8732" max="8733" width="12.5703125" customWidth="1"/>
    <col min="8734" max="8734" width="9.85546875" customWidth="1"/>
    <col min="8735" max="8735" width="8.85546875" customWidth="1"/>
    <col min="8736" max="8739" width="9.28515625" customWidth="1"/>
    <col min="8740" max="8740" width="12.28515625" customWidth="1"/>
    <col min="8741" max="8742" width="9.28515625" customWidth="1"/>
    <col min="8743" max="8743" width="10.7109375" customWidth="1"/>
    <col min="8967" max="8973" width="9.28515625" customWidth="1"/>
    <col min="8974" max="8975" width="9.85546875" customWidth="1"/>
    <col min="8976" max="8976" width="10.42578125" customWidth="1"/>
    <col min="8977" max="8977" width="10" customWidth="1"/>
    <col min="8978" max="8985" width="9.85546875" customWidth="1"/>
    <col min="8986" max="8987" width="11.5703125" customWidth="1"/>
    <col min="8988" max="8989" width="12.5703125" customWidth="1"/>
    <col min="8990" max="8990" width="9.85546875" customWidth="1"/>
    <col min="8991" max="8991" width="8.85546875" customWidth="1"/>
    <col min="8992" max="8995" width="9.28515625" customWidth="1"/>
    <col min="8996" max="8996" width="12.28515625" customWidth="1"/>
    <col min="8997" max="8998" width="9.28515625" customWidth="1"/>
    <col min="8999" max="8999" width="10.7109375" customWidth="1"/>
    <col min="9223" max="9229" width="9.28515625" customWidth="1"/>
    <col min="9230" max="9231" width="9.85546875" customWidth="1"/>
    <col min="9232" max="9232" width="10.42578125" customWidth="1"/>
    <col min="9233" max="9233" width="10" customWidth="1"/>
    <col min="9234" max="9241" width="9.85546875" customWidth="1"/>
    <col min="9242" max="9243" width="11.5703125" customWidth="1"/>
    <col min="9244" max="9245" width="12.5703125" customWidth="1"/>
    <col min="9246" max="9246" width="9.85546875" customWidth="1"/>
    <col min="9247" max="9247" width="8.85546875" customWidth="1"/>
    <col min="9248" max="9251" width="9.28515625" customWidth="1"/>
    <col min="9252" max="9252" width="12.28515625" customWidth="1"/>
    <col min="9253" max="9254" width="9.28515625" customWidth="1"/>
    <col min="9255" max="9255" width="10.7109375" customWidth="1"/>
    <col min="9479" max="9485" width="9.28515625" customWidth="1"/>
    <col min="9486" max="9487" width="9.85546875" customWidth="1"/>
    <col min="9488" max="9488" width="10.42578125" customWidth="1"/>
    <col min="9489" max="9489" width="10" customWidth="1"/>
    <col min="9490" max="9497" width="9.85546875" customWidth="1"/>
    <col min="9498" max="9499" width="11.5703125" customWidth="1"/>
    <col min="9500" max="9501" width="12.5703125" customWidth="1"/>
    <col min="9502" max="9502" width="9.85546875" customWidth="1"/>
    <col min="9503" max="9503" width="8.85546875" customWidth="1"/>
    <col min="9504" max="9507" width="9.28515625" customWidth="1"/>
    <col min="9508" max="9508" width="12.28515625" customWidth="1"/>
    <col min="9509" max="9510" width="9.28515625" customWidth="1"/>
    <col min="9511" max="9511" width="10.7109375" customWidth="1"/>
    <col min="9735" max="9741" width="9.28515625" customWidth="1"/>
    <col min="9742" max="9743" width="9.85546875" customWidth="1"/>
    <col min="9744" max="9744" width="10.42578125" customWidth="1"/>
    <col min="9745" max="9745" width="10" customWidth="1"/>
    <col min="9746" max="9753" width="9.85546875" customWidth="1"/>
    <col min="9754" max="9755" width="11.5703125" customWidth="1"/>
    <col min="9756" max="9757" width="12.5703125" customWidth="1"/>
    <col min="9758" max="9758" width="9.85546875" customWidth="1"/>
    <col min="9759" max="9759" width="8.85546875" customWidth="1"/>
    <col min="9760" max="9763" width="9.28515625" customWidth="1"/>
    <col min="9764" max="9764" width="12.28515625" customWidth="1"/>
    <col min="9765" max="9766" width="9.28515625" customWidth="1"/>
    <col min="9767" max="9767" width="10.7109375" customWidth="1"/>
    <col min="9991" max="9997" width="9.28515625" customWidth="1"/>
    <col min="9998" max="9999" width="9.85546875" customWidth="1"/>
    <col min="10000" max="10000" width="10.42578125" customWidth="1"/>
    <col min="10001" max="10001" width="10" customWidth="1"/>
    <col min="10002" max="10009" width="9.85546875" customWidth="1"/>
    <col min="10010" max="10011" width="11.5703125" customWidth="1"/>
    <col min="10012" max="10013" width="12.5703125" customWidth="1"/>
    <col min="10014" max="10014" width="9.85546875" customWidth="1"/>
    <col min="10015" max="10015" width="8.85546875" customWidth="1"/>
    <col min="10016" max="10019" width="9.28515625" customWidth="1"/>
    <col min="10020" max="10020" width="12.28515625" customWidth="1"/>
    <col min="10021" max="10022" width="9.28515625" customWidth="1"/>
    <col min="10023" max="10023" width="10.7109375" customWidth="1"/>
    <col min="10247" max="10253" width="9.28515625" customWidth="1"/>
    <col min="10254" max="10255" width="9.85546875" customWidth="1"/>
    <col min="10256" max="10256" width="10.42578125" customWidth="1"/>
    <col min="10257" max="10257" width="10" customWidth="1"/>
    <col min="10258" max="10265" width="9.85546875" customWidth="1"/>
    <col min="10266" max="10267" width="11.5703125" customWidth="1"/>
    <col min="10268" max="10269" width="12.5703125" customWidth="1"/>
    <col min="10270" max="10270" width="9.85546875" customWidth="1"/>
    <col min="10271" max="10271" width="8.85546875" customWidth="1"/>
    <col min="10272" max="10275" width="9.28515625" customWidth="1"/>
    <col min="10276" max="10276" width="12.28515625" customWidth="1"/>
    <col min="10277" max="10278" width="9.28515625" customWidth="1"/>
    <col min="10279" max="10279" width="10.7109375" customWidth="1"/>
    <col min="10503" max="10509" width="9.28515625" customWidth="1"/>
    <col min="10510" max="10511" width="9.85546875" customWidth="1"/>
    <col min="10512" max="10512" width="10.42578125" customWidth="1"/>
    <col min="10513" max="10513" width="10" customWidth="1"/>
    <col min="10514" max="10521" width="9.85546875" customWidth="1"/>
    <col min="10522" max="10523" width="11.5703125" customWidth="1"/>
    <col min="10524" max="10525" width="12.5703125" customWidth="1"/>
    <col min="10526" max="10526" width="9.85546875" customWidth="1"/>
    <col min="10527" max="10527" width="8.85546875" customWidth="1"/>
    <col min="10528" max="10531" width="9.28515625" customWidth="1"/>
    <col min="10532" max="10532" width="12.28515625" customWidth="1"/>
    <col min="10533" max="10534" width="9.28515625" customWidth="1"/>
    <col min="10535" max="10535" width="10.7109375" customWidth="1"/>
    <col min="10759" max="10765" width="9.28515625" customWidth="1"/>
    <col min="10766" max="10767" width="9.85546875" customWidth="1"/>
    <col min="10768" max="10768" width="10.42578125" customWidth="1"/>
    <col min="10769" max="10769" width="10" customWidth="1"/>
    <col min="10770" max="10777" width="9.85546875" customWidth="1"/>
    <col min="10778" max="10779" width="11.5703125" customWidth="1"/>
    <col min="10780" max="10781" width="12.5703125" customWidth="1"/>
    <col min="10782" max="10782" width="9.85546875" customWidth="1"/>
    <col min="10783" max="10783" width="8.85546875" customWidth="1"/>
    <col min="10784" max="10787" width="9.28515625" customWidth="1"/>
    <col min="10788" max="10788" width="12.28515625" customWidth="1"/>
    <col min="10789" max="10790" width="9.28515625" customWidth="1"/>
    <col min="10791" max="10791" width="10.7109375" customWidth="1"/>
    <col min="11015" max="11021" width="9.28515625" customWidth="1"/>
    <col min="11022" max="11023" width="9.85546875" customWidth="1"/>
    <col min="11024" max="11024" width="10.42578125" customWidth="1"/>
    <col min="11025" max="11025" width="10" customWidth="1"/>
    <col min="11026" max="11033" width="9.85546875" customWidth="1"/>
    <col min="11034" max="11035" width="11.5703125" customWidth="1"/>
    <col min="11036" max="11037" width="12.5703125" customWidth="1"/>
    <col min="11038" max="11038" width="9.85546875" customWidth="1"/>
    <col min="11039" max="11039" width="8.85546875" customWidth="1"/>
    <col min="11040" max="11043" width="9.28515625" customWidth="1"/>
    <col min="11044" max="11044" width="12.28515625" customWidth="1"/>
    <col min="11045" max="11046" width="9.28515625" customWidth="1"/>
    <col min="11047" max="11047" width="10.7109375" customWidth="1"/>
    <col min="11271" max="11277" width="9.28515625" customWidth="1"/>
    <col min="11278" max="11279" width="9.85546875" customWidth="1"/>
    <col min="11280" max="11280" width="10.42578125" customWidth="1"/>
    <col min="11281" max="11281" width="10" customWidth="1"/>
    <col min="11282" max="11289" width="9.85546875" customWidth="1"/>
    <col min="11290" max="11291" width="11.5703125" customWidth="1"/>
    <col min="11292" max="11293" width="12.5703125" customWidth="1"/>
    <col min="11294" max="11294" width="9.85546875" customWidth="1"/>
    <col min="11295" max="11295" width="8.85546875" customWidth="1"/>
    <col min="11296" max="11299" width="9.28515625" customWidth="1"/>
    <col min="11300" max="11300" width="12.28515625" customWidth="1"/>
    <col min="11301" max="11302" width="9.28515625" customWidth="1"/>
    <col min="11303" max="11303" width="10.7109375" customWidth="1"/>
    <col min="11527" max="11533" width="9.28515625" customWidth="1"/>
    <col min="11534" max="11535" width="9.85546875" customWidth="1"/>
    <col min="11536" max="11536" width="10.42578125" customWidth="1"/>
    <col min="11537" max="11537" width="10" customWidth="1"/>
    <col min="11538" max="11545" width="9.85546875" customWidth="1"/>
    <col min="11546" max="11547" width="11.5703125" customWidth="1"/>
    <col min="11548" max="11549" width="12.5703125" customWidth="1"/>
    <col min="11550" max="11550" width="9.85546875" customWidth="1"/>
    <col min="11551" max="11551" width="8.85546875" customWidth="1"/>
    <col min="11552" max="11555" width="9.28515625" customWidth="1"/>
    <col min="11556" max="11556" width="12.28515625" customWidth="1"/>
    <col min="11557" max="11558" width="9.28515625" customWidth="1"/>
    <col min="11559" max="11559" width="10.7109375" customWidth="1"/>
    <col min="11783" max="11789" width="9.28515625" customWidth="1"/>
    <col min="11790" max="11791" width="9.85546875" customWidth="1"/>
    <col min="11792" max="11792" width="10.42578125" customWidth="1"/>
    <col min="11793" max="11793" width="10" customWidth="1"/>
    <col min="11794" max="11801" width="9.85546875" customWidth="1"/>
    <col min="11802" max="11803" width="11.5703125" customWidth="1"/>
    <col min="11804" max="11805" width="12.5703125" customWidth="1"/>
    <col min="11806" max="11806" width="9.85546875" customWidth="1"/>
    <col min="11807" max="11807" width="8.85546875" customWidth="1"/>
    <col min="11808" max="11811" width="9.28515625" customWidth="1"/>
    <col min="11812" max="11812" width="12.28515625" customWidth="1"/>
    <col min="11813" max="11814" width="9.28515625" customWidth="1"/>
    <col min="11815" max="11815" width="10.7109375" customWidth="1"/>
    <col min="12039" max="12045" width="9.28515625" customWidth="1"/>
    <col min="12046" max="12047" width="9.85546875" customWidth="1"/>
    <col min="12048" max="12048" width="10.42578125" customWidth="1"/>
    <col min="12049" max="12049" width="10" customWidth="1"/>
    <col min="12050" max="12057" width="9.85546875" customWidth="1"/>
    <col min="12058" max="12059" width="11.5703125" customWidth="1"/>
    <col min="12060" max="12061" width="12.5703125" customWidth="1"/>
    <col min="12062" max="12062" width="9.85546875" customWidth="1"/>
    <col min="12063" max="12063" width="8.85546875" customWidth="1"/>
    <col min="12064" max="12067" width="9.28515625" customWidth="1"/>
    <col min="12068" max="12068" width="12.28515625" customWidth="1"/>
    <col min="12069" max="12070" width="9.28515625" customWidth="1"/>
    <col min="12071" max="12071" width="10.7109375" customWidth="1"/>
    <col min="12295" max="12301" width="9.28515625" customWidth="1"/>
    <col min="12302" max="12303" width="9.85546875" customWidth="1"/>
    <col min="12304" max="12304" width="10.42578125" customWidth="1"/>
    <col min="12305" max="12305" width="10" customWidth="1"/>
    <col min="12306" max="12313" width="9.85546875" customWidth="1"/>
    <col min="12314" max="12315" width="11.5703125" customWidth="1"/>
    <col min="12316" max="12317" width="12.5703125" customWidth="1"/>
    <col min="12318" max="12318" width="9.85546875" customWidth="1"/>
    <col min="12319" max="12319" width="8.85546875" customWidth="1"/>
    <col min="12320" max="12323" width="9.28515625" customWidth="1"/>
    <col min="12324" max="12324" width="12.28515625" customWidth="1"/>
    <col min="12325" max="12326" width="9.28515625" customWidth="1"/>
    <col min="12327" max="12327" width="10.7109375" customWidth="1"/>
    <col min="12551" max="12557" width="9.28515625" customWidth="1"/>
    <col min="12558" max="12559" width="9.85546875" customWidth="1"/>
    <col min="12560" max="12560" width="10.42578125" customWidth="1"/>
    <col min="12561" max="12561" width="10" customWidth="1"/>
    <col min="12562" max="12569" width="9.85546875" customWidth="1"/>
    <col min="12570" max="12571" width="11.5703125" customWidth="1"/>
    <col min="12572" max="12573" width="12.5703125" customWidth="1"/>
    <col min="12574" max="12574" width="9.85546875" customWidth="1"/>
    <col min="12575" max="12575" width="8.85546875" customWidth="1"/>
    <col min="12576" max="12579" width="9.28515625" customWidth="1"/>
    <col min="12580" max="12580" width="12.28515625" customWidth="1"/>
    <col min="12581" max="12582" width="9.28515625" customWidth="1"/>
    <col min="12583" max="12583" width="10.7109375" customWidth="1"/>
    <col min="12807" max="12813" width="9.28515625" customWidth="1"/>
    <col min="12814" max="12815" width="9.85546875" customWidth="1"/>
    <col min="12816" max="12816" width="10.42578125" customWidth="1"/>
    <col min="12817" max="12817" width="10" customWidth="1"/>
    <col min="12818" max="12825" width="9.85546875" customWidth="1"/>
    <col min="12826" max="12827" width="11.5703125" customWidth="1"/>
    <col min="12828" max="12829" width="12.5703125" customWidth="1"/>
    <col min="12830" max="12830" width="9.85546875" customWidth="1"/>
    <col min="12831" max="12831" width="8.85546875" customWidth="1"/>
    <col min="12832" max="12835" width="9.28515625" customWidth="1"/>
    <col min="12836" max="12836" width="12.28515625" customWidth="1"/>
    <col min="12837" max="12838" width="9.28515625" customWidth="1"/>
    <col min="12839" max="12839" width="10.7109375" customWidth="1"/>
    <col min="13063" max="13069" width="9.28515625" customWidth="1"/>
    <col min="13070" max="13071" width="9.85546875" customWidth="1"/>
    <col min="13072" max="13072" width="10.42578125" customWidth="1"/>
    <col min="13073" max="13073" width="10" customWidth="1"/>
    <col min="13074" max="13081" width="9.85546875" customWidth="1"/>
    <col min="13082" max="13083" width="11.5703125" customWidth="1"/>
    <col min="13084" max="13085" width="12.5703125" customWidth="1"/>
    <col min="13086" max="13086" width="9.85546875" customWidth="1"/>
    <col min="13087" max="13087" width="8.85546875" customWidth="1"/>
    <col min="13088" max="13091" width="9.28515625" customWidth="1"/>
    <col min="13092" max="13092" width="12.28515625" customWidth="1"/>
    <col min="13093" max="13094" width="9.28515625" customWidth="1"/>
    <col min="13095" max="13095" width="10.7109375" customWidth="1"/>
    <col min="13319" max="13325" width="9.28515625" customWidth="1"/>
    <col min="13326" max="13327" width="9.85546875" customWidth="1"/>
    <col min="13328" max="13328" width="10.42578125" customWidth="1"/>
    <col min="13329" max="13329" width="10" customWidth="1"/>
    <col min="13330" max="13337" width="9.85546875" customWidth="1"/>
    <col min="13338" max="13339" width="11.5703125" customWidth="1"/>
    <col min="13340" max="13341" width="12.5703125" customWidth="1"/>
    <col min="13342" max="13342" width="9.85546875" customWidth="1"/>
    <col min="13343" max="13343" width="8.85546875" customWidth="1"/>
    <col min="13344" max="13347" width="9.28515625" customWidth="1"/>
    <col min="13348" max="13348" width="12.28515625" customWidth="1"/>
    <col min="13349" max="13350" width="9.28515625" customWidth="1"/>
    <col min="13351" max="13351" width="10.7109375" customWidth="1"/>
    <col min="13575" max="13581" width="9.28515625" customWidth="1"/>
    <col min="13582" max="13583" width="9.85546875" customWidth="1"/>
    <col min="13584" max="13584" width="10.42578125" customWidth="1"/>
    <col min="13585" max="13585" width="10" customWidth="1"/>
    <col min="13586" max="13593" width="9.85546875" customWidth="1"/>
    <col min="13594" max="13595" width="11.5703125" customWidth="1"/>
    <col min="13596" max="13597" width="12.5703125" customWidth="1"/>
    <col min="13598" max="13598" width="9.85546875" customWidth="1"/>
    <col min="13599" max="13599" width="8.85546875" customWidth="1"/>
    <col min="13600" max="13603" width="9.28515625" customWidth="1"/>
    <col min="13604" max="13604" width="12.28515625" customWidth="1"/>
    <col min="13605" max="13606" width="9.28515625" customWidth="1"/>
    <col min="13607" max="13607" width="10.7109375" customWidth="1"/>
    <col min="13831" max="13837" width="9.28515625" customWidth="1"/>
    <col min="13838" max="13839" width="9.85546875" customWidth="1"/>
    <col min="13840" max="13840" width="10.42578125" customWidth="1"/>
    <col min="13841" max="13841" width="10" customWidth="1"/>
    <col min="13842" max="13849" width="9.85546875" customWidth="1"/>
    <col min="13850" max="13851" width="11.5703125" customWidth="1"/>
    <col min="13852" max="13853" width="12.5703125" customWidth="1"/>
    <col min="13854" max="13854" width="9.85546875" customWidth="1"/>
    <col min="13855" max="13855" width="8.85546875" customWidth="1"/>
    <col min="13856" max="13859" width="9.28515625" customWidth="1"/>
    <col min="13860" max="13860" width="12.28515625" customWidth="1"/>
    <col min="13861" max="13862" width="9.28515625" customWidth="1"/>
    <col min="13863" max="13863" width="10.7109375" customWidth="1"/>
    <col min="14087" max="14093" width="9.28515625" customWidth="1"/>
    <col min="14094" max="14095" width="9.85546875" customWidth="1"/>
    <col min="14096" max="14096" width="10.42578125" customWidth="1"/>
    <col min="14097" max="14097" width="10" customWidth="1"/>
    <col min="14098" max="14105" width="9.85546875" customWidth="1"/>
    <col min="14106" max="14107" width="11.5703125" customWidth="1"/>
    <col min="14108" max="14109" width="12.5703125" customWidth="1"/>
    <col min="14110" max="14110" width="9.85546875" customWidth="1"/>
    <col min="14111" max="14111" width="8.85546875" customWidth="1"/>
    <col min="14112" max="14115" width="9.28515625" customWidth="1"/>
    <col min="14116" max="14116" width="12.28515625" customWidth="1"/>
    <col min="14117" max="14118" width="9.28515625" customWidth="1"/>
    <col min="14119" max="14119" width="10.7109375" customWidth="1"/>
    <col min="14343" max="14349" width="9.28515625" customWidth="1"/>
    <col min="14350" max="14351" width="9.85546875" customWidth="1"/>
    <col min="14352" max="14352" width="10.42578125" customWidth="1"/>
    <col min="14353" max="14353" width="10" customWidth="1"/>
    <col min="14354" max="14361" width="9.85546875" customWidth="1"/>
    <col min="14362" max="14363" width="11.5703125" customWidth="1"/>
    <col min="14364" max="14365" width="12.5703125" customWidth="1"/>
    <col min="14366" max="14366" width="9.85546875" customWidth="1"/>
    <col min="14367" max="14367" width="8.85546875" customWidth="1"/>
    <col min="14368" max="14371" width="9.28515625" customWidth="1"/>
    <col min="14372" max="14372" width="12.28515625" customWidth="1"/>
    <col min="14373" max="14374" width="9.28515625" customWidth="1"/>
    <col min="14375" max="14375" width="10.7109375" customWidth="1"/>
    <col min="14599" max="14605" width="9.28515625" customWidth="1"/>
    <col min="14606" max="14607" width="9.85546875" customWidth="1"/>
    <col min="14608" max="14608" width="10.42578125" customWidth="1"/>
    <col min="14609" max="14609" width="10" customWidth="1"/>
    <col min="14610" max="14617" width="9.85546875" customWidth="1"/>
    <col min="14618" max="14619" width="11.5703125" customWidth="1"/>
    <col min="14620" max="14621" width="12.5703125" customWidth="1"/>
    <col min="14622" max="14622" width="9.85546875" customWidth="1"/>
    <col min="14623" max="14623" width="8.85546875" customWidth="1"/>
    <col min="14624" max="14627" width="9.28515625" customWidth="1"/>
    <col min="14628" max="14628" width="12.28515625" customWidth="1"/>
    <col min="14629" max="14630" width="9.28515625" customWidth="1"/>
    <col min="14631" max="14631" width="10.7109375" customWidth="1"/>
    <col min="14855" max="14861" width="9.28515625" customWidth="1"/>
    <col min="14862" max="14863" width="9.85546875" customWidth="1"/>
    <col min="14864" max="14864" width="10.42578125" customWidth="1"/>
    <col min="14865" max="14865" width="10" customWidth="1"/>
    <col min="14866" max="14873" width="9.85546875" customWidth="1"/>
    <col min="14874" max="14875" width="11.5703125" customWidth="1"/>
    <col min="14876" max="14877" width="12.5703125" customWidth="1"/>
    <col min="14878" max="14878" width="9.85546875" customWidth="1"/>
    <col min="14879" max="14879" width="8.85546875" customWidth="1"/>
    <col min="14880" max="14883" width="9.28515625" customWidth="1"/>
    <col min="14884" max="14884" width="12.28515625" customWidth="1"/>
    <col min="14885" max="14886" width="9.28515625" customWidth="1"/>
    <col min="14887" max="14887" width="10.7109375" customWidth="1"/>
    <col min="15111" max="15117" width="9.28515625" customWidth="1"/>
    <col min="15118" max="15119" width="9.85546875" customWidth="1"/>
    <col min="15120" max="15120" width="10.42578125" customWidth="1"/>
    <col min="15121" max="15121" width="10" customWidth="1"/>
    <col min="15122" max="15129" width="9.85546875" customWidth="1"/>
    <col min="15130" max="15131" width="11.5703125" customWidth="1"/>
    <col min="15132" max="15133" width="12.5703125" customWidth="1"/>
    <col min="15134" max="15134" width="9.85546875" customWidth="1"/>
    <col min="15135" max="15135" width="8.85546875" customWidth="1"/>
    <col min="15136" max="15139" width="9.28515625" customWidth="1"/>
    <col min="15140" max="15140" width="12.28515625" customWidth="1"/>
    <col min="15141" max="15142" width="9.28515625" customWidth="1"/>
    <col min="15143" max="15143" width="10.7109375" customWidth="1"/>
    <col min="15367" max="15373" width="9.28515625" customWidth="1"/>
    <col min="15374" max="15375" width="9.85546875" customWidth="1"/>
    <col min="15376" max="15376" width="10.42578125" customWidth="1"/>
    <col min="15377" max="15377" width="10" customWidth="1"/>
    <col min="15378" max="15385" width="9.85546875" customWidth="1"/>
    <col min="15386" max="15387" width="11.5703125" customWidth="1"/>
    <col min="15388" max="15389" width="12.5703125" customWidth="1"/>
    <col min="15390" max="15390" width="9.85546875" customWidth="1"/>
    <col min="15391" max="15391" width="8.85546875" customWidth="1"/>
    <col min="15392" max="15395" width="9.28515625" customWidth="1"/>
    <col min="15396" max="15396" width="12.28515625" customWidth="1"/>
    <col min="15397" max="15398" width="9.28515625" customWidth="1"/>
    <col min="15399" max="15399" width="10.7109375" customWidth="1"/>
    <col min="15623" max="15629" width="9.28515625" customWidth="1"/>
    <col min="15630" max="15631" width="9.85546875" customWidth="1"/>
    <col min="15632" max="15632" width="10.42578125" customWidth="1"/>
    <col min="15633" max="15633" width="10" customWidth="1"/>
    <col min="15634" max="15641" width="9.85546875" customWidth="1"/>
    <col min="15642" max="15643" width="11.5703125" customWidth="1"/>
    <col min="15644" max="15645" width="12.5703125" customWidth="1"/>
    <col min="15646" max="15646" width="9.85546875" customWidth="1"/>
    <col min="15647" max="15647" width="8.85546875" customWidth="1"/>
    <col min="15648" max="15651" width="9.28515625" customWidth="1"/>
    <col min="15652" max="15652" width="12.28515625" customWidth="1"/>
    <col min="15653" max="15654" width="9.28515625" customWidth="1"/>
    <col min="15655" max="15655" width="10.7109375" customWidth="1"/>
    <col min="15879" max="15885" width="9.28515625" customWidth="1"/>
    <col min="15886" max="15887" width="9.85546875" customWidth="1"/>
    <col min="15888" max="15888" width="10.42578125" customWidth="1"/>
    <col min="15889" max="15889" width="10" customWidth="1"/>
    <col min="15890" max="15897" width="9.85546875" customWidth="1"/>
    <col min="15898" max="15899" width="11.5703125" customWidth="1"/>
    <col min="15900" max="15901" width="12.5703125" customWidth="1"/>
    <col min="15902" max="15902" width="9.85546875" customWidth="1"/>
    <col min="15903" max="15903" width="8.85546875" customWidth="1"/>
    <col min="15904" max="15907" width="9.28515625" customWidth="1"/>
    <col min="15908" max="15908" width="12.28515625" customWidth="1"/>
    <col min="15909" max="15910" width="9.28515625" customWidth="1"/>
    <col min="15911" max="15911" width="10.7109375" customWidth="1"/>
    <col min="16135" max="16141" width="9.28515625" customWidth="1"/>
    <col min="16142" max="16143" width="9.85546875" customWidth="1"/>
    <col min="16144" max="16144" width="10.42578125" customWidth="1"/>
    <col min="16145" max="16145" width="10" customWidth="1"/>
    <col min="16146" max="16153" width="9.85546875" customWidth="1"/>
    <col min="16154" max="16155" width="11.5703125" customWidth="1"/>
    <col min="16156" max="16157" width="12.5703125" customWidth="1"/>
    <col min="16158" max="16158" width="9.85546875" customWidth="1"/>
    <col min="16159" max="16159" width="8.85546875" customWidth="1"/>
    <col min="16160" max="16163" width="9.28515625" customWidth="1"/>
    <col min="16164" max="16164" width="12.28515625" customWidth="1"/>
    <col min="16165" max="16166" width="9.28515625" customWidth="1"/>
    <col min="16167" max="16167" width="10.7109375" customWidth="1"/>
  </cols>
  <sheetData>
    <row r="1" spans="1:39" ht="27.75" thickBot="1" x14ac:dyDescent="0.25">
      <c r="A1" s="576" t="s">
        <v>348</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8"/>
    </row>
    <row r="2" spans="1:39" ht="31.5" x14ac:dyDescent="0.2">
      <c r="A2" s="579" t="s">
        <v>111</v>
      </c>
      <c r="B2" s="385" t="s">
        <v>349</v>
      </c>
      <c r="C2" s="386"/>
      <c r="D2" s="387" t="s">
        <v>349</v>
      </c>
      <c r="E2" s="387"/>
      <c r="F2" s="387" t="s">
        <v>349</v>
      </c>
      <c r="G2" s="387"/>
      <c r="H2" s="387" t="s">
        <v>349</v>
      </c>
      <c r="I2" s="387"/>
      <c r="J2" s="387" t="s">
        <v>349</v>
      </c>
      <c r="K2" s="387"/>
      <c r="L2" s="387" t="s">
        <v>349</v>
      </c>
      <c r="M2" s="387"/>
      <c r="N2" s="387" t="s">
        <v>349</v>
      </c>
      <c r="O2" s="387"/>
      <c r="P2" s="387" t="s">
        <v>349</v>
      </c>
      <c r="Q2" s="387"/>
      <c r="R2" s="387" t="s">
        <v>349</v>
      </c>
      <c r="S2" s="387"/>
      <c r="T2" s="387" t="s">
        <v>349</v>
      </c>
      <c r="U2" s="386"/>
      <c r="V2" s="385" t="s">
        <v>349</v>
      </c>
      <c r="W2" s="386"/>
      <c r="X2" s="387" t="s">
        <v>349</v>
      </c>
      <c r="Y2" s="579" t="s">
        <v>111</v>
      </c>
      <c r="Z2" s="582" t="s">
        <v>350</v>
      </c>
      <c r="AA2" s="583"/>
      <c r="AB2" s="583"/>
      <c r="AC2" s="583"/>
      <c r="AD2" s="583"/>
      <c r="AE2" s="583"/>
      <c r="AF2" s="583"/>
      <c r="AG2" s="584"/>
      <c r="AH2" s="582" t="s">
        <v>351</v>
      </c>
      <c r="AI2" s="583"/>
      <c r="AJ2" s="583"/>
      <c r="AK2" s="583"/>
      <c r="AL2" s="584"/>
      <c r="AM2" s="585" t="s">
        <v>111</v>
      </c>
    </row>
    <row r="3" spans="1:39" ht="31.5" x14ac:dyDescent="0.2">
      <c r="A3" s="580"/>
      <c r="B3" s="388" t="s">
        <v>380</v>
      </c>
      <c r="C3" s="389"/>
      <c r="D3" s="390" t="s">
        <v>352</v>
      </c>
      <c r="E3" s="390"/>
      <c r="F3" s="391" t="s">
        <v>382</v>
      </c>
      <c r="G3" s="391"/>
      <c r="H3" s="390" t="s">
        <v>353</v>
      </c>
      <c r="I3" s="390"/>
      <c r="J3" s="392" t="s">
        <v>354</v>
      </c>
      <c r="K3" s="392"/>
      <c r="L3" s="390" t="s">
        <v>355</v>
      </c>
      <c r="M3" s="390"/>
      <c r="N3" s="390" t="s">
        <v>356</v>
      </c>
      <c r="O3" s="390"/>
      <c r="P3" s="390" t="s">
        <v>357</v>
      </c>
      <c r="Q3" s="390"/>
      <c r="R3" s="391" t="s">
        <v>358</v>
      </c>
      <c r="S3" s="391"/>
      <c r="T3" s="390" t="s">
        <v>359</v>
      </c>
      <c r="U3" s="389"/>
      <c r="V3" s="393" t="s">
        <v>383</v>
      </c>
      <c r="W3" s="394"/>
      <c r="X3" s="392" t="s">
        <v>360</v>
      </c>
      <c r="Y3" s="580"/>
      <c r="Z3" s="395" t="s">
        <v>361</v>
      </c>
      <c r="AA3" s="442"/>
      <c r="AB3" s="392" t="s">
        <v>362</v>
      </c>
      <c r="AC3" s="392"/>
      <c r="AD3" s="392" t="s">
        <v>363</v>
      </c>
      <c r="AE3" s="441"/>
      <c r="AF3" s="396" t="s">
        <v>364</v>
      </c>
      <c r="AG3" s="443"/>
      <c r="AH3" s="388" t="s">
        <v>365</v>
      </c>
      <c r="AI3" s="389"/>
      <c r="AJ3" s="390" t="s">
        <v>366</v>
      </c>
      <c r="AK3" s="440"/>
      <c r="AL3" s="396" t="s">
        <v>367</v>
      </c>
      <c r="AM3" s="586"/>
    </row>
    <row r="4" spans="1:39" ht="14.25" customHeight="1" x14ac:dyDescent="0.2">
      <c r="A4" s="581"/>
      <c r="B4" s="397" t="s">
        <v>26</v>
      </c>
      <c r="C4" s="398"/>
      <c r="D4" s="399" t="s">
        <v>26</v>
      </c>
      <c r="E4" s="399"/>
      <c r="F4" s="399" t="s">
        <v>26</v>
      </c>
      <c r="G4" s="399"/>
      <c r="H4" s="399" t="s">
        <v>26</v>
      </c>
      <c r="I4" s="399"/>
      <c r="J4" s="399" t="s">
        <v>26</v>
      </c>
      <c r="K4" s="399"/>
      <c r="L4" s="399" t="s">
        <v>26</v>
      </c>
      <c r="M4" s="399"/>
      <c r="N4" s="399" t="s">
        <v>26</v>
      </c>
      <c r="O4" s="399"/>
      <c r="P4" s="399" t="s">
        <v>26</v>
      </c>
      <c r="Q4" s="399"/>
      <c r="R4" s="399" t="s">
        <v>26</v>
      </c>
      <c r="S4" s="399"/>
      <c r="T4" s="399" t="s">
        <v>26</v>
      </c>
      <c r="U4" s="398"/>
      <c r="V4" s="397" t="s">
        <v>26</v>
      </c>
      <c r="W4" s="398"/>
      <c r="X4" s="399" t="s">
        <v>26</v>
      </c>
      <c r="Y4" s="581"/>
      <c r="Z4" s="397" t="s">
        <v>26</v>
      </c>
      <c r="AA4" s="401"/>
      <c r="AB4" s="399" t="s">
        <v>26</v>
      </c>
      <c r="AC4" s="401"/>
      <c r="AD4" s="399" t="s">
        <v>26</v>
      </c>
      <c r="AE4" s="401"/>
      <c r="AF4" s="400" t="s">
        <v>26</v>
      </c>
      <c r="AG4" s="401"/>
      <c r="AH4" s="397" t="s">
        <v>26</v>
      </c>
      <c r="AI4" s="401"/>
      <c r="AJ4" s="399" t="s">
        <v>26</v>
      </c>
      <c r="AK4" s="401"/>
      <c r="AL4" s="400" t="s">
        <v>26</v>
      </c>
      <c r="AM4" s="401"/>
    </row>
    <row r="5" spans="1:39" ht="14.25" customHeight="1" x14ac:dyDescent="0.2">
      <c r="A5" s="402"/>
      <c r="B5" s="397"/>
      <c r="C5" s="398"/>
      <c r="D5" s="399"/>
      <c r="E5" s="399"/>
      <c r="F5" s="399"/>
      <c r="G5" s="399"/>
      <c r="H5" s="399"/>
      <c r="I5" s="399"/>
      <c r="J5" s="399" t="s">
        <v>368</v>
      </c>
      <c r="K5" s="399"/>
      <c r="L5" s="399"/>
      <c r="M5" s="399"/>
      <c r="N5" s="399"/>
      <c r="O5" s="399"/>
      <c r="P5" s="399"/>
      <c r="Q5" s="399"/>
      <c r="R5" s="399"/>
      <c r="S5" s="399"/>
      <c r="T5" s="399"/>
      <c r="U5" s="398"/>
      <c r="V5" s="397"/>
      <c r="W5" s="398"/>
      <c r="X5" s="399"/>
      <c r="Y5" s="403">
        <v>0</v>
      </c>
      <c r="Z5" s="404">
        <v>1</v>
      </c>
      <c r="AA5" s="406">
        <v>0</v>
      </c>
      <c r="AB5" s="405">
        <v>1</v>
      </c>
      <c r="AC5" s="406">
        <v>0</v>
      </c>
      <c r="AD5" s="405">
        <v>100</v>
      </c>
      <c r="AE5" s="406">
        <v>0</v>
      </c>
      <c r="AF5" s="405">
        <v>100</v>
      </c>
      <c r="AG5" s="406">
        <v>0</v>
      </c>
      <c r="AH5" s="405">
        <v>1</v>
      </c>
      <c r="AI5" s="406">
        <v>0</v>
      </c>
      <c r="AJ5" s="405">
        <v>100</v>
      </c>
      <c r="AK5" s="406">
        <v>0</v>
      </c>
      <c r="AL5" s="405">
        <v>1</v>
      </c>
      <c r="AM5" s="406">
        <v>0</v>
      </c>
    </row>
    <row r="6" spans="1:39" ht="15.75" x14ac:dyDescent="0.2">
      <c r="A6" s="403">
        <v>100</v>
      </c>
      <c r="B6" s="407">
        <v>730</v>
      </c>
      <c r="C6" s="403">
        <v>100</v>
      </c>
      <c r="D6" s="408">
        <v>2089</v>
      </c>
      <c r="E6" s="403">
        <v>100</v>
      </c>
      <c r="F6" s="408">
        <v>950</v>
      </c>
      <c r="G6" s="403">
        <v>100</v>
      </c>
      <c r="H6" s="408">
        <v>4644</v>
      </c>
      <c r="I6" s="403">
        <v>100</v>
      </c>
      <c r="J6" s="408">
        <v>1380</v>
      </c>
      <c r="K6" s="403">
        <v>100</v>
      </c>
      <c r="L6" s="408">
        <v>3614</v>
      </c>
      <c r="M6" s="403">
        <v>100</v>
      </c>
      <c r="N6" s="409">
        <v>20000</v>
      </c>
      <c r="O6" s="403">
        <v>100</v>
      </c>
      <c r="P6" s="409">
        <v>34624</v>
      </c>
      <c r="Q6" s="403">
        <v>100</v>
      </c>
      <c r="R6" s="409">
        <v>54500</v>
      </c>
      <c r="S6" s="403">
        <v>100</v>
      </c>
      <c r="T6" s="409">
        <v>81024</v>
      </c>
      <c r="U6" s="403">
        <v>100</v>
      </c>
      <c r="V6" s="407">
        <v>4700</v>
      </c>
      <c r="W6" s="403">
        <v>100</v>
      </c>
      <c r="X6" s="409">
        <v>15624</v>
      </c>
      <c r="Y6" s="403">
        <v>100</v>
      </c>
      <c r="Z6" s="404">
        <v>101</v>
      </c>
      <c r="AA6" s="406">
        <v>1</v>
      </c>
      <c r="AB6" s="410">
        <v>155</v>
      </c>
      <c r="AC6" s="406">
        <v>1</v>
      </c>
      <c r="AD6" s="411">
        <v>754</v>
      </c>
      <c r="AE6" s="406">
        <v>1</v>
      </c>
      <c r="AF6" s="412">
        <v>130</v>
      </c>
      <c r="AG6" s="406">
        <v>1</v>
      </c>
      <c r="AH6" s="405">
        <v>235</v>
      </c>
      <c r="AI6" s="406">
        <v>1</v>
      </c>
      <c r="AJ6" s="413">
        <v>1000</v>
      </c>
      <c r="AK6" s="406">
        <v>1</v>
      </c>
      <c r="AL6" s="414">
        <v>700</v>
      </c>
      <c r="AM6" s="406">
        <v>1</v>
      </c>
    </row>
    <row r="7" spans="1:39" ht="15.75" x14ac:dyDescent="0.2">
      <c r="A7" s="415">
        <v>99</v>
      </c>
      <c r="B7" s="405">
        <v>735</v>
      </c>
      <c r="C7" s="415">
        <v>99</v>
      </c>
      <c r="D7" s="413">
        <v>2094</v>
      </c>
      <c r="E7" s="415">
        <v>99</v>
      </c>
      <c r="F7" s="413">
        <v>955</v>
      </c>
      <c r="G7" s="415">
        <v>99</v>
      </c>
      <c r="H7" s="413">
        <v>4654</v>
      </c>
      <c r="I7" s="415">
        <v>99</v>
      </c>
      <c r="J7" s="413">
        <v>1384</v>
      </c>
      <c r="K7" s="415">
        <v>99</v>
      </c>
      <c r="L7" s="413">
        <v>3619</v>
      </c>
      <c r="M7" s="415">
        <v>99</v>
      </c>
      <c r="N7" s="409">
        <v>20025</v>
      </c>
      <c r="O7" s="415">
        <v>99</v>
      </c>
      <c r="P7" s="409">
        <v>34654</v>
      </c>
      <c r="Q7" s="415">
        <v>99</v>
      </c>
      <c r="R7" s="409">
        <v>54600</v>
      </c>
      <c r="S7" s="415">
        <v>99</v>
      </c>
      <c r="T7" s="409">
        <v>81124</v>
      </c>
      <c r="U7" s="415">
        <v>99</v>
      </c>
      <c r="V7" s="405">
        <v>4720</v>
      </c>
      <c r="W7" s="415">
        <v>99</v>
      </c>
      <c r="X7" s="416">
        <v>15654</v>
      </c>
      <c r="Y7" s="415">
        <v>99</v>
      </c>
      <c r="Z7" s="417">
        <v>102</v>
      </c>
      <c r="AA7" s="420">
        <v>2</v>
      </c>
      <c r="AB7" s="411">
        <v>165</v>
      </c>
      <c r="AC7" s="420">
        <v>2</v>
      </c>
      <c r="AD7" s="410">
        <v>760</v>
      </c>
      <c r="AE7" s="420">
        <v>2</v>
      </c>
      <c r="AF7" s="418">
        <v>140</v>
      </c>
      <c r="AG7" s="420">
        <v>2</v>
      </c>
      <c r="AH7" s="407">
        <v>240</v>
      </c>
      <c r="AI7" s="420">
        <v>2</v>
      </c>
      <c r="AJ7" s="408">
        <v>1060</v>
      </c>
      <c r="AK7" s="420">
        <v>2</v>
      </c>
      <c r="AL7" s="419">
        <v>720</v>
      </c>
      <c r="AM7" s="420">
        <v>2</v>
      </c>
    </row>
    <row r="8" spans="1:39" ht="15.75" x14ac:dyDescent="0.2">
      <c r="A8" s="403">
        <v>98</v>
      </c>
      <c r="B8" s="407">
        <v>740</v>
      </c>
      <c r="C8" s="403">
        <v>98</v>
      </c>
      <c r="D8" s="408">
        <v>2099</v>
      </c>
      <c r="E8" s="403">
        <v>98</v>
      </c>
      <c r="F8" s="408">
        <v>960</v>
      </c>
      <c r="G8" s="403">
        <v>98</v>
      </c>
      <c r="H8" s="408">
        <v>4664</v>
      </c>
      <c r="I8" s="403">
        <v>98</v>
      </c>
      <c r="J8" s="408">
        <v>1388</v>
      </c>
      <c r="K8" s="403">
        <v>98</v>
      </c>
      <c r="L8" s="408">
        <v>3624</v>
      </c>
      <c r="M8" s="403">
        <v>98</v>
      </c>
      <c r="N8" s="409">
        <v>20050</v>
      </c>
      <c r="O8" s="403">
        <v>98</v>
      </c>
      <c r="P8" s="409">
        <v>34684</v>
      </c>
      <c r="Q8" s="403">
        <v>98</v>
      </c>
      <c r="R8" s="409">
        <v>54700</v>
      </c>
      <c r="S8" s="403">
        <v>98</v>
      </c>
      <c r="T8" s="409">
        <v>81224</v>
      </c>
      <c r="U8" s="403">
        <v>98</v>
      </c>
      <c r="V8" s="407">
        <v>4740</v>
      </c>
      <c r="W8" s="403">
        <v>98</v>
      </c>
      <c r="X8" s="409">
        <v>15684</v>
      </c>
      <c r="Y8" s="403">
        <v>98</v>
      </c>
      <c r="Z8" s="404">
        <v>103</v>
      </c>
      <c r="AA8" s="406">
        <v>3</v>
      </c>
      <c r="AB8" s="410">
        <v>175</v>
      </c>
      <c r="AC8" s="406">
        <v>3</v>
      </c>
      <c r="AD8" s="410">
        <v>768</v>
      </c>
      <c r="AE8" s="406">
        <v>3</v>
      </c>
      <c r="AF8" s="412">
        <v>145</v>
      </c>
      <c r="AG8" s="406">
        <v>3</v>
      </c>
      <c r="AH8" s="405">
        <v>245</v>
      </c>
      <c r="AI8" s="406">
        <v>3</v>
      </c>
      <c r="AJ8" s="413">
        <v>1120</v>
      </c>
      <c r="AK8" s="406">
        <v>3</v>
      </c>
      <c r="AL8" s="414">
        <v>740</v>
      </c>
      <c r="AM8" s="406">
        <v>3</v>
      </c>
    </row>
    <row r="9" spans="1:39" ht="15.75" x14ac:dyDescent="0.2">
      <c r="A9" s="415">
        <v>97</v>
      </c>
      <c r="B9" s="405">
        <v>745</v>
      </c>
      <c r="C9" s="415">
        <v>97</v>
      </c>
      <c r="D9" s="413">
        <v>2104</v>
      </c>
      <c r="E9" s="415">
        <v>97</v>
      </c>
      <c r="F9" s="413">
        <v>965</v>
      </c>
      <c r="G9" s="415">
        <v>97</v>
      </c>
      <c r="H9" s="413">
        <v>4674</v>
      </c>
      <c r="I9" s="415">
        <v>97</v>
      </c>
      <c r="J9" s="413">
        <v>1392</v>
      </c>
      <c r="K9" s="415">
        <v>97</v>
      </c>
      <c r="L9" s="413">
        <v>3629</v>
      </c>
      <c r="M9" s="415">
        <v>97</v>
      </c>
      <c r="N9" s="409">
        <v>20075</v>
      </c>
      <c r="O9" s="415">
        <v>97</v>
      </c>
      <c r="P9" s="409">
        <v>34714</v>
      </c>
      <c r="Q9" s="415">
        <v>97</v>
      </c>
      <c r="R9" s="409">
        <v>54800</v>
      </c>
      <c r="S9" s="415">
        <v>97</v>
      </c>
      <c r="T9" s="409">
        <v>81324</v>
      </c>
      <c r="U9" s="415">
        <v>97</v>
      </c>
      <c r="V9" s="405">
        <v>4760</v>
      </c>
      <c r="W9" s="415">
        <v>97</v>
      </c>
      <c r="X9" s="416">
        <v>15714</v>
      </c>
      <c r="Y9" s="415">
        <v>97</v>
      </c>
      <c r="Z9" s="417">
        <v>104</v>
      </c>
      <c r="AA9" s="420">
        <v>4</v>
      </c>
      <c r="AB9" s="411">
        <v>182</v>
      </c>
      <c r="AC9" s="420">
        <v>4</v>
      </c>
      <c r="AD9" s="411">
        <v>782</v>
      </c>
      <c r="AE9" s="420">
        <v>4</v>
      </c>
      <c r="AF9" s="418">
        <v>150</v>
      </c>
      <c r="AG9" s="420">
        <v>4</v>
      </c>
      <c r="AH9" s="407">
        <v>250</v>
      </c>
      <c r="AI9" s="420">
        <v>4</v>
      </c>
      <c r="AJ9" s="408">
        <v>1180</v>
      </c>
      <c r="AK9" s="420">
        <v>4</v>
      </c>
      <c r="AL9" s="419">
        <v>760</v>
      </c>
      <c r="AM9" s="420">
        <v>4</v>
      </c>
    </row>
    <row r="10" spans="1:39" ht="15.75" x14ac:dyDescent="0.2">
      <c r="A10" s="403">
        <v>96</v>
      </c>
      <c r="B10" s="407">
        <v>750</v>
      </c>
      <c r="C10" s="403">
        <v>96</v>
      </c>
      <c r="D10" s="408">
        <v>2109</v>
      </c>
      <c r="E10" s="403">
        <v>96</v>
      </c>
      <c r="F10" s="408">
        <v>970</v>
      </c>
      <c r="G10" s="403">
        <v>96</v>
      </c>
      <c r="H10" s="408">
        <v>4684</v>
      </c>
      <c r="I10" s="403">
        <v>96</v>
      </c>
      <c r="J10" s="408">
        <v>1396</v>
      </c>
      <c r="K10" s="403">
        <v>96</v>
      </c>
      <c r="L10" s="408">
        <v>3634</v>
      </c>
      <c r="M10" s="403">
        <v>96</v>
      </c>
      <c r="N10" s="409">
        <v>20100</v>
      </c>
      <c r="O10" s="403">
        <v>96</v>
      </c>
      <c r="P10" s="409">
        <v>34744</v>
      </c>
      <c r="Q10" s="403">
        <v>96</v>
      </c>
      <c r="R10" s="409">
        <v>54900</v>
      </c>
      <c r="S10" s="403">
        <v>96</v>
      </c>
      <c r="T10" s="409">
        <v>81424</v>
      </c>
      <c r="U10" s="403">
        <v>96</v>
      </c>
      <c r="V10" s="407">
        <v>4780</v>
      </c>
      <c r="W10" s="403">
        <v>96</v>
      </c>
      <c r="X10" s="409">
        <v>15744</v>
      </c>
      <c r="Y10" s="403">
        <v>96</v>
      </c>
      <c r="Z10" s="404">
        <v>105</v>
      </c>
      <c r="AA10" s="406">
        <v>5</v>
      </c>
      <c r="AB10" s="410">
        <v>189</v>
      </c>
      <c r="AC10" s="406">
        <v>5</v>
      </c>
      <c r="AD10" s="410">
        <v>796</v>
      </c>
      <c r="AE10" s="406">
        <v>5</v>
      </c>
      <c r="AF10" s="412">
        <v>155</v>
      </c>
      <c r="AG10" s="406">
        <v>5</v>
      </c>
      <c r="AH10" s="405">
        <v>255</v>
      </c>
      <c r="AI10" s="406">
        <v>5</v>
      </c>
      <c r="AJ10" s="413">
        <v>1240</v>
      </c>
      <c r="AK10" s="406">
        <v>5</v>
      </c>
      <c r="AL10" s="414">
        <v>780</v>
      </c>
      <c r="AM10" s="406">
        <v>5</v>
      </c>
    </row>
    <row r="11" spans="1:39" ht="15.75" x14ac:dyDescent="0.2">
      <c r="A11" s="415">
        <v>95</v>
      </c>
      <c r="B11" s="405">
        <v>755</v>
      </c>
      <c r="C11" s="415">
        <v>95</v>
      </c>
      <c r="D11" s="413">
        <v>2114</v>
      </c>
      <c r="E11" s="415">
        <v>95</v>
      </c>
      <c r="F11" s="413">
        <v>975</v>
      </c>
      <c r="G11" s="415">
        <v>95</v>
      </c>
      <c r="H11" s="413">
        <v>4694</v>
      </c>
      <c r="I11" s="415">
        <v>95</v>
      </c>
      <c r="J11" s="413">
        <v>1400</v>
      </c>
      <c r="K11" s="415">
        <v>95</v>
      </c>
      <c r="L11" s="413">
        <v>3639</v>
      </c>
      <c r="M11" s="415">
        <v>95</v>
      </c>
      <c r="N11" s="409">
        <v>20125</v>
      </c>
      <c r="O11" s="415">
        <v>95</v>
      </c>
      <c r="P11" s="409">
        <v>34774</v>
      </c>
      <c r="Q11" s="415">
        <v>95</v>
      </c>
      <c r="R11" s="409">
        <v>55000</v>
      </c>
      <c r="S11" s="415">
        <v>95</v>
      </c>
      <c r="T11" s="409">
        <v>81524</v>
      </c>
      <c r="U11" s="415">
        <v>95</v>
      </c>
      <c r="V11" s="405">
        <v>4800</v>
      </c>
      <c r="W11" s="415">
        <v>95</v>
      </c>
      <c r="X11" s="416">
        <v>15774</v>
      </c>
      <c r="Y11" s="415">
        <v>95</v>
      </c>
      <c r="Z11" s="417">
        <v>106</v>
      </c>
      <c r="AA11" s="420">
        <v>6</v>
      </c>
      <c r="AB11" s="411">
        <v>196</v>
      </c>
      <c r="AC11" s="420">
        <v>6</v>
      </c>
      <c r="AD11" s="411">
        <v>808</v>
      </c>
      <c r="AE11" s="420">
        <v>6</v>
      </c>
      <c r="AF11" s="418">
        <v>160</v>
      </c>
      <c r="AG11" s="420">
        <v>6</v>
      </c>
      <c r="AH11" s="407">
        <v>260</v>
      </c>
      <c r="AI11" s="420">
        <v>6</v>
      </c>
      <c r="AJ11" s="408">
        <v>1300</v>
      </c>
      <c r="AK11" s="420">
        <v>6</v>
      </c>
      <c r="AL11" s="419">
        <v>800</v>
      </c>
      <c r="AM11" s="420">
        <v>6</v>
      </c>
    </row>
    <row r="12" spans="1:39" ht="15.75" x14ac:dyDescent="0.2">
      <c r="A12" s="403">
        <v>94</v>
      </c>
      <c r="B12" s="407">
        <v>760</v>
      </c>
      <c r="C12" s="403">
        <v>94</v>
      </c>
      <c r="D12" s="408">
        <v>2119</v>
      </c>
      <c r="E12" s="403">
        <v>94</v>
      </c>
      <c r="F12" s="408">
        <v>980</v>
      </c>
      <c r="G12" s="403">
        <v>94</v>
      </c>
      <c r="H12" s="408">
        <v>4704</v>
      </c>
      <c r="I12" s="403">
        <v>94</v>
      </c>
      <c r="J12" s="408">
        <v>1404</v>
      </c>
      <c r="K12" s="403">
        <v>94</v>
      </c>
      <c r="L12" s="408">
        <v>3644</v>
      </c>
      <c r="M12" s="403">
        <v>94</v>
      </c>
      <c r="N12" s="409">
        <v>20150</v>
      </c>
      <c r="O12" s="403">
        <v>94</v>
      </c>
      <c r="P12" s="409">
        <v>34814</v>
      </c>
      <c r="Q12" s="403">
        <v>94</v>
      </c>
      <c r="R12" s="409">
        <v>55100</v>
      </c>
      <c r="S12" s="403">
        <v>94</v>
      </c>
      <c r="T12" s="409">
        <v>81624</v>
      </c>
      <c r="U12" s="403">
        <v>94</v>
      </c>
      <c r="V12" s="407">
        <v>4820</v>
      </c>
      <c r="W12" s="403">
        <v>94</v>
      </c>
      <c r="X12" s="409">
        <v>15804</v>
      </c>
      <c r="Y12" s="403">
        <v>94</v>
      </c>
      <c r="Z12" s="404">
        <v>107</v>
      </c>
      <c r="AA12" s="406">
        <v>7</v>
      </c>
      <c r="AB12" s="410">
        <v>201</v>
      </c>
      <c r="AC12" s="406">
        <v>7</v>
      </c>
      <c r="AD12" s="410">
        <v>822</v>
      </c>
      <c r="AE12" s="406">
        <v>7</v>
      </c>
      <c r="AF12" s="412">
        <v>165</v>
      </c>
      <c r="AG12" s="406">
        <v>7</v>
      </c>
      <c r="AH12" s="405">
        <v>265</v>
      </c>
      <c r="AI12" s="406">
        <v>7</v>
      </c>
      <c r="AJ12" s="413">
        <v>1360</v>
      </c>
      <c r="AK12" s="406">
        <v>7</v>
      </c>
      <c r="AL12" s="414">
        <v>820</v>
      </c>
      <c r="AM12" s="406">
        <v>7</v>
      </c>
    </row>
    <row r="13" spans="1:39" ht="15.75" x14ac:dyDescent="0.2">
      <c r="A13" s="415">
        <v>93</v>
      </c>
      <c r="B13" s="405">
        <v>765</v>
      </c>
      <c r="C13" s="415">
        <v>93</v>
      </c>
      <c r="D13" s="413">
        <v>2124</v>
      </c>
      <c r="E13" s="415">
        <v>93</v>
      </c>
      <c r="F13" s="413">
        <v>985</v>
      </c>
      <c r="G13" s="415">
        <v>93</v>
      </c>
      <c r="H13" s="413">
        <v>4714</v>
      </c>
      <c r="I13" s="415">
        <v>93</v>
      </c>
      <c r="J13" s="413">
        <v>1408</v>
      </c>
      <c r="K13" s="415">
        <v>93</v>
      </c>
      <c r="L13" s="413">
        <v>3649</v>
      </c>
      <c r="M13" s="415">
        <v>93</v>
      </c>
      <c r="N13" s="409">
        <v>20175</v>
      </c>
      <c r="O13" s="415">
        <v>93</v>
      </c>
      <c r="P13" s="409">
        <v>34854</v>
      </c>
      <c r="Q13" s="415">
        <v>93</v>
      </c>
      <c r="R13" s="409">
        <v>55200</v>
      </c>
      <c r="S13" s="415">
        <v>93</v>
      </c>
      <c r="T13" s="409">
        <v>81724</v>
      </c>
      <c r="U13" s="415">
        <v>93</v>
      </c>
      <c r="V13" s="405">
        <v>4840</v>
      </c>
      <c r="W13" s="415">
        <v>93</v>
      </c>
      <c r="X13" s="416">
        <v>15834</v>
      </c>
      <c r="Y13" s="415">
        <v>93</v>
      </c>
      <c r="Z13" s="417">
        <v>108</v>
      </c>
      <c r="AA13" s="420">
        <v>8</v>
      </c>
      <c r="AB13" s="411">
        <v>208</v>
      </c>
      <c r="AC13" s="420">
        <v>8</v>
      </c>
      <c r="AD13" s="411">
        <v>836</v>
      </c>
      <c r="AE13" s="420">
        <v>8</v>
      </c>
      <c r="AF13" s="418">
        <v>170</v>
      </c>
      <c r="AG13" s="420">
        <v>8</v>
      </c>
      <c r="AH13" s="407">
        <v>270</v>
      </c>
      <c r="AI13" s="420">
        <v>8</v>
      </c>
      <c r="AJ13" s="408">
        <v>1420</v>
      </c>
      <c r="AK13" s="420">
        <v>8</v>
      </c>
      <c r="AL13" s="419">
        <v>840</v>
      </c>
      <c r="AM13" s="420">
        <v>8</v>
      </c>
    </row>
    <row r="14" spans="1:39" ht="15.75" x14ac:dyDescent="0.2">
      <c r="A14" s="403">
        <v>92</v>
      </c>
      <c r="B14" s="407">
        <v>770</v>
      </c>
      <c r="C14" s="403">
        <v>92</v>
      </c>
      <c r="D14" s="408">
        <v>2129</v>
      </c>
      <c r="E14" s="403">
        <v>92</v>
      </c>
      <c r="F14" s="408">
        <v>990</v>
      </c>
      <c r="G14" s="403">
        <v>92</v>
      </c>
      <c r="H14" s="408">
        <v>4724</v>
      </c>
      <c r="I14" s="403">
        <v>92</v>
      </c>
      <c r="J14" s="408">
        <v>1412</v>
      </c>
      <c r="K14" s="403">
        <v>92</v>
      </c>
      <c r="L14" s="408">
        <v>3654</v>
      </c>
      <c r="M14" s="403">
        <v>92</v>
      </c>
      <c r="N14" s="409">
        <v>20200</v>
      </c>
      <c r="O14" s="403">
        <v>92</v>
      </c>
      <c r="P14" s="409">
        <v>34894</v>
      </c>
      <c r="Q14" s="403">
        <v>92</v>
      </c>
      <c r="R14" s="409">
        <v>55300</v>
      </c>
      <c r="S14" s="403">
        <v>92</v>
      </c>
      <c r="T14" s="409">
        <v>81824</v>
      </c>
      <c r="U14" s="403">
        <v>92</v>
      </c>
      <c r="V14" s="407">
        <v>4860</v>
      </c>
      <c r="W14" s="403">
        <v>92</v>
      </c>
      <c r="X14" s="409">
        <v>15864</v>
      </c>
      <c r="Y14" s="403">
        <v>92</v>
      </c>
      <c r="Z14" s="404">
        <v>109</v>
      </c>
      <c r="AA14" s="406">
        <v>9</v>
      </c>
      <c r="AB14" s="410">
        <v>215</v>
      </c>
      <c r="AC14" s="406">
        <v>9</v>
      </c>
      <c r="AD14" s="410">
        <v>848</v>
      </c>
      <c r="AE14" s="406">
        <v>9</v>
      </c>
      <c r="AF14" s="412">
        <v>175</v>
      </c>
      <c r="AG14" s="406">
        <v>9</v>
      </c>
      <c r="AH14" s="405">
        <v>275</v>
      </c>
      <c r="AI14" s="406">
        <v>9</v>
      </c>
      <c r="AJ14" s="413">
        <v>1480</v>
      </c>
      <c r="AK14" s="406">
        <v>9</v>
      </c>
      <c r="AL14" s="414">
        <v>860</v>
      </c>
      <c r="AM14" s="406">
        <v>9</v>
      </c>
    </row>
    <row r="15" spans="1:39" ht="15.75" x14ac:dyDescent="0.2">
      <c r="A15" s="415">
        <v>91</v>
      </c>
      <c r="B15" s="405">
        <v>775</v>
      </c>
      <c r="C15" s="415">
        <v>91</v>
      </c>
      <c r="D15" s="413">
        <v>2134</v>
      </c>
      <c r="E15" s="415">
        <v>91</v>
      </c>
      <c r="F15" s="413">
        <v>995</v>
      </c>
      <c r="G15" s="415">
        <v>91</v>
      </c>
      <c r="H15" s="413">
        <v>4734</v>
      </c>
      <c r="I15" s="415">
        <v>91</v>
      </c>
      <c r="J15" s="413">
        <v>1416</v>
      </c>
      <c r="K15" s="415">
        <v>91</v>
      </c>
      <c r="L15" s="413">
        <v>3659</v>
      </c>
      <c r="M15" s="415">
        <v>91</v>
      </c>
      <c r="N15" s="409">
        <v>20225</v>
      </c>
      <c r="O15" s="415">
        <v>91</v>
      </c>
      <c r="P15" s="409">
        <v>34934</v>
      </c>
      <c r="Q15" s="415">
        <v>91</v>
      </c>
      <c r="R15" s="409">
        <v>55400</v>
      </c>
      <c r="S15" s="415">
        <v>91</v>
      </c>
      <c r="T15" s="409">
        <v>81924</v>
      </c>
      <c r="U15" s="415">
        <v>91</v>
      </c>
      <c r="V15" s="405">
        <v>4880</v>
      </c>
      <c r="W15" s="415">
        <v>91</v>
      </c>
      <c r="X15" s="416">
        <v>15894</v>
      </c>
      <c r="Y15" s="415">
        <v>91</v>
      </c>
      <c r="Z15" s="417">
        <v>110</v>
      </c>
      <c r="AA15" s="420">
        <v>10</v>
      </c>
      <c r="AB15" s="411">
        <v>222</v>
      </c>
      <c r="AC15" s="420">
        <v>10</v>
      </c>
      <c r="AD15" s="411">
        <v>860</v>
      </c>
      <c r="AE15" s="420">
        <v>10</v>
      </c>
      <c r="AF15" s="418">
        <v>180</v>
      </c>
      <c r="AG15" s="420">
        <v>10</v>
      </c>
      <c r="AH15" s="407">
        <v>280</v>
      </c>
      <c r="AI15" s="420">
        <v>10</v>
      </c>
      <c r="AJ15" s="408">
        <v>1540</v>
      </c>
      <c r="AK15" s="420">
        <v>10</v>
      </c>
      <c r="AL15" s="419">
        <v>880</v>
      </c>
      <c r="AM15" s="420">
        <v>10</v>
      </c>
    </row>
    <row r="16" spans="1:39" ht="15.75" x14ac:dyDescent="0.2">
      <c r="A16" s="403">
        <v>90</v>
      </c>
      <c r="B16" s="407">
        <v>780</v>
      </c>
      <c r="C16" s="403">
        <v>90</v>
      </c>
      <c r="D16" s="408">
        <v>2139</v>
      </c>
      <c r="E16" s="403">
        <v>90</v>
      </c>
      <c r="F16" s="408">
        <v>1000</v>
      </c>
      <c r="G16" s="403">
        <v>90</v>
      </c>
      <c r="H16" s="408">
        <v>4744</v>
      </c>
      <c r="I16" s="403">
        <v>90</v>
      </c>
      <c r="J16" s="408">
        <v>1420</v>
      </c>
      <c r="K16" s="403">
        <v>90</v>
      </c>
      <c r="L16" s="408">
        <v>3664</v>
      </c>
      <c r="M16" s="403">
        <v>90</v>
      </c>
      <c r="N16" s="409">
        <v>20250</v>
      </c>
      <c r="O16" s="403">
        <v>90</v>
      </c>
      <c r="P16" s="409">
        <v>34974</v>
      </c>
      <c r="Q16" s="403">
        <v>90</v>
      </c>
      <c r="R16" s="409">
        <v>55500</v>
      </c>
      <c r="S16" s="403">
        <v>90</v>
      </c>
      <c r="T16" s="409">
        <v>82024</v>
      </c>
      <c r="U16" s="403">
        <v>90</v>
      </c>
      <c r="V16" s="407">
        <v>4900</v>
      </c>
      <c r="W16" s="403">
        <v>90</v>
      </c>
      <c r="X16" s="409">
        <v>15924</v>
      </c>
      <c r="Y16" s="403">
        <v>90</v>
      </c>
      <c r="Z16" s="404">
        <v>111</v>
      </c>
      <c r="AA16" s="406">
        <v>11</v>
      </c>
      <c r="AB16" s="410">
        <v>229</v>
      </c>
      <c r="AC16" s="406">
        <v>11</v>
      </c>
      <c r="AD16" s="410">
        <v>872</v>
      </c>
      <c r="AE16" s="406">
        <v>11</v>
      </c>
      <c r="AF16" s="412">
        <v>185</v>
      </c>
      <c r="AG16" s="406">
        <v>11</v>
      </c>
      <c r="AH16" s="405">
        <v>285</v>
      </c>
      <c r="AI16" s="406">
        <v>11</v>
      </c>
      <c r="AJ16" s="413">
        <v>1600</v>
      </c>
      <c r="AK16" s="406">
        <v>11</v>
      </c>
      <c r="AL16" s="414">
        <v>900</v>
      </c>
      <c r="AM16" s="406">
        <v>11</v>
      </c>
    </row>
    <row r="17" spans="1:39" ht="15.75" x14ac:dyDescent="0.2">
      <c r="A17" s="415">
        <v>89</v>
      </c>
      <c r="B17" s="405">
        <v>785</v>
      </c>
      <c r="C17" s="415">
        <v>89</v>
      </c>
      <c r="D17" s="413">
        <v>2144</v>
      </c>
      <c r="E17" s="415">
        <v>89</v>
      </c>
      <c r="F17" s="413">
        <v>1005</v>
      </c>
      <c r="G17" s="415">
        <v>89</v>
      </c>
      <c r="H17" s="413">
        <v>4754</v>
      </c>
      <c r="I17" s="415">
        <v>89</v>
      </c>
      <c r="J17" s="413">
        <v>1424</v>
      </c>
      <c r="K17" s="415">
        <v>89</v>
      </c>
      <c r="L17" s="413">
        <v>3674</v>
      </c>
      <c r="M17" s="415">
        <v>89</v>
      </c>
      <c r="N17" s="409">
        <v>20275</v>
      </c>
      <c r="O17" s="415">
        <v>89</v>
      </c>
      <c r="P17" s="409">
        <v>35024</v>
      </c>
      <c r="Q17" s="415">
        <v>89</v>
      </c>
      <c r="R17" s="409">
        <v>55600</v>
      </c>
      <c r="S17" s="415">
        <v>89</v>
      </c>
      <c r="T17" s="409">
        <v>82124</v>
      </c>
      <c r="U17" s="415">
        <v>89</v>
      </c>
      <c r="V17" s="405">
        <v>4920</v>
      </c>
      <c r="W17" s="415">
        <v>89</v>
      </c>
      <c r="X17" s="416">
        <v>15954</v>
      </c>
      <c r="Y17" s="415">
        <v>89</v>
      </c>
      <c r="Z17" s="417">
        <v>112</v>
      </c>
      <c r="AA17" s="420">
        <v>12</v>
      </c>
      <c r="AB17" s="411">
        <v>236</v>
      </c>
      <c r="AC17" s="420">
        <v>12</v>
      </c>
      <c r="AD17" s="411">
        <v>884</v>
      </c>
      <c r="AE17" s="420">
        <v>12</v>
      </c>
      <c r="AF17" s="418">
        <v>190</v>
      </c>
      <c r="AG17" s="420">
        <v>12</v>
      </c>
      <c r="AH17" s="407">
        <v>290</v>
      </c>
      <c r="AI17" s="420">
        <v>12</v>
      </c>
      <c r="AJ17" s="408">
        <v>1650</v>
      </c>
      <c r="AK17" s="420">
        <v>12</v>
      </c>
      <c r="AL17" s="419">
        <v>920</v>
      </c>
      <c r="AM17" s="420">
        <v>12</v>
      </c>
    </row>
    <row r="18" spans="1:39" ht="15.75" x14ac:dyDescent="0.2">
      <c r="A18" s="403">
        <v>88</v>
      </c>
      <c r="B18" s="407">
        <v>790</v>
      </c>
      <c r="C18" s="403">
        <v>88</v>
      </c>
      <c r="D18" s="408">
        <v>2149</v>
      </c>
      <c r="E18" s="403">
        <v>88</v>
      </c>
      <c r="F18" s="408">
        <v>1010</v>
      </c>
      <c r="G18" s="403">
        <v>88</v>
      </c>
      <c r="H18" s="408">
        <v>4764</v>
      </c>
      <c r="I18" s="403">
        <v>88</v>
      </c>
      <c r="J18" s="408">
        <v>1428</v>
      </c>
      <c r="K18" s="403">
        <v>88</v>
      </c>
      <c r="L18" s="408">
        <v>3684</v>
      </c>
      <c r="M18" s="403">
        <v>88</v>
      </c>
      <c r="N18" s="409">
        <v>20300</v>
      </c>
      <c r="O18" s="403">
        <v>88</v>
      </c>
      <c r="P18" s="409">
        <v>35074</v>
      </c>
      <c r="Q18" s="403">
        <v>88</v>
      </c>
      <c r="R18" s="409">
        <v>55700</v>
      </c>
      <c r="S18" s="403">
        <v>88</v>
      </c>
      <c r="T18" s="409">
        <v>82224</v>
      </c>
      <c r="U18" s="403">
        <v>88</v>
      </c>
      <c r="V18" s="407">
        <v>4940</v>
      </c>
      <c r="W18" s="403">
        <v>88</v>
      </c>
      <c r="X18" s="409">
        <v>15984</v>
      </c>
      <c r="Y18" s="403">
        <v>88</v>
      </c>
      <c r="Z18" s="404">
        <v>113</v>
      </c>
      <c r="AA18" s="406">
        <v>13</v>
      </c>
      <c r="AB18" s="410">
        <v>241</v>
      </c>
      <c r="AC18" s="406">
        <v>13</v>
      </c>
      <c r="AD18" s="410">
        <v>896</v>
      </c>
      <c r="AE18" s="406">
        <v>13</v>
      </c>
      <c r="AF18" s="412">
        <v>195</v>
      </c>
      <c r="AG18" s="406">
        <v>13</v>
      </c>
      <c r="AH18" s="405">
        <v>295</v>
      </c>
      <c r="AI18" s="406">
        <v>13</v>
      </c>
      <c r="AJ18" s="413">
        <v>1700</v>
      </c>
      <c r="AK18" s="406">
        <v>13</v>
      </c>
      <c r="AL18" s="414">
        <v>940</v>
      </c>
      <c r="AM18" s="406">
        <v>13</v>
      </c>
    </row>
    <row r="19" spans="1:39" ht="15.75" x14ac:dyDescent="0.2">
      <c r="A19" s="415">
        <v>87</v>
      </c>
      <c r="B19" s="405">
        <v>795</v>
      </c>
      <c r="C19" s="415">
        <v>87</v>
      </c>
      <c r="D19" s="413">
        <v>2154</v>
      </c>
      <c r="E19" s="415">
        <v>87</v>
      </c>
      <c r="F19" s="413">
        <v>1015</v>
      </c>
      <c r="G19" s="415">
        <v>87</v>
      </c>
      <c r="H19" s="413">
        <v>4774</v>
      </c>
      <c r="I19" s="415">
        <v>87</v>
      </c>
      <c r="J19" s="413">
        <v>1432</v>
      </c>
      <c r="K19" s="415">
        <v>87</v>
      </c>
      <c r="L19" s="413">
        <v>3694</v>
      </c>
      <c r="M19" s="415">
        <v>87</v>
      </c>
      <c r="N19" s="409">
        <v>20325</v>
      </c>
      <c r="O19" s="415">
        <v>87</v>
      </c>
      <c r="P19" s="409">
        <v>35124</v>
      </c>
      <c r="Q19" s="415">
        <v>87</v>
      </c>
      <c r="R19" s="409">
        <v>55800</v>
      </c>
      <c r="S19" s="415">
        <v>87</v>
      </c>
      <c r="T19" s="409">
        <v>82324</v>
      </c>
      <c r="U19" s="415">
        <v>87</v>
      </c>
      <c r="V19" s="405">
        <v>4960</v>
      </c>
      <c r="W19" s="415">
        <v>87</v>
      </c>
      <c r="X19" s="416">
        <v>20014</v>
      </c>
      <c r="Y19" s="415">
        <v>87</v>
      </c>
      <c r="Z19" s="417">
        <v>114</v>
      </c>
      <c r="AA19" s="420">
        <v>14</v>
      </c>
      <c r="AB19" s="411">
        <v>248</v>
      </c>
      <c r="AC19" s="420">
        <v>14</v>
      </c>
      <c r="AD19" s="411">
        <v>908</v>
      </c>
      <c r="AE19" s="420">
        <v>14</v>
      </c>
      <c r="AF19" s="418">
        <v>200</v>
      </c>
      <c r="AG19" s="420">
        <v>14</v>
      </c>
      <c r="AH19" s="407">
        <v>305</v>
      </c>
      <c r="AI19" s="420">
        <v>14</v>
      </c>
      <c r="AJ19" s="408">
        <v>1750</v>
      </c>
      <c r="AK19" s="420">
        <v>14</v>
      </c>
      <c r="AL19" s="419">
        <v>960</v>
      </c>
      <c r="AM19" s="420">
        <v>14</v>
      </c>
    </row>
    <row r="20" spans="1:39" ht="15.75" x14ac:dyDescent="0.2">
      <c r="A20" s="403">
        <v>86</v>
      </c>
      <c r="B20" s="407">
        <v>800</v>
      </c>
      <c r="C20" s="403">
        <v>86</v>
      </c>
      <c r="D20" s="408">
        <v>2159</v>
      </c>
      <c r="E20" s="403">
        <v>86</v>
      </c>
      <c r="F20" s="408">
        <v>1020</v>
      </c>
      <c r="G20" s="403">
        <v>86</v>
      </c>
      <c r="H20" s="408">
        <v>4784</v>
      </c>
      <c r="I20" s="403">
        <v>86</v>
      </c>
      <c r="J20" s="408">
        <v>1436</v>
      </c>
      <c r="K20" s="403">
        <v>86</v>
      </c>
      <c r="L20" s="408">
        <v>3704</v>
      </c>
      <c r="M20" s="403">
        <v>86</v>
      </c>
      <c r="N20" s="409">
        <v>20350</v>
      </c>
      <c r="O20" s="403">
        <v>86</v>
      </c>
      <c r="P20" s="409">
        <v>35174</v>
      </c>
      <c r="Q20" s="403">
        <v>86</v>
      </c>
      <c r="R20" s="409">
        <v>55900</v>
      </c>
      <c r="S20" s="403">
        <v>86</v>
      </c>
      <c r="T20" s="409">
        <v>82424</v>
      </c>
      <c r="U20" s="403">
        <v>86</v>
      </c>
      <c r="V20" s="407">
        <v>4980</v>
      </c>
      <c r="W20" s="403">
        <v>86</v>
      </c>
      <c r="X20" s="409">
        <v>20044</v>
      </c>
      <c r="Y20" s="403">
        <v>86</v>
      </c>
      <c r="Z20" s="404">
        <v>115</v>
      </c>
      <c r="AA20" s="406">
        <v>15</v>
      </c>
      <c r="AB20" s="410">
        <v>255</v>
      </c>
      <c r="AC20" s="406">
        <v>15</v>
      </c>
      <c r="AD20" s="410">
        <v>920</v>
      </c>
      <c r="AE20" s="406">
        <v>15</v>
      </c>
      <c r="AF20" s="412">
        <v>205</v>
      </c>
      <c r="AG20" s="406">
        <v>15</v>
      </c>
      <c r="AH20" s="405">
        <v>320</v>
      </c>
      <c r="AI20" s="406">
        <v>15</v>
      </c>
      <c r="AJ20" s="413">
        <v>1800</v>
      </c>
      <c r="AK20" s="406">
        <v>15</v>
      </c>
      <c r="AL20" s="414">
        <v>980</v>
      </c>
      <c r="AM20" s="406">
        <v>15</v>
      </c>
    </row>
    <row r="21" spans="1:39" ht="15.75" x14ac:dyDescent="0.2">
      <c r="A21" s="415">
        <v>85</v>
      </c>
      <c r="B21" s="405">
        <v>805</v>
      </c>
      <c r="C21" s="415">
        <v>85</v>
      </c>
      <c r="D21" s="413">
        <v>2164</v>
      </c>
      <c r="E21" s="415">
        <v>85</v>
      </c>
      <c r="F21" s="413">
        <v>1025</v>
      </c>
      <c r="G21" s="415">
        <v>85</v>
      </c>
      <c r="H21" s="413">
        <v>4794</v>
      </c>
      <c r="I21" s="415">
        <v>85</v>
      </c>
      <c r="J21" s="413">
        <v>1440</v>
      </c>
      <c r="K21" s="415">
        <v>85</v>
      </c>
      <c r="L21" s="413">
        <v>3714</v>
      </c>
      <c r="M21" s="415">
        <v>85</v>
      </c>
      <c r="N21" s="409">
        <v>20375</v>
      </c>
      <c r="O21" s="415">
        <v>85</v>
      </c>
      <c r="P21" s="409">
        <v>35224</v>
      </c>
      <c r="Q21" s="415">
        <v>85</v>
      </c>
      <c r="R21" s="409">
        <v>60000</v>
      </c>
      <c r="S21" s="415">
        <v>85</v>
      </c>
      <c r="T21" s="409">
        <v>82524</v>
      </c>
      <c r="U21" s="415">
        <v>85</v>
      </c>
      <c r="V21" s="405">
        <v>5000</v>
      </c>
      <c r="W21" s="415">
        <v>85</v>
      </c>
      <c r="X21" s="416">
        <v>20074</v>
      </c>
      <c r="Y21" s="415">
        <v>85</v>
      </c>
      <c r="Z21" s="417">
        <v>116</v>
      </c>
      <c r="AA21" s="420">
        <v>16</v>
      </c>
      <c r="AB21" s="411">
        <v>262</v>
      </c>
      <c r="AC21" s="420">
        <v>16</v>
      </c>
      <c r="AD21" s="411">
        <v>932</v>
      </c>
      <c r="AE21" s="420">
        <v>16</v>
      </c>
      <c r="AF21" s="418">
        <v>210</v>
      </c>
      <c r="AG21" s="420">
        <v>16</v>
      </c>
      <c r="AH21" s="407">
        <v>335</v>
      </c>
      <c r="AI21" s="420">
        <v>16</v>
      </c>
      <c r="AJ21" s="408">
        <v>1850</v>
      </c>
      <c r="AK21" s="420">
        <v>16</v>
      </c>
      <c r="AL21" s="419">
        <v>1000</v>
      </c>
      <c r="AM21" s="420">
        <v>16</v>
      </c>
    </row>
    <row r="22" spans="1:39" ht="15.75" x14ac:dyDescent="0.2">
      <c r="A22" s="403">
        <v>84</v>
      </c>
      <c r="B22" s="407">
        <v>810</v>
      </c>
      <c r="C22" s="403">
        <v>84</v>
      </c>
      <c r="D22" s="408">
        <v>2169</v>
      </c>
      <c r="E22" s="403">
        <v>84</v>
      </c>
      <c r="F22" s="408">
        <v>1030</v>
      </c>
      <c r="G22" s="403">
        <v>84</v>
      </c>
      <c r="H22" s="408">
        <v>4804</v>
      </c>
      <c r="I22" s="403">
        <v>84</v>
      </c>
      <c r="J22" s="408">
        <v>1444</v>
      </c>
      <c r="K22" s="403">
        <v>84</v>
      </c>
      <c r="L22" s="408">
        <v>3724</v>
      </c>
      <c r="M22" s="403">
        <v>84</v>
      </c>
      <c r="N22" s="409">
        <v>20400</v>
      </c>
      <c r="O22" s="403">
        <v>84</v>
      </c>
      <c r="P22" s="409">
        <v>35274</v>
      </c>
      <c r="Q22" s="403">
        <v>84</v>
      </c>
      <c r="R22" s="409">
        <v>60100</v>
      </c>
      <c r="S22" s="403">
        <v>84</v>
      </c>
      <c r="T22" s="409">
        <v>82624</v>
      </c>
      <c r="U22" s="403">
        <v>84</v>
      </c>
      <c r="V22" s="407">
        <v>5020</v>
      </c>
      <c r="W22" s="403">
        <v>84</v>
      </c>
      <c r="X22" s="409">
        <v>20104</v>
      </c>
      <c r="Y22" s="403">
        <v>84</v>
      </c>
      <c r="Z22" s="404">
        <v>117</v>
      </c>
      <c r="AA22" s="406">
        <v>17</v>
      </c>
      <c r="AB22" s="410">
        <v>269</v>
      </c>
      <c r="AC22" s="406">
        <v>17</v>
      </c>
      <c r="AD22" s="410">
        <v>944</v>
      </c>
      <c r="AE22" s="406">
        <v>17</v>
      </c>
      <c r="AF22" s="412">
        <v>215</v>
      </c>
      <c r="AG22" s="406">
        <v>17</v>
      </c>
      <c r="AH22" s="405">
        <v>350</v>
      </c>
      <c r="AI22" s="406">
        <v>17</v>
      </c>
      <c r="AJ22" s="413">
        <v>1900</v>
      </c>
      <c r="AK22" s="406">
        <v>17</v>
      </c>
      <c r="AL22" s="414">
        <v>1020</v>
      </c>
      <c r="AM22" s="406">
        <v>17</v>
      </c>
    </row>
    <row r="23" spans="1:39" ht="15.75" x14ac:dyDescent="0.2">
      <c r="A23" s="415">
        <v>83</v>
      </c>
      <c r="B23" s="405">
        <v>815</v>
      </c>
      <c r="C23" s="415">
        <v>83</v>
      </c>
      <c r="D23" s="413">
        <v>2174</v>
      </c>
      <c r="E23" s="415">
        <v>83</v>
      </c>
      <c r="F23" s="413">
        <v>1035</v>
      </c>
      <c r="G23" s="415">
        <v>83</v>
      </c>
      <c r="H23" s="413">
        <v>4814</v>
      </c>
      <c r="I23" s="415">
        <v>83</v>
      </c>
      <c r="J23" s="413">
        <v>1449</v>
      </c>
      <c r="K23" s="415">
        <v>83</v>
      </c>
      <c r="L23" s="413">
        <v>3734</v>
      </c>
      <c r="M23" s="415">
        <v>83</v>
      </c>
      <c r="N23" s="409">
        <v>20425</v>
      </c>
      <c r="O23" s="415">
        <v>83</v>
      </c>
      <c r="P23" s="409">
        <v>35324</v>
      </c>
      <c r="Q23" s="415">
        <v>83</v>
      </c>
      <c r="R23" s="409">
        <v>60200</v>
      </c>
      <c r="S23" s="415">
        <v>83</v>
      </c>
      <c r="T23" s="409">
        <v>82824</v>
      </c>
      <c r="U23" s="415">
        <v>83</v>
      </c>
      <c r="V23" s="405">
        <v>5040</v>
      </c>
      <c r="W23" s="415">
        <v>83</v>
      </c>
      <c r="X23" s="416">
        <v>20134</v>
      </c>
      <c r="Y23" s="415">
        <v>83</v>
      </c>
      <c r="Z23" s="417">
        <v>118</v>
      </c>
      <c r="AA23" s="420">
        <v>18</v>
      </c>
      <c r="AB23" s="411">
        <v>276</v>
      </c>
      <c r="AC23" s="420">
        <v>18</v>
      </c>
      <c r="AD23" s="411">
        <v>956</v>
      </c>
      <c r="AE23" s="420">
        <v>18</v>
      </c>
      <c r="AF23" s="418">
        <v>220</v>
      </c>
      <c r="AG23" s="420">
        <v>18</v>
      </c>
      <c r="AH23" s="407">
        <v>365</v>
      </c>
      <c r="AI23" s="420">
        <v>18</v>
      </c>
      <c r="AJ23" s="408">
        <v>1950</v>
      </c>
      <c r="AK23" s="420">
        <v>18</v>
      </c>
      <c r="AL23" s="419">
        <v>1040</v>
      </c>
      <c r="AM23" s="420">
        <v>18</v>
      </c>
    </row>
    <row r="24" spans="1:39" ht="15.75" x14ac:dyDescent="0.2">
      <c r="A24" s="403">
        <v>82</v>
      </c>
      <c r="B24" s="407">
        <v>820</v>
      </c>
      <c r="C24" s="403">
        <v>82</v>
      </c>
      <c r="D24" s="408">
        <v>2179</v>
      </c>
      <c r="E24" s="403">
        <v>82</v>
      </c>
      <c r="F24" s="408">
        <v>1040</v>
      </c>
      <c r="G24" s="403">
        <v>82</v>
      </c>
      <c r="H24" s="408">
        <v>4824</v>
      </c>
      <c r="I24" s="403">
        <v>82</v>
      </c>
      <c r="J24" s="408">
        <v>1454</v>
      </c>
      <c r="K24" s="403">
        <v>82</v>
      </c>
      <c r="L24" s="408">
        <v>3744</v>
      </c>
      <c r="M24" s="403">
        <v>82</v>
      </c>
      <c r="N24" s="409">
        <v>20450</v>
      </c>
      <c r="O24" s="403">
        <v>82</v>
      </c>
      <c r="P24" s="409">
        <v>35374</v>
      </c>
      <c r="Q24" s="403">
        <v>82</v>
      </c>
      <c r="R24" s="409">
        <v>60300</v>
      </c>
      <c r="S24" s="403">
        <v>82</v>
      </c>
      <c r="T24" s="409">
        <v>83024</v>
      </c>
      <c r="U24" s="403">
        <v>82</v>
      </c>
      <c r="V24" s="407">
        <v>5060</v>
      </c>
      <c r="W24" s="403">
        <v>82</v>
      </c>
      <c r="X24" s="409">
        <v>20164</v>
      </c>
      <c r="Y24" s="403">
        <v>82</v>
      </c>
      <c r="Z24" s="404">
        <v>119</v>
      </c>
      <c r="AA24" s="406">
        <v>19</v>
      </c>
      <c r="AB24" s="410">
        <v>281</v>
      </c>
      <c r="AC24" s="406">
        <v>19</v>
      </c>
      <c r="AD24" s="410">
        <v>968</v>
      </c>
      <c r="AE24" s="406">
        <v>19</v>
      </c>
      <c r="AF24" s="412">
        <v>225</v>
      </c>
      <c r="AG24" s="406">
        <v>19</v>
      </c>
      <c r="AH24" s="405">
        <v>380</v>
      </c>
      <c r="AI24" s="406">
        <v>19</v>
      </c>
      <c r="AJ24" s="413">
        <v>2000</v>
      </c>
      <c r="AK24" s="406">
        <v>19</v>
      </c>
      <c r="AL24" s="414">
        <v>1060</v>
      </c>
      <c r="AM24" s="406">
        <v>19</v>
      </c>
    </row>
    <row r="25" spans="1:39" ht="15.75" x14ac:dyDescent="0.2">
      <c r="A25" s="415">
        <v>81</v>
      </c>
      <c r="B25" s="405">
        <v>825</v>
      </c>
      <c r="C25" s="415">
        <v>81</v>
      </c>
      <c r="D25" s="413">
        <v>2184</v>
      </c>
      <c r="E25" s="415">
        <v>81</v>
      </c>
      <c r="F25" s="413">
        <v>1045</v>
      </c>
      <c r="G25" s="415">
        <v>81</v>
      </c>
      <c r="H25" s="413">
        <v>4834</v>
      </c>
      <c r="I25" s="415">
        <v>81</v>
      </c>
      <c r="J25" s="413">
        <v>1459</v>
      </c>
      <c r="K25" s="415">
        <v>81</v>
      </c>
      <c r="L25" s="413">
        <v>3754</v>
      </c>
      <c r="M25" s="415">
        <v>81</v>
      </c>
      <c r="N25" s="409">
        <v>20475</v>
      </c>
      <c r="O25" s="415">
        <v>81</v>
      </c>
      <c r="P25" s="409">
        <v>35424</v>
      </c>
      <c r="Q25" s="415">
        <v>81</v>
      </c>
      <c r="R25" s="409">
        <v>60400</v>
      </c>
      <c r="S25" s="415">
        <v>81</v>
      </c>
      <c r="T25" s="409">
        <v>83224</v>
      </c>
      <c r="U25" s="415">
        <v>81</v>
      </c>
      <c r="V25" s="405">
        <v>5080</v>
      </c>
      <c r="W25" s="415">
        <v>81</v>
      </c>
      <c r="X25" s="416">
        <v>20204</v>
      </c>
      <c r="Y25" s="415">
        <v>81</v>
      </c>
      <c r="Z25" s="417">
        <v>120</v>
      </c>
      <c r="AA25" s="420">
        <v>20</v>
      </c>
      <c r="AB25" s="411">
        <v>288</v>
      </c>
      <c r="AC25" s="420">
        <v>20</v>
      </c>
      <c r="AD25" s="411">
        <v>980</v>
      </c>
      <c r="AE25" s="420">
        <v>20</v>
      </c>
      <c r="AF25" s="418">
        <v>230</v>
      </c>
      <c r="AG25" s="420">
        <v>20</v>
      </c>
      <c r="AH25" s="407">
        <v>395</v>
      </c>
      <c r="AI25" s="420">
        <v>20</v>
      </c>
      <c r="AJ25" s="408">
        <v>2050</v>
      </c>
      <c r="AK25" s="420">
        <v>20</v>
      </c>
      <c r="AL25" s="419">
        <v>1080</v>
      </c>
      <c r="AM25" s="420">
        <v>20</v>
      </c>
    </row>
    <row r="26" spans="1:39" ht="15.75" x14ac:dyDescent="0.2">
      <c r="A26" s="403">
        <v>80</v>
      </c>
      <c r="B26" s="407">
        <v>830</v>
      </c>
      <c r="C26" s="403">
        <v>80</v>
      </c>
      <c r="D26" s="408">
        <v>2189</v>
      </c>
      <c r="E26" s="403">
        <v>80</v>
      </c>
      <c r="F26" s="408">
        <v>1050</v>
      </c>
      <c r="G26" s="403">
        <v>80</v>
      </c>
      <c r="H26" s="408">
        <v>4844</v>
      </c>
      <c r="I26" s="403">
        <v>80</v>
      </c>
      <c r="J26" s="408">
        <v>1464</v>
      </c>
      <c r="K26" s="403">
        <v>80</v>
      </c>
      <c r="L26" s="408">
        <v>3764</v>
      </c>
      <c r="M26" s="403">
        <v>80</v>
      </c>
      <c r="N26" s="409">
        <v>20500</v>
      </c>
      <c r="O26" s="403">
        <v>80</v>
      </c>
      <c r="P26" s="409">
        <v>35484</v>
      </c>
      <c r="Q26" s="403">
        <v>80</v>
      </c>
      <c r="R26" s="409">
        <v>60500</v>
      </c>
      <c r="S26" s="403">
        <v>80</v>
      </c>
      <c r="T26" s="409">
        <v>83424</v>
      </c>
      <c r="U26" s="403">
        <v>80</v>
      </c>
      <c r="V26" s="407">
        <v>5100</v>
      </c>
      <c r="W26" s="403">
        <v>80</v>
      </c>
      <c r="X26" s="409">
        <v>20234</v>
      </c>
      <c r="Y26" s="403">
        <v>80</v>
      </c>
      <c r="Z26" s="404">
        <v>121</v>
      </c>
      <c r="AA26" s="406">
        <v>21</v>
      </c>
      <c r="AB26" s="410">
        <v>295</v>
      </c>
      <c r="AC26" s="406">
        <v>21</v>
      </c>
      <c r="AD26" s="410">
        <v>992</v>
      </c>
      <c r="AE26" s="406">
        <v>21</v>
      </c>
      <c r="AF26" s="412">
        <v>234</v>
      </c>
      <c r="AG26" s="406">
        <v>21</v>
      </c>
      <c r="AH26" s="405">
        <v>410</v>
      </c>
      <c r="AI26" s="406">
        <v>21</v>
      </c>
      <c r="AJ26" s="413">
        <v>2100</v>
      </c>
      <c r="AK26" s="406">
        <v>21</v>
      </c>
      <c r="AL26" s="414">
        <v>1100</v>
      </c>
      <c r="AM26" s="406">
        <v>21</v>
      </c>
    </row>
    <row r="27" spans="1:39" ht="15.75" x14ac:dyDescent="0.2">
      <c r="A27" s="415">
        <v>79</v>
      </c>
      <c r="B27" s="405">
        <v>835</v>
      </c>
      <c r="C27" s="415">
        <v>79</v>
      </c>
      <c r="D27" s="413">
        <v>2194</v>
      </c>
      <c r="E27" s="415">
        <v>79</v>
      </c>
      <c r="F27" s="413">
        <v>1055</v>
      </c>
      <c r="G27" s="415">
        <v>79</v>
      </c>
      <c r="H27" s="413">
        <v>4854</v>
      </c>
      <c r="I27" s="415">
        <v>79</v>
      </c>
      <c r="J27" s="413">
        <v>1469</v>
      </c>
      <c r="K27" s="415">
        <v>79</v>
      </c>
      <c r="L27" s="413">
        <v>3774</v>
      </c>
      <c r="M27" s="415">
        <v>79</v>
      </c>
      <c r="N27" s="409">
        <v>20525</v>
      </c>
      <c r="O27" s="415">
        <v>79</v>
      </c>
      <c r="P27" s="409">
        <v>35544</v>
      </c>
      <c r="Q27" s="415">
        <v>79</v>
      </c>
      <c r="R27" s="409">
        <v>60600</v>
      </c>
      <c r="S27" s="415">
        <v>79</v>
      </c>
      <c r="T27" s="409">
        <v>83624</v>
      </c>
      <c r="U27" s="415">
        <v>79</v>
      </c>
      <c r="V27" s="405">
        <v>5120</v>
      </c>
      <c r="W27" s="415">
        <v>79</v>
      </c>
      <c r="X27" s="416">
        <v>20264</v>
      </c>
      <c r="Y27" s="415">
        <v>79</v>
      </c>
      <c r="Z27" s="417">
        <v>122</v>
      </c>
      <c r="AA27" s="420">
        <v>22</v>
      </c>
      <c r="AB27" s="411">
        <v>302</v>
      </c>
      <c r="AC27" s="420">
        <v>22</v>
      </c>
      <c r="AD27" s="411">
        <v>1004</v>
      </c>
      <c r="AE27" s="420">
        <v>22</v>
      </c>
      <c r="AF27" s="418">
        <v>238</v>
      </c>
      <c r="AG27" s="420">
        <v>22</v>
      </c>
      <c r="AH27" s="417">
        <v>425</v>
      </c>
      <c r="AI27" s="420">
        <v>22</v>
      </c>
      <c r="AJ27" s="408">
        <v>2150</v>
      </c>
      <c r="AK27" s="420">
        <v>22</v>
      </c>
      <c r="AL27" s="419">
        <v>1150</v>
      </c>
      <c r="AM27" s="420">
        <v>22</v>
      </c>
    </row>
    <row r="28" spans="1:39" ht="15.75" x14ac:dyDescent="0.2">
      <c r="A28" s="403">
        <v>78</v>
      </c>
      <c r="B28" s="407">
        <v>840</v>
      </c>
      <c r="C28" s="403">
        <v>78</v>
      </c>
      <c r="D28" s="408">
        <v>2199</v>
      </c>
      <c r="E28" s="403">
        <v>78</v>
      </c>
      <c r="F28" s="408">
        <v>1060</v>
      </c>
      <c r="G28" s="403">
        <v>78</v>
      </c>
      <c r="H28" s="408">
        <v>4864</v>
      </c>
      <c r="I28" s="403">
        <v>78</v>
      </c>
      <c r="J28" s="408">
        <v>1474</v>
      </c>
      <c r="K28" s="403">
        <v>78</v>
      </c>
      <c r="L28" s="408">
        <v>3784</v>
      </c>
      <c r="M28" s="403">
        <v>78</v>
      </c>
      <c r="N28" s="409">
        <v>20550</v>
      </c>
      <c r="O28" s="403">
        <v>78</v>
      </c>
      <c r="P28" s="409">
        <v>35604</v>
      </c>
      <c r="Q28" s="403">
        <v>78</v>
      </c>
      <c r="R28" s="409">
        <v>60700</v>
      </c>
      <c r="S28" s="403">
        <v>78</v>
      </c>
      <c r="T28" s="409">
        <v>83824</v>
      </c>
      <c r="U28" s="403">
        <v>78</v>
      </c>
      <c r="V28" s="407">
        <v>5140</v>
      </c>
      <c r="W28" s="403">
        <v>78</v>
      </c>
      <c r="X28" s="409">
        <v>20304</v>
      </c>
      <c r="Y28" s="403">
        <v>78</v>
      </c>
      <c r="Z28" s="404">
        <v>123</v>
      </c>
      <c r="AA28" s="406">
        <v>23</v>
      </c>
      <c r="AB28" s="410">
        <v>308</v>
      </c>
      <c r="AC28" s="406">
        <v>23</v>
      </c>
      <c r="AD28" s="410">
        <v>1016</v>
      </c>
      <c r="AE28" s="406">
        <v>23</v>
      </c>
      <c r="AF28" s="412">
        <v>242</v>
      </c>
      <c r="AG28" s="406">
        <v>23</v>
      </c>
      <c r="AH28" s="421">
        <v>440</v>
      </c>
      <c r="AI28" s="406">
        <v>23</v>
      </c>
      <c r="AJ28" s="413">
        <v>2200</v>
      </c>
      <c r="AK28" s="406">
        <v>23</v>
      </c>
      <c r="AL28" s="414">
        <v>1200</v>
      </c>
      <c r="AM28" s="406">
        <v>23</v>
      </c>
    </row>
    <row r="29" spans="1:39" ht="15.75" x14ac:dyDescent="0.2">
      <c r="A29" s="415">
        <v>77</v>
      </c>
      <c r="B29" s="405">
        <v>845</v>
      </c>
      <c r="C29" s="415">
        <v>77</v>
      </c>
      <c r="D29" s="413">
        <v>2204</v>
      </c>
      <c r="E29" s="415">
        <v>77</v>
      </c>
      <c r="F29" s="413">
        <v>1065</v>
      </c>
      <c r="G29" s="415">
        <v>77</v>
      </c>
      <c r="H29" s="413">
        <v>4874</v>
      </c>
      <c r="I29" s="415">
        <v>77</v>
      </c>
      <c r="J29" s="413">
        <v>1479</v>
      </c>
      <c r="K29" s="415">
        <v>77</v>
      </c>
      <c r="L29" s="413">
        <v>3794</v>
      </c>
      <c r="M29" s="415">
        <v>77</v>
      </c>
      <c r="N29" s="409">
        <v>20575</v>
      </c>
      <c r="O29" s="415">
        <v>77</v>
      </c>
      <c r="P29" s="409">
        <v>35664</v>
      </c>
      <c r="Q29" s="415">
        <v>77</v>
      </c>
      <c r="R29" s="409">
        <v>60800</v>
      </c>
      <c r="S29" s="415">
        <v>77</v>
      </c>
      <c r="T29" s="409">
        <v>84024</v>
      </c>
      <c r="U29" s="415">
        <v>77</v>
      </c>
      <c r="V29" s="405">
        <v>5160</v>
      </c>
      <c r="W29" s="415">
        <v>77</v>
      </c>
      <c r="X29" s="416">
        <v>20344</v>
      </c>
      <c r="Y29" s="415">
        <v>77</v>
      </c>
      <c r="Z29" s="417">
        <v>124</v>
      </c>
      <c r="AA29" s="420">
        <v>24</v>
      </c>
      <c r="AB29" s="411">
        <v>314</v>
      </c>
      <c r="AC29" s="420">
        <v>24</v>
      </c>
      <c r="AD29" s="411">
        <v>1028</v>
      </c>
      <c r="AE29" s="420">
        <v>24</v>
      </c>
      <c r="AF29" s="418">
        <v>246</v>
      </c>
      <c r="AG29" s="420">
        <v>24</v>
      </c>
      <c r="AH29" s="417">
        <v>455</v>
      </c>
      <c r="AI29" s="420">
        <v>24</v>
      </c>
      <c r="AJ29" s="408">
        <v>2250</v>
      </c>
      <c r="AK29" s="420">
        <v>24</v>
      </c>
      <c r="AL29" s="419">
        <v>1250</v>
      </c>
      <c r="AM29" s="420">
        <v>24</v>
      </c>
    </row>
    <row r="30" spans="1:39" ht="15.75" x14ac:dyDescent="0.2">
      <c r="A30" s="403">
        <v>76</v>
      </c>
      <c r="B30" s="407">
        <v>850</v>
      </c>
      <c r="C30" s="403">
        <v>76</v>
      </c>
      <c r="D30" s="408">
        <v>2209</v>
      </c>
      <c r="E30" s="403">
        <v>76</v>
      </c>
      <c r="F30" s="408">
        <v>1070</v>
      </c>
      <c r="G30" s="403">
        <v>76</v>
      </c>
      <c r="H30" s="408">
        <v>4884</v>
      </c>
      <c r="I30" s="403">
        <v>76</v>
      </c>
      <c r="J30" s="408">
        <v>1484</v>
      </c>
      <c r="K30" s="403">
        <v>76</v>
      </c>
      <c r="L30" s="408">
        <v>3804</v>
      </c>
      <c r="M30" s="403">
        <v>76</v>
      </c>
      <c r="N30" s="409">
        <v>20600</v>
      </c>
      <c r="O30" s="403">
        <v>76</v>
      </c>
      <c r="P30" s="409">
        <v>35724</v>
      </c>
      <c r="Q30" s="403">
        <v>76</v>
      </c>
      <c r="R30" s="409">
        <v>60900</v>
      </c>
      <c r="S30" s="403">
        <v>76</v>
      </c>
      <c r="T30" s="409">
        <v>84224</v>
      </c>
      <c r="U30" s="403">
        <v>76</v>
      </c>
      <c r="V30" s="407">
        <v>5180</v>
      </c>
      <c r="W30" s="403">
        <v>76</v>
      </c>
      <c r="X30" s="409">
        <v>20384</v>
      </c>
      <c r="Y30" s="403">
        <v>76</v>
      </c>
      <c r="Z30" s="404">
        <v>125</v>
      </c>
      <c r="AA30" s="406">
        <v>25</v>
      </c>
      <c r="AB30" s="410">
        <v>320</v>
      </c>
      <c r="AC30" s="406">
        <v>25</v>
      </c>
      <c r="AD30" s="410">
        <v>1040</v>
      </c>
      <c r="AE30" s="406">
        <v>25</v>
      </c>
      <c r="AF30" s="412">
        <v>250</v>
      </c>
      <c r="AG30" s="406">
        <v>25</v>
      </c>
      <c r="AH30" s="421">
        <v>470</v>
      </c>
      <c r="AI30" s="406">
        <v>25</v>
      </c>
      <c r="AJ30" s="413">
        <v>2300</v>
      </c>
      <c r="AK30" s="406">
        <v>25</v>
      </c>
      <c r="AL30" s="414">
        <v>1300</v>
      </c>
      <c r="AM30" s="406">
        <v>25</v>
      </c>
    </row>
    <row r="31" spans="1:39" ht="15.75" x14ac:dyDescent="0.2">
      <c r="A31" s="415">
        <v>75</v>
      </c>
      <c r="B31" s="405">
        <v>855</v>
      </c>
      <c r="C31" s="415">
        <v>75</v>
      </c>
      <c r="D31" s="413">
        <v>2214</v>
      </c>
      <c r="E31" s="415">
        <v>75</v>
      </c>
      <c r="F31" s="413">
        <v>1075</v>
      </c>
      <c r="G31" s="415">
        <v>75</v>
      </c>
      <c r="H31" s="413">
        <v>4894</v>
      </c>
      <c r="I31" s="415">
        <v>75</v>
      </c>
      <c r="J31" s="413">
        <v>1489</v>
      </c>
      <c r="K31" s="415">
        <v>75</v>
      </c>
      <c r="L31" s="413">
        <v>3814</v>
      </c>
      <c r="M31" s="415">
        <v>75</v>
      </c>
      <c r="N31" s="409">
        <v>20630</v>
      </c>
      <c r="O31" s="415">
        <v>75</v>
      </c>
      <c r="P31" s="409">
        <v>35784</v>
      </c>
      <c r="Q31" s="415">
        <v>75</v>
      </c>
      <c r="R31" s="409">
        <v>61000</v>
      </c>
      <c r="S31" s="415">
        <v>75</v>
      </c>
      <c r="T31" s="409">
        <v>84424</v>
      </c>
      <c r="U31" s="415">
        <v>75</v>
      </c>
      <c r="V31" s="405">
        <v>5200</v>
      </c>
      <c r="W31" s="415">
        <v>75</v>
      </c>
      <c r="X31" s="416">
        <v>20424</v>
      </c>
      <c r="Y31" s="415">
        <v>75</v>
      </c>
      <c r="Z31" s="417">
        <v>126</v>
      </c>
      <c r="AA31" s="420">
        <v>26</v>
      </c>
      <c r="AB31" s="411">
        <v>326</v>
      </c>
      <c r="AC31" s="420">
        <v>26</v>
      </c>
      <c r="AD31" s="411">
        <v>1049</v>
      </c>
      <c r="AE31" s="420">
        <v>26</v>
      </c>
      <c r="AF31" s="418">
        <v>254</v>
      </c>
      <c r="AG31" s="420">
        <v>26</v>
      </c>
      <c r="AH31" s="417">
        <v>485</v>
      </c>
      <c r="AI31" s="420">
        <v>26</v>
      </c>
      <c r="AJ31" s="408">
        <v>2325</v>
      </c>
      <c r="AK31" s="420">
        <v>26</v>
      </c>
      <c r="AL31" s="419">
        <v>1350</v>
      </c>
      <c r="AM31" s="420">
        <v>26</v>
      </c>
    </row>
    <row r="32" spans="1:39" ht="15.75" x14ac:dyDescent="0.2">
      <c r="A32" s="403">
        <v>74</v>
      </c>
      <c r="B32" s="407">
        <v>860</v>
      </c>
      <c r="C32" s="403">
        <v>74</v>
      </c>
      <c r="D32" s="408">
        <v>2219</v>
      </c>
      <c r="E32" s="403">
        <v>74</v>
      </c>
      <c r="F32" s="408">
        <v>1080</v>
      </c>
      <c r="G32" s="403">
        <v>74</v>
      </c>
      <c r="H32" s="408">
        <v>4914</v>
      </c>
      <c r="I32" s="403">
        <v>74</v>
      </c>
      <c r="J32" s="408">
        <v>1494</v>
      </c>
      <c r="K32" s="403">
        <v>74</v>
      </c>
      <c r="L32" s="408">
        <v>3829</v>
      </c>
      <c r="M32" s="403">
        <v>74</v>
      </c>
      <c r="N32" s="409">
        <v>20660</v>
      </c>
      <c r="O32" s="403">
        <v>74</v>
      </c>
      <c r="P32" s="409">
        <v>35884</v>
      </c>
      <c r="Q32" s="403">
        <v>74</v>
      </c>
      <c r="R32" s="409">
        <v>61100</v>
      </c>
      <c r="S32" s="403">
        <v>74</v>
      </c>
      <c r="T32" s="409">
        <v>84624</v>
      </c>
      <c r="U32" s="403">
        <v>74</v>
      </c>
      <c r="V32" s="407">
        <v>5220</v>
      </c>
      <c r="W32" s="403">
        <v>74</v>
      </c>
      <c r="X32" s="409">
        <v>20464</v>
      </c>
      <c r="Y32" s="403">
        <v>74</v>
      </c>
      <c r="Z32" s="404">
        <v>127</v>
      </c>
      <c r="AA32" s="406">
        <v>27</v>
      </c>
      <c r="AB32" s="410">
        <v>332</v>
      </c>
      <c r="AC32" s="406">
        <v>27</v>
      </c>
      <c r="AD32" s="410">
        <v>1058</v>
      </c>
      <c r="AE32" s="406">
        <v>27</v>
      </c>
      <c r="AF32" s="412">
        <v>258</v>
      </c>
      <c r="AG32" s="406">
        <v>27</v>
      </c>
      <c r="AH32" s="421">
        <v>500</v>
      </c>
      <c r="AI32" s="406">
        <v>27</v>
      </c>
      <c r="AJ32" s="413">
        <v>2350</v>
      </c>
      <c r="AK32" s="406">
        <v>27</v>
      </c>
      <c r="AL32" s="414">
        <v>1400</v>
      </c>
      <c r="AM32" s="406">
        <v>27</v>
      </c>
    </row>
    <row r="33" spans="1:39" ht="15.75" x14ac:dyDescent="0.2">
      <c r="A33" s="415">
        <v>73</v>
      </c>
      <c r="B33" s="405">
        <v>865</v>
      </c>
      <c r="C33" s="415">
        <v>73</v>
      </c>
      <c r="D33" s="413">
        <v>2224</v>
      </c>
      <c r="E33" s="415">
        <v>73</v>
      </c>
      <c r="F33" s="413">
        <v>1085</v>
      </c>
      <c r="G33" s="415">
        <v>73</v>
      </c>
      <c r="H33" s="413">
        <v>4934</v>
      </c>
      <c r="I33" s="415">
        <v>73</v>
      </c>
      <c r="J33" s="413">
        <v>1499</v>
      </c>
      <c r="K33" s="415">
        <v>73</v>
      </c>
      <c r="L33" s="413">
        <v>3844</v>
      </c>
      <c r="M33" s="415">
        <v>73</v>
      </c>
      <c r="N33" s="409">
        <v>20690</v>
      </c>
      <c r="O33" s="415">
        <v>73</v>
      </c>
      <c r="P33" s="409">
        <v>35984</v>
      </c>
      <c r="Q33" s="415">
        <v>73</v>
      </c>
      <c r="R33" s="409">
        <v>61200</v>
      </c>
      <c r="S33" s="415">
        <v>73</v>
      </c>
      <c r="T33" s="409">
        <v>84824</v>
      </c>
      <c r="U33" s="415">
        <v>73</v>
      </c>
      <c r="V33" s="405">
        <v>5240</v>
      </c>
      <c r="W33" s="415">
        <v>73</v>
      </c>
      <c r="X33" s="416">
        <v>20504</v>
      </c>
      <c r="Y33" s="415">
        <v>73</v>
      </c>
      <c r="Z33" s="417">
        <v>128</v>
      </c>
      <c r="AA33" s="420">
        <v>28</v>
      </c>
      <c r="AB33" s="411">
        <v>338</v>
      </c>
      <c r="AC33" s="420">
        <v>28</v>
      </c>
      <c r="AD33" s="411">
        <v>1067</v>
      </c>
      <c r="AE33" s="420">
        <v>28</v>
      </c>
      <c r="AF33" s="418">
        <v>262</v>
      </c>
      <c r="AG33" s="420">
        <v>28</v>
      </c>
      <c r="AH33" s="417">
        <v>515</v>
      </c>
      <c r="AI33" s="420">
        <v>28</v>
      </c>
      <c r="AJ33" s="408">
        <v>2400</v>
      </c>
      <c r="AK33" s="420">
        <v>28</v>
      </c>
      <c r="AL33" s="419">
        <v>1450</v>
      </c>
      <c r="AM33" s="420">
        <v>28</v>
      </c>
    </row>
    <row r="34" spans="1:39" ht="15.75" x14ac:dyDescent="0.2">
      <c r="A34" s="403">
        <v>72</v>
      </c>
      <c r="B34" s="407">
        <v>870</v>
      </c>
      <c r="C34" s="403">
        <v>72</v>
      </c>
      <c r="D34" s="408">
        <v>2234</v>
      </c>
      <c r="E34" s="403">
        <v>72</v>
      </c>
      <c r="F34" s="408">
        <v>1090</v>
      </c>
      <c r="G34" s="403">
        <v>72</v>
      </c>
      <c r="H34" s="408">
        <v>4954</v>
      </c>
      <c r="I34" s="403">
        <v>72</v>
      </c>
      <c r="J34" s="408">
        <v>1504</v>
      </c>
      <c r="K34" s="403">
        <v>72</v>
      </c>
      <c r="L34" s="408">
        <v>3859</v>
      </c>
      <c r="M34" s="403">
        <v>72</v>
      </c>
      <c r="N34" s="409">
        <v>20710</v>
      </c>
      <c r="O34" s="403">
        <v>72</v>
      </c>
      <c r="P34" s="409">
        <v>40084</v>
      </c>
      <c r="Q34" s="403">
        <v>72</v>
      </c>
      <c r="R34" s="409">
        <v>61300</v>
      </c>
      <c r="S34" s="403">
        <v>72</v>
      </c>
      <c r="T34" s="409">
        <v>85024</v>
      </c>
      <c r="U34" s="403">
        <v>72</v>
      </c>
      <c r="V34" s="407">
        <v>5260</v>
      </c>
      <c r="W34" s="403">
        <v>72</v>
      </c>
      <c r="X34" s="409">
        <v>20544</v>
      </c>
      <c r="Y34" s="403">
        <v>72</v>
      </c>
      <c r="Z34" s="404">
        <v>129</v>
      </c>
      <c r="AA34" s="406">
        <v>29</v>
      </c>
      <c r="AB34" s="410">
        <v>344</v>
      </c>
      <c r="AC34" s="406">
        <v>29</v>
      </c>
      <c r="AD34" s="410">
        <v>1076</v>
      </c>
      <c r="AE34" s="406">
        <v>29</v>
      </c>
      <c r="AF34" s="412">
        <v>266</v>
      </c>
      <c r="AG34" s="406">
        <v>29</v>
      </c>
      <c r="AH34" s="421">
        <v>530</v>
      </c>
      <c r="AI34" s="406">
        <v>29</v>
      </c>
      <c r="AJ34" s="413">
        <v>2450</v>
      </c>
      <c r="AK34" s="406">
        <v>29</v>
      </c>
      <c r="AL34" s="414">
        <v>1500</v>
      </c>
      <c r="AM34" s="406">
        <v>29</v>
      </c>
    </row>
    <row r="35" spans="1:39" ht="15.75" x14ac:dyDescent="0.2">
      <c r="A35" s="415">
        <v>71</v>
      </c>
      <c r="B35" s="405">
        <v>875</v>
      </c>
      <c r="C35" s="415">
        <v>71</v>
      </c>
      <c r="D35" s="413">
        <v>2244</v>
      </c>
      <c r="E35" s="415">
        <v>71</v>
      </c>
      <c r="F35" s="413">
        <v>1095</v>
      </c>
      <c r="G35" s="415">
        <v>71</v>
      </c>
      <c r="H35" s="413">
        <v>4974</v>
      </c>
      <c r="I35" s="415">
        <v>71</v>
      </c>
      <c r="J35" s="413">
        <v>1509</v>
      </c>
      <c r="K35" s="415">
        <v>71</v>
      </c>
      <c r="L35" s="413">
        <v>3874</v>
      </c>
      <c r="M35" s="415">
        <v>71</v>
      </c>
      <c r="N35" s="409">
        <v>20740</v>
      </c>
      <c r="O35" s="415">
        <v>71</v>
      </c>
      <c r="P35" s="409">
        <v>40184</v>
      </c>
      <c r="Q35" s="415">
        <v>71</v>
      </c>
      <c r="R35" s="409">
        <v>61400</v>
      </c>
      <c r="S35" s="415">
        <v>71</v>
      </c>
      <c r="T35" s="409">
        <v>85224</v>
      </c>
      <c r="U35" s="415">
        <v>71</v>
      </c>
      <c r="V35" s="405">
        <v>5280</v>
      </c>
      <c r="W35" s="415">
        <v>71</v>
      </c>
      <c r="X35" s="416">
        <v>20584</v>
      </c>
      <c r="Y35" s="415">
        <v>71</v>
      </c>
      <c r="Z35" s="417">
        <v>130</v>
      </c>
      <c r="AA35" s="420">
        <v>30</v>
      </c>
      <c r="AB35" s="411">
        <v>350</v>
      </c>
      <c r="AC35" s="420">
        <v>30</v>
      </c>
      <c r="AD35" s="411">
        <v>1085</v>
      </c>
      <c r="AE35" s="420">
        <v>30</v>
      </c>
      <c r="AF35" s="418">
        <v>270</v>
      </c>
      <c r="AG35" s="420">
        <v>30</v>
      </c>
      <c r="AH35" s="417">
        <v>545</v>
      </c>
      <c r="AI35" s="420">
        <v>30</v>
      </c>
      <c r="AJ35" s="408">
        <v>2500</v>
      </c>
      <c r="AK35" s="420">
        <v>30</v>
      </c>
      <c r="AL35" s="419">
        <v>1550</v>
      </c>
      <c r="AM35" s="420">
        <v>30</v>
      </c>
    </row>
    <row r="36" spans="1:39" ht="15.75" x14ac:dyDescent="0.2">
      <c r="A36" s="403">
        <v>70</v>
      </c>
      <c r="B36" s="407">
        <v>880</v>
      </c>
      <c r="C36" s="403">
        <v>70</v>
      </c>
      <c r="D36" s="408">
        <v>2254</v>
      </c>
      <c r="E36" s="403">
        <v>70</v>
      </c>
      <c r="F36" s="408">
        <v>1100</v>
      </c>
      <c r="G36" s="403">
        <v>70</v>
      </c>
      <c r="H36" s="408">
        <v>4994</v>
      </c>
      <c r="I36" s="403">
        <v>70</v>
      </c>
      <c r="J36" s="408">
        <v>1514</v>
      </c>
      <c r="K36" s="403">
        <v>70</v>
      </c>
      <c r="L36" s="408">
        <v>3889</v>
      </c>
      <c r="M36" s="403">
        <v>70</v>
      </c>
      <c r="N36" s="409">
        <v>20770</v>
      </c>
      <c r="O36" s="403">
        <v>70</v>
      </c>
      <c r="P36" s="409">
        <v>40284</v>
      </c>
      <c r="Q36" s="403">
        <v>70</v>
      </c>
      <c r="R36" s="409">
        <v>61500</v>
      </c>
      <c r="S36" s="403">
        <v>70</v>
      </c>
      <c r="T36" s="409">
        <v>85424</v>
      </c>
      <c r="U36" s="403">
        <v>70</v>
      </c>
      <c r="V36" s="407">
        <v>5300</v>
      </c>
      <c r="W36" s="403">
        <v>70</v>
      </c>
      <c r="X36" s="409">
        <v>20624</v>
      </c>
      <c r="Y36" s="403">
        <v>70</v>
      </c>
      <c r="Z36" s="404">
        <v>131</v>
      </c>
      <c r="AA36" s="406">
        <v>31</v>
      </c>
      <c r="AB36" s="410">
        <v>355</v>
      </c>
      <c r="AC36" s="406">
        <v>31</v>
      </c>
      <c r="AD36" s="410">
        <v>1094</v>
      </c>
      <c r="AE36" s="406">
        <v>31</v>
      </c>
      <c r="AF36" s="412">
        <v>274</v>
      </c>
      <c r="AG36" s="406">
        <v>31</v>
      </c>
      <c r="AH36" s="421">
        <v>560</v>
      </c>
      <c r="AI36" s="406">
        <v>31</v>
      </c>
      <c r="AJ36" s="413">
        <v>2550</v>
      </c>
      <c r="AK36" s="406">
        <v>31</v>
      </c>
      <c r="AL36" s="414">
        <v>1600</v>
      </c>
      <c r="AM36" s="406">
        <v>31</v>
      </c>
    </row>
    <row r="37" spans="1:39" ht="15.75" x14ac:dyDescent="0.2">
      <c r="A37" s="415">
        <v>69</v>
      </c>
      <c r="B37" s="405">
        <v>885</v>
      </c>
      <c r="C37" s="415">
        <v>69</v>
      </c>
      <c r="D37" s="413">
        <v>2264</v>
      </c>
      <c r="E37" s="415">
        <v>69</v>
      </c>
      <c r="F37" s="413">
        <v>1105</v>
      </c>
      <c r="G37" s="415">
        <v>69</v>
      </c>
      <c r="H37" s="413">
        <v>5014</v>
      </c>
      <c r="I37" s="415">
        <v>69</v>
      </c>
      <c r="J37" s="413">
        <v>1519</v>
      </c>
      <c r="K37" s="415">
        <v>69</v>
      </c>
      <c r="L37" s="413">
        <v>3904</v>
      </c>
      <c r="M37" s="415">
        <v>69</v>
      </c>
      <c r="N37" s="409">
        <v>20800</v>
      </c>
      <c r="O37" s="415">
        <v>69</v>
      </c>
      <c r="P37" s="409">
        <v>40384</v>
      </c>
      <c r="Q37" s="415">
        <v>69</v>
      </c>
      <c r="R37" s="409">
        <v>61600</v>
      </c>
      <c r="S37" s="415">
        <v>69</v>
      </c>
      <c r="T37" s="409">
        <v>85624</v>
      </c>
      <c r="U37" s="415">
        <v>69</v>
      </c>
      <c r="V37" s="405">
        <v>5320</v>
      </c>
      <c r="W37" s="415">
        <v>69</v>
      </c>
      <c r="X37" s="416">
        <v>20664</v>
      </c>
      <c r="Y37" s="415">
        <v>69</v>
      </c>
      <c r="Z37" s="417">
        <v>132</v>
      </c>
      <c r="AA37" s="420">
        <v>32</v>
      </c>
      <c r="AB37" s="411">
        <v>360</v>
      </c>
      <c r="AC37" s="420">
        <v>32</v>
      </c>
      <c r="AD37" s="411">
        <v>1103</v>
      </c>
      <c r="AE37" s="420">
        <v>32</v>
      </c>
      <c r="AF37" s="418">
        <v>278</v>
      </c>
      <c r="AG37" s="420">
        <v>32</v>
      </c>
      <c r="AH37" s="417">
        <v>575</v>
      </c>
      <c r="AI37" s="420">
        <v>32</v>
      </c>
      <c r="AJ37" s="408">
        <v>2600</v>
      </c>
      <c r="AK37" s="420">
        <v>32</v>
      </c>
      <c r="AL37" s="419">
        <v>1650</v>
      </c>
      <c r="AM37" s="420">
        <v>32</v>
      </c>
    </row>
    <row r="38" spans="1:39" ht="15.75" x14ac:dyDescent="0.2">
      <c r="A38" s="403">
        <v>68</v>
      </c>
      <c r="B38" s="407">
        <v>890</v>
      </c>
      <c r="C38" s="403">
        <v>68</v>
      </c>
      <c r="D38" s="408">
        <v>2274</v>
      </c>
      <c r="E38" s="403">
        <v>68</v>
      </c>
      <c r="F38" s="408">
        <v>1110</v>
      </c>
      <c r="G38" s="403">
        <v>68</v>
      </c>
      <c r="H38" s="408">
        <v>5034</v>
      </c>
      <c r="I38" s="403">
        <v>68</v>
      </c>
      <c r="J38" s="408">
        <v>1524</v>
      </c>
      <c r="K38" s="403">
        <v>68</v>
      </c>
      <c r="L38" s="408">
        <v>3919</v>
      </c>
      <c r="M38" s="403">
        <v>68</v>
      </c>
      <c r="N38" s="409">
        <v>20830</v>
      </c>
      <c r="O38" s="403">
        <v>68</v>
      </c>
      <c r="P38" s="409">
        <v>40484</v>
      </c>
      <c r="Q38" s="403">
        <v>68</v>
      </c>
      <c r="R38" s="409">
        <v>61700</v>
      </c>
      <c r="S38" s="403">
        <v>68</v>
      </c>
      <c r="T38" s="409">
        <v>85824</v>
      </c>
      <c r="U38" s="403">
        <v>68</v>
      </c>
      <c r="V38" s="407">
        <v>5340</v>
      </c>
      <c r="W38" s="403">
        <v>68</v>
      </c>
      <c r="X38" s="409">
        <v>20704</v>
      </c>
      <c r="Y38" s="403">
        <v>68</v>
      </c>
      <c r="Z38" s="404">
        <v>133</v>
      </c>
      <c r="AA38" s="406">
        <v>33</v>
      </c>
      <c r="AB38" s="410">
        <v>365</v>
      </c>
      <c r="AC38" s="406">
        <v>33</v>
      </c>
      <c r="AD38" s="410">
        <v>1112</v>
      </c>
      <c r="AE38" s="406">
        <v>33</v>
      </c>
      <c r="AF38" s="412">
        <v>282</v>
      </c>
      <c r="AG38" s="406">
        <v>33</v>
      </c>
      <c r="AH38" s="421">
        <v>590</v>
      </c>
      <c r="AI38" s="406">
        <v>33</v>
      </c>
      <c r="AJ38" s="413">
        <v>2650</v>
      </c>
      <c r="AK38" s="406">
        <v>33</v>
      </c>
      <c r="AL38" s="414">
        <v>1700</v>
      </c>
      <c r="AM38" s="406">
        <v>33</v>
      </c>
    </row>
    <row r="39" spans="1:39" ht="15.75" x14ac:dyDescent="0.2">
      <c r="A39" s="415">
        <v>67</v>
      </c>
      <c r="B39" s="405">
        <v>895</v>
      </c>
      <c r="C39" s="415">
        <v>67</v>
      </c>
      <c r="D39" s="413">
        <v>2284</v>
      </c>
      <c r="E39" s="415">
        <v>67</v>
      </c>
      <c r="F39" s="413">
        <v>1115</v>
      </c>
      <c r="G39" s="415">
        <v>67</v>
      </c>
      <c r="H39" s="413">
        <v>5054</v>
      </c>
      <c r="I39" s="415">
        <v>67</v>
      </c>
      <c r="J39" s="413">
        <v>1529</v>
      </c>
      <c r="K39" s="415">
        <v>67</v>
      </c>
      <c r="L39" s="413">
        <v>3934</v>
      </c>
      <c r="M39" s="415">
        <v>67</v>
      </c>
      <c r="N39" s="409">
        <v>20860</v>
      </c>
      <c r="O39" s="415">
        <v>67</v>
      </c>
      <c r="P39" s="409">
        <v>40584</v>
      </c>
      <c r="Q39" s="415">
        <v>67</v>
      </c>
      <c r="R39" s="409">
        <v>61800</v>
      </c>
      <c r="S39" s="415">
        <v>67</v>
      </c>
      <c r="T39" s="409">
        <v>90024</v>
      </c>
      <c r="U39" s="415">
        <v>67</v>
      </c>
      <c r="V39" s="405">
        <v>5360</v>
      </c>
      <c r="W39" s="415">
        <v>67</v>
      </c>
      <c r="X39" s="416">
        <v>20744</v>
      </c>
      <c r="Y39" s="415">
        <v>67</v>
      </c>
      <c r="Z39" s="417">
        <v>134</v>
      </c>
      <c r="AA39" s="420">
        <v>34</v>
      </c>
      <c r="AB39" s="411">
        <v>370</v>
      </c>
      <c r="AC39" s="420">
        <v>34</v>
      </c>
      <c r="AD39" s="411">
        <v>1121</v>
      </c>
      <c r="AE39" s="420">
        <v>34</v>
      </c>
      <c r="AF39" s="418">
        <v>286</v>
      </c>
      <c r="AG39" s="420">
        <v>34</v>
      </c>
      <c r="AH39" s="417">
        <v>605</v>
      </c>
      <c r="AI39" s="420">
        <v>34</v>
      </c>
      <c r="AJ39" s="408">
        <v>2700</v>
      </c>
      <c r="AK39" s="420">
        <v>34</v>
      </c>
      <c r="AL39" s="419">
        <v>1750</v>
      </c>
      <c r="AM39" s="420">
        <v>34</v>
      </c>
    </row>
    <row r="40" spans="1:39" ht="15.75" x14ac:dyDescent="0.2">
      <c r="A40" s="403">
        <v>66</v>
      </c>
      <c r="B40" s="407">
        <v>900</v>
      </c>
      <c r="C40" s="403">
        <v>66</v>
      </c>
      <c r="D40" s="408">
        <v>2294</v>
      </c>
      <c r="E40" s="403">
        <v>66</v>
      </c>
      <c r="F40" s="408">
        <v>1120</v>
      </c>
      <c r="G40" s="403">
        <v>66</v>
      </c>
      <c r="H40" s="408">
        <v>5074</v>
      </c>
      <c r="I40" s="403">
        <v>66</v>
      </c>
      <c r="J40" s="408">
        <v>1534</v>
      </c>
      <c r="K40" s="403">
        <v>66</v>
      </c>
      <c r="L40" s="408">
        <v>3949</v>
      </c>
      <c r="M40" s="403">
        <v>66</v>
      </c>
      <c r="N40" s="409">
        <v>20890</v>
      </c>
      <c r="O40" s="403">
        <v>66</v>
      </c>
      <c r="P40" s="409">
        <v>40684</v>
      </c>
      <c r="Q40" s="403">
        <v>66</v>
      </c>
      <c r="R40" s="409">
        <v>61950</v>
      </c>
      <c r="S40" s="403">
        <v>66</v>
      </c>
      <c r="T40" s="409">
        <v>90224</v>
      </c>
      <c r="U40" s="403">
        <v>66</v>
      </c>
      <c r="V40" s="407">
        <v>5380</v>
      </c>
      <c r="W40" s="403">
        <v>66</v>
      </c>
      <c r="X40" s="409">
        <v>20784</v>
      </c>
      <c r="Y40" s="403">
        <v>66</v>
      </c>
      <c r="Z40" s="404">
        <v>135</v>
      </c>
      <c r="AA40" s="406">
        <v>35</v>
      </c>
      <c r="AB40" s="410">
        <v>375</v>
      </c>
      <c r="AC40" s="406">
        <v>35</v>
      </c>
      <c r="AD40" s="410">
        <v>1130</v>
      </c>
      <c r="AE40" s="406">
        <v>35</v>
      </c>
      <c r="AF40" s="412">
        <v>290</v>
      </c>
      <c r="AG40" s="406">
        <v>35</v>
      </c>
      <c r="AH40" s="421">
        <v>620</v>
      </c>
      <c r="AI40" s="406">
        <v>35</v>
      </c>
      <c r="AJ40" s="413">
        <v>2750</v>
      </c>
      <c r="AK40" s="406">
        <v>35</v>
      </c>
      <c r="AL40" s="414">
        <v>1800</v>
      </c>
      <c r="AM40" s="406">
        <v>35</v>
      </c>
    </row>
    <row r="41" spans="1:39" ht="15.75" x14ac:dyDescent="0.2">
      <c r="A41" s="415">
        <v>65</v>
      </c>
      <c r="B41" s="405">
        <v>905</v>
      </c>
      <c r="C41" s="415">
        <v>65</v>
      </c>
      <c r="D41" s="413">
        <v>2304</v>
      </c>
      <c r="E41" s="415">
        <v>65</v>
      </c>
      <c r="F41" s="413">
        <v>1125</v>
      </c>
      <c r="G41" s="415">
        <v>65</v>
      </c>
      <c r="H41" s="413">
        <v>5094</v>
      </c>
      <c r="I41" s="415">
        <v>65</v>
      </c>
      <c r="J41" s="413">
        <v>1539</v>
      </c>
      <c r="K41" s="415">
        <v>65</v>
      </c>
      <c r="L41" s="413">
        <v>3964</v>
      </c>
      <c r="M41" s="415">
        <v>65</v>
      </c>
      <c r="N41" s="409">
        <v>20910</v>
      </c>
      <c r="O41" s="415">
        <v>65</v>
      </c>
      <c r="P41" s="409">
        <v>40784</v>
      </c>
      <c r="Q41" s="415">
        <v>65</v>
      </c>
      <c r="R41" s="409">
        <v>62100</v>
      </c>
      <c r="S41" s="415">
        <v>65</v>
      </c>
      <c r="T41" s="409">
        <v>90424</v>
      </c>
      <c r="U41" s="415">
        <v>65</v>
      </c>
      <c r="V41" s="405">
        <v>5400</v>
      </c>
      <c r="W41" s="415">
        <v>65</v>
      </c>
      <c r="X41" s="416">
        <v>20824</v>
      </c>
      <c r="Y41" s="415">
        <v>65</v>
      </c>
      <c r="Z41" s="417">
        <v>136</v>
      </c>
      <c r="AA41" s="420">
        <v>36</v>
      </c>
      <c r="AB41" s="411">
        <v>380</v>
      </c>
      <c r="AC41" s="420">
        <v>36</v>
      </c>
      <c r="AD41" s="411">
        <v>1139</v>
      </c>
      <c r="AE41" s="420">
        <v>36</v>
      </c>
      <c r="AF41" s="418">
        <v>294</v>
      </c>
      <c r="AG41" s="420">
        <v>36</v>
      </c>
      <c r="AH41" s="417">
        <v>635</v>
      </c>
      <c r="AI41" s="420">
        <v>36</v>
      </c>
      <c r="AJ41" s="408">
        <v>2800</v>
      </c>
      <c r="AK41" s="420">
        <v>36</v>
      </c>
      <c r="AL41" s="419">
        <v>1850</v>
      </c>
      <c r="AM41" s="420">
        <v>36</v>
      </c>
    </row>
    <row r="42" spans="1:39" ht="15.75" x14ac:dyDescent="0.2">
      <c r="A42" s="403">
        <v>64</v>
      </c>
      <c r="B42" s="407">
        <v>910</v>
      </c>
      <c r="C42" s="403">
        <v>64</v>
      </c>
      <c r="D42" s="408">
        <v>2314</v>
      </c>
      <c r="E42" s="403">
        <v>64</v>
      </c>
      <c r="F42" s="408">
        <v>1130</v>
      </c>
      <c r="G42" s="403">
        <v>64</v>
      </c>
      <c r="H42" s="408">
        <v>5114</v>
      </c>
      <c r="I42" s="403">
        <v>64</v>
      </c>
      <c r="J42" s="408">
        <v>1544</v>
      </c>
      <c r="K42" s="403">
        <v>64</v>
      </c>
      <c r="L42" s="408">
        <v>3979</v>
      </c>
      <c r="M42" s="403">
        <v>64</v>
      </c>
      <c r="N42" s="409">
        <v>20940</v>
      </c>
      <c r="O42" s="403">
        <v>64</v>
      </c>
      <c r="P42" s="409">
        <v>40884</v>
      </c>
      <c r="Q42" s="403">
        <v>64</v>
      </c>
      <c r="R42" s="409">
        <v>62250</v>
      </c>
      <c r="S42" s="403">
        <v>64</v>
      </c>
      <c r="T42" s="409">
        <v>90624</v>
      </c>
      <c r="U42" s="403">
        <v>64</v>
      </c>
      <c r="V42" s="407">
        <v>5420</v>
      </c>
      <c r="W42" s="403">
        <v>64</v>
      </c>
      <c r="X42" s="409">
        <v>20864</v>
      </c>
      <c r="Y42" s="403">
        <v>64</v>
      </c>
      <c r="Z42" s="404">
        <v>137</v>
      </c>
      <c r="AA42" s="406">
        <v>37</v>
      </c>
      <c r="AB42" s="410">
        <v>385</v>
      </c>
      <c r="AC42" s="406">
        <v>37</v>
      </c>
      <c r="AD42" s="410">
        <v>1148</v>
      </c>
      <c r="AE42" s="406">
        <v>37</v>
      </c>
      <c r="AF42" s="412">
        <v>298</v>
      </c>
      <c r="AG42" s="406">
        <v>37</v>
      </c>
      <c r="AH42" s="405">
        <v>650</v>
      </c>
      <c r="AI42" s="406">
        <v>37</v>
      </c>
      <c r="AJ42" s="413">
        <v>2850</v>
      </c>
      <c r="AK42" s="406">
        <v>37</v>
      </c>
      <c r="AL42" s="414">
        <v>1900</v>
      </c>
      <c r="AM42" s="406">
        <v>37</v>
      </c>
    </row>
    <row r="43" spans="1:39" ht="15.75" x14ac:dyDescent="0.2">
      <c r="A43" s="415">
        <v>63</v>
      </c>
      <c r="B43" s="405">
        <v>915</v>
      </c>
      <c r="C43" s="415">
        <v>63</v>
      </c>
      <c r="D43" s="413">
        <v>2324</v>
      </c>
      <c r="E43" s="415">
        <v>63</v>
      </c>
      <c r="F43" s="413">
        <v>1135</v>
      </c>
      <c r="G43" s="415">
        <v>63</v>
      </c>
      <c r="H43" s="413">
        <v>5134</v>
      </c>
      <c r="I43" s="415">
        <v>63</v>
      </c>
      <c r="J43" s="413">
        <v>1554</v>
      </c>
      <c r="K43" s="415">
        <v>63</v>
      </c>
      <c r="L43" s="413">
        <v>3994</v>
      </c>
      <c r="M43" s="415">
        <v>63</v>
      </c>
      <c r="N43" s="409">
        <v>20970</v>
      </c>
      <c r="O43" s="415">
        <v>63</v>
      </c>
      <c r="P43" s="409">
        <v>40984</v>
      </c>
      <c r="Q43" s="415">
        <v>63</v>
      </c>
      <c r="R43" s="409">
        <v>62400</v>
      </c>
      <c r="S43" s="415">
        <v>63</v>
      </c>
      <c r="T43" s="409">
        <v>90824</v>
      </c>
      <c r="U43" s="415">
        <v>63</v>
      </c>
      <c r="V43" s="405">
        <v>5440</v>
      </c>
      <c r="W43" s="415">
        <v>63</v>
      </c>
      <c r="X43" s="416">
        <v>20904</v>
      </c>
      <c r="Y43" s="415">
        <v>63</v>
      </c>
      <c r="Z43" s="417">
        <v>138</v>
      </c>
      <c r="AA43" s="420">
        <v>38</v>
      </c>
      <c r="AB43" s="411">
        <v>390</v>
      </c>
      <c r="AC43" s="420">
        <v>38</v>
      </c>
      <c r="AD43" s="411">
        <v>1157</v>
      </c>
      <c r="AE43" s="420">
        <v>38</v>
      </c>
      <c r="AF43" s="418">
        <v>302</v>
      </c>
      <c r="AG43" s="420">
        <v>38</v>
      </c>
      <c r="AH43" s="407">
        <v>665</v>
      </c>
      <c r="AI43" s="420">
        <v>38</v>
      </c>
      <c r="AJ43" s="408">
        <v>2900</v>
      </c>
      <c r="AK43" s="420">
        <v>38</v>
      </c>
      <c r="AL43" s="419">
        <v>1950</v>
      </c>
      <c r="AM43" s="420">
        <v>38</v>
      </c>
    </row>
    <row r="44" spans="1:39" ht="15.75" x14ac:dyDescent="0.2">
      <c r="A44" s="403">
        <v>62</v>
      </c>
      <c r="B44" s="407">
        <v>920</v>
      </c>
      <c r="C44" s="403">
        <v>62</v>
      </c>
      <c r="D44" s="408">
        <v>2334</v>
      </c>
      <c r="E44" s="403">
        <v>62</v>
      </c>
      <c r="F44" s="408">
        <v>1140</v>
      </c>
      <c r="G44" s="403">
        <v>62</v>
      </c>
      <c r="H44" s="408">
        <v>5154</v>
      </c>
      <c r="I44" s="403">
        <v>62</v>
      </c>
      <c r="J44" s="408">
        <v>1564</v>
      </c>
      <c r="K44" s="403">
        <v>62</v>
      </c>
      <c r="L44" s="408">
        <v>4009</v>
      </c>
      <c r="M44" s="403">
        <v>62</v>
      </c>
      <c r="N44" s="409">
        <v>21000</v>
      </c>
      <c r="O44" s="403">
        <v>62</v>
      </c>
      <c r="P44" s="409">
        <v>41084</v>
      </c>
      <c r="Q44" s="403">
        <v>62</v>
      </c>
      <c r="R44" s="409">
        <v>62550</v>
      </c>
      <c r="S44" s="403">
        <v>62</v>
      </c>
      <c r="T44" s="409">
        <v>91024</v>
      </c>
      <c r="U44" s="403">
        <v>62</v>
      </c>
      <c r="V44" s="407">
        <v>5460</v>
      </c>
      <c r="W44" s="403">
        <v>62</v>
      </c>
      <c r="X44" s="409">
        <v>20944</v>
      </c>
      <c r="Y44" s="403">
        <v>62</v>
      </c>
      <c r="Z44" s="404">
        <v>139</v>
      </c>
      <c r="AA44" s="406">
        <v>39</v>
      </c>
      <c r="AB44" s="410">
        <v>395</v>
      </c>
      <c r="AC44" s="406">
        <v>39</v>
      </c>
      <c r="AD44" s="410">
        <v>1166</v>
      </c>
      <c r="AE44" s="406">
        <v>39</v>
      </c>
      <c r="AF44" s="412">
        <v>306</v>
      </c>
      <c r="AG44" s="406">
        <v>39</v>
      </c>
      <c r="AH44" s="405">
        <v>680</v>
      </c>
      <c r="AI44" s="406">
        <v>39</v>
      </c>
      <c r="AJ44" s="413">
        <v>2950</v>
      </c>
      <c r="AK44" s="406">
        <v>39</v>
      </c>
      <c r="AL44" s="414">
        <v>2000</v>
      </c>
      <c r="AM44" s="406">
        <v>39</v>
      </c>
    </row>
    <row r="45" spans="1:39" ht="15.75" x14ac:dyDescent="0.2">
      <c r="A45" s="415">
        <v>61</v>
      </c>
      <c r="B45" s="405">
        <v>925</v>
      </c>
      <c r="C45" s="415">
        <v>61</v>
      </c>
      <c r="D45" s="413">
        <v>2344</v>
      </c>
      <c r="E45" s="415">
        <v>61</v>
      </c>
      <c r="F45" s="413">
        <v>1145</v>
      </c>
      <c r="G45" s="415">
        <v>61</v>
      </c>
      <c r="H45" s="413">
        <v>5174</v>
      </c>
      <c r="I45" s="415">
        <v>61</v>
      </c>
      <c r="J45" s="413">
        <v>1574</v>
      </c>
      <c r="K45" s="415">
        <v>61</v>
      </c>
      <c r="L45" s="413">
        <v>4024</v>
      </c>
      <c r="M45" s="415">
        <v>61</v>
      </c>
      <c r="N45" s="409">
        <v>21030</v>
      </c>
      <c r="O45" s="415">
        <v>61</v>
      </c>
      <c r="P45" s="409">
        <v>41184</v>
      </c>
      <c r="Q45" s="415">
        <v>61</v>
      </c>
      <c r="R45" s="409">
        <v>62700</v>
      </c>
      <c r="S45" s="415">
        <v>61</v>
      </c>
      <c r="T45" s="409">
        <v>91224</v>
      </c>
      <c r="U45" s="415">
        <v>61</v>
      </c>
      <c r="V45" s="405">
        <v>5480</v>
      </c>
      <c r="W45" s="415">
        <v>61</v>
      </c>
      <c r="X45" s="416">
        <v>20984</v>
      </c>
      <c r="Y45" s="415">
        <v>61</v>
      </c>
      <c r="Z45" s="417">
        <v>140</v>
      </c>
      <c r="AA45" s="420">
        <v>40</v>
      </c>
      <c r="AB45" s="411">
        <v>400</v>
      </c>
      <c r="AC45" s="420">
        <v>40</v>
      </c>
      <c r="AD45" s="411">
        <v>1175</v>
      </c>
      <c r="AE45" s="420">
        <v>40</v>
      </c>
      <c r="AF45" s="418">
        <v>310</v>
      </c>
      <c r="AG45" s="420">
        <v>40</v>
      </c>
      <c r="AH45" s="407">
        <v>695</v>
      </c>
      <c r="AI45" s="420">
        <v>40</v>
      </c>
      <c r="AJ45" s="408">
        <v>3000</v>
      </c>
      <c r="AK45" s="420">
        <v>40</v>
      </c>
      <c r="AL45" s="419">
        <v>2050</v>
      </c>
      <c r="AM45" s="420">
        <v>40</v>
      </c>
    </row>
    <row r="46" spans="1:39" ht="15.75" x14ac:dyDescent="0.2">
      <c r="A46" s="403">
        <v>60</v>
      </c>
      <c r="B46" s="407">
        <v>930</v>
      </c>
      <c r="C46" s="403">
        <v>60</v>
      </c>
      <c r="D46" s="408">
        <v>2354</v>
      </c>
      <c r="E46" s="403">
        <v>60</v>
      </c>
      <c r="F46" s="408">
        <v>1150</v>
      </c>
      <c r="G46" s="403">
        <v>60</v>
      </c>
      <c r="H46" s="408">
        <v>5194</v>
      </c>
      <c r="I46" s="403">
        <v>60</v>
      </c>
      <c r="J46" s="408">
        <v>1584</v>
      </c>
      <c r="K46" s="403">
        <v>60</v>
      </c>
      <c r="L46" s="408">
        <v>4039</v>
      </c>
      <c r="M46" s="403">
        <v>60</v>
      </c>
      <c r="N46" s="409">
        <v>21060</v>
      </c>
      <c r="O46" s="403">
        <v>60</v>
      </c>
      <c r="P46" s="409">
        <v>41284</v>
      </c>
      <c r="Q46" s="403">
        <v>60</v>
      </c>
      <c r="R46" s="409">
        <v>62850</v>
      </c>
      <c r="S46" s="403">
        <v>60</v>
      </c>
      <c r="T46" s="409">
        <v>91424</v>
      </c>
      <c r="U46" s="403">
        <v>60</v>
      </c>
      <c r="V46" s="407">
        <v>5500</v>
      </c>
      <c r="W46" s="403">
        <v>60</v>
      </c>
      <c r="X46" s="409">
        <v>21024</v>
      </c>
      <c r="Y46" s="403">
        <v>60</v>
      </c>
      <c r="Z46" s="404">
        <v>141</v>
      </c>
      <c r="AA46" s="406">
        <v>41</v>
      </c>
      <c r="AB46" s="410">
        <v>404</v>
      </c>
      <c r="AC46" s="406">
        <v>41</v>
      </c>
      <c r="AD46" s="410">
        <v>1184</v>
      </c>
      <c r="AE46" s="406">
        <v>41</v>
      </c>
      <c r="AF46" s="412">
        <v>314</v>
      </c>
      <c r="AG46" s="406">
        <v>41</v>
      </c>
      <c r="AH46" s="405">
        <v>710</v>
      </c>
      <c r="AI46" s="406">
        <v>41</v>
      </c>
      <c r="AJ46" s="413">
        <v>3050</v>
      </c>
      <c r="AK46" s="406">
        <v>41</v>
      </c>
      <c r="AL46" s="414">
        <v>2100</v>
      </c>
      <c r="AM46" s="406">
        <v>41</v>
      </c>
    </row>
    <row r="47" spans="1:39" ht="15.75" x14ac:dyDescent="0.2">
      <c r="A47" s="415">
        <v>59</v>
      </c>
      <c r="B47" s="405">
        <v>935</v>
      </c>
      <c r="C47" s="415">
        <v>59</v>
      </c>
      <c r="D47" s="413">
        <v>2364</v>
      </c>
      <c r="E47" s="415">
        <v>59</v>
      </c>
      <c r="F47" s="413">
        <v>1155</v>
      </c>
      <c r="G47" s="415">
        <v>59</v>
      </c>
      <c r="H47" s="413">
        <v>5214</v>
      </c>
      <c r="I47" s="415">
        <v>59</v>
      </c>
      <c r="J47" s="413">
        <v>1594</v>
      </c>
      <c r="K47" s="415">
        <v>59</v>
      </c>
      <c r="L47" s="413">
        <v>4054</v>
      </c>
      <c r="M47" s="415">
        <v>59</v>
      </c>
      <c r="N47" s="409">
        <v>21090</v>
      </c>
      <c r="O47" s="415">
        <v>59</v>
      </c>
      <c r="P47" s="409">
        <v>41384</v>
      </c>
      <c r="Q47" s="415">
        <v>59</v>
      </c>
      <c r="R47" s="409">
        <v>63000</v>
      </c>
      <c r="S47" s="415">
        <v>59</v>
      </c>
      <c r="T47" s="409">
        <v>91624</v>
      </c>
      <c r="U47" s="415">
        <v>59</v>
      </c>
      <c r="V47" s="405">
        <v>5520</v>
      </c>
      <c r="W47" s="415">
        <v>59</v>
      </c>
      <c r="X47" s="416">
        <v>21064</v>
      </c>
      <c r="Y47" s="415">
        <v>59</v>
      </c>
      <c r="Z47" s="417">
        <v>142</v>
      </c>
      <c r="AA47" s="420">
        <v>42</v>
      </c>
      <c r="AB47" s="411">
        <v>408</v>
      </c>
      <c r="AC47" s="420">
        <v>42</v>
      </c>
      <c r="AD47" s="411">
        <v>1193</v>
      </c>
      <c r="AE47" s="420">
        <v>42</v>
      </c>
      <c r="AF47" s="418">
        <v>318</v>
      </c>
      <c r="AG47" s="420">
        <v>42</v>
      </c>
      <c r="AH47" s="407">
        <v>725</v>
      </c>
      <c r="AI47" s="420">
        <v>42</v>
      </c>
      <c r="AJ47" s="408">
        <v>3100</v>
      </c>
      <c r="AK47" s="420">
        <v>42</v>
      </c>
      <c r="AL47" s="419">
        <v>2150</v>
      </c>
      <c r="AM47" s="420">
        <v>42</v>
      </c>
    </row>
    <row r="48" spans="1:39" ht="15.75" x14ac:dyDescent="0.2">
      <c r="A48" s="403">
        <v>58</v>
      </c>
      <c r="B48" s="407">
        <v>940</v>
      </c>
      <c r="C48" s="403">
        <v>58</v>
      </c>
      <c r="D48" s="408">
        <v>2374</v>
      </c>
      <c r="E48" s="403">
        <v>58</v>
      </c>
      <c r="F48" s="408">
        <v>1160</v>
      </c>
      <c r="G48" s="403">
        <v>58</v>
      </c>
      <c r="H48" s="408">
        <v>5234</v>
      </c>
      <c r="I48" s="403">
        <v>58</v>
      </c>
      <c r="J48" s="408">
        <v>1604</v>
      </c>
      <c r="K48" s="403">
        <v>58</v>
      </c>
      <c r="L48" s="408">
        <v>4074</v>
      </c>
      <c r="M48" s="403">
        <v>58</v>
      </c>
      <c r="N48" s="409">
        <v>21110</v>
      </c>
      <c r="O48" s="403">
        <v>58</v>
      </c>
      <c r="P48" s="409">
        <v>41484</v>
      </c>
      <c r="Q48" s="403">
        <v>58</v>
      </c>
      <c r="R48" s="409">
        <v>63150</v>
      </c>
      <c r="S48" s="403">
        <v>58</v>
      </c>
      <c r="T48" s="409">
        <v>91824</v>
      </c>
      <c r="U48" s="403">
        <v>58</v>
      </c>
      <c r="V48" s="407">
        <v>5540</v>
      </c>
      <c r="W48" s="403">
        <v>58</v>
      </c>
      <c r="X48" s="409">
        <v>21104</v>
      </c>
      <c r="Y48" s="403">
        <v>58</v>
      </c>
      <c r="Z48" s="404">
        <v>143</v>
      </c>
      <c r="AA48" s="406">
        <v>43</v>
      </c>
      <c r="AB48" s="410">
        <v>412</v>
      </c>
      <c r="AC48" s="406">
        <v>43</v>
      </c>
      <c r="AD48" s="410">
        <v>1202</v>
      </c>
      <c r="AE48" s="406">
        <v>43</v>
      </c>
      <c r="AF48" s="412">
        <v>322</v>
      </c>
      <c r="AG48" s="406">
        <v>43</v>
      </c>
      <c r="AH48" s="405">
        <v>740</v>
      </c>
      <c r="AI48" s="406">
        <v>43</v>
      </c>
      <c r="AJ48" s="413">
        <v>3150</v>
      </c>
      <c r="AK48" s="406">
        <v>43</v>
      </c>
      <c r="AL48" s="414">
        <v>2200</v>
      </c>
      <c r="AM48" s="406">
        <v>43</v>
      </c>
    </row>
    <row r="49" spans="1:39" ht="15.75" x14ac:dyDescent="0.2">
      <c r="A49" s="415">
        <v>57</v>
      </c>
      <c r="B49" s="405">
        <v>945</v>
      </c>
      <c r="C49" s="415">
        <v>57</v>
      </c>
      <c r="D49" s="413">
        <v>2384</v>
      </c>
      <c r="E49" s="415">
        <v>57</v>
      </c>
      <c r="F49" s="413">
        <v>1165</v>
      </c>
      <c r="G49" s="415">
        <v>57</v>
      </c>
      <c r="H49" s="413">
        <v>5254</v>
      </c>
      <c r="I49" s="415">
        <v>57</v>
      </c>
      <c r="J49" s="413">
        <v>1614</v>
      </c>
      <c r="K49" s="415">
        <v>57</v>
      </c>
      <c r="L49" s="413">
        <v>4094</v>
      </c>
      <c r="M49" s="415">
        <v>57</v>
      </c>
      <c r="N49" s="409">
        <v>21140</v>
      </c>
      <c r="O49" s="415">
        <v>57</v>
      </c>
      <c r="P49" s="409">
        <v>41584</v>
      </c>
      <c r="Q49" s="415">
        <v>57</v>
      </c>
      <c r="R49" s="409">
        <v>63300</v>
      </c>
      <c r="S49" s="415">
        <v>57</v>
      </c>
      <c r="T49" s="409">
        <v>92024</v>
      </c>
      <c r="U49" s="415">
        <v>57</v>
      </c>
      <c r="V49" s="405">
        <v>5560</v>
      </c>
      <c r="W49" s="415">
        <v>57</v>
      </c>
      <c r="X49" s="416">
        <v>21144</v>
      </c>
      <c r="Y49" s="415">
        <v>57</v>
      </c>
      <c r="Z49" s="417">
        <v>144</v>
      </c>
      <c r="AA49" s="420">
        <v>44</v>
      </c>
      <c r="AB49" s="411">
        <v>416</v>
      </c>
      <c r="AC49" s="420">
        <v>44</v>
      </c>
      <c r="AD49" s="411">
        <v>1211</v>
      </c>
      <c r="AE49" s="420">
        <v>44</v>
      </c>
      <c r="AF49" s="418">
        <v>326</v>
      </c>
      <c r="AG49" s="420">
        <v>44</v>
      </c>
      <c r="AH49" s="407">
        <v>755</v>
      </c>
      <c r="AI49" s="420">
        <v>44</v>
      </c>
      <c r="AJ49" s="408">
        <v>3200</v>
      </c>
      <c r="AK49" s="420">
        <v>44</v>
      </c>
      <c r="AL49" s="419">
        <v>2250</v>
      </c>
      <c r="AM49" s="420">
        <v>44</v>
      </c>
    </row>
    <row r="50" spans="1:39" ht="15.75" x14ac:dyDescent="0.2">
      <c r="A50" s="403">
        <v>56</v>
      </c>
      <c r="B50" s="407">
        <v>950</v>
      </c>
      <c r="C50" s="403">
        <v>56</v>
      </c>
      <c r="D50" s="408">
        <v>2394</v>
      </c>
      <c r="E50" s="403">
        <v>56</v>
      </c>
      <c r="F50" s="408">
        <v>1170</v>
      </c>
      <c r="G50" s="403">
        <v>56</v>
      </c>
      <c r="H50" s="408">
        <v>5274</v>
      </c>
      <c r="I50" s="403">
        <v>56</v>
      </c>
      <c r="J50" s="408">
        <v>1624</v>
      </c>
      <c r="K50" s="403">
        <v>56</v>
      </c>
      <c r="L50" s="408">
        <v>4114</v>
      </c>
      <c r="M50" s="403">
        <v>56</v>
      </c>
      <c r="N50" s="409">
        <v>21170</v>
      </c>
      <c r="O50" s="403">
        <v>56</v>
      </c>
      <c r="P50" s="409">
        <v>41684</v>
      </c>
      <c r="Q50" s="403">
        <v>56</v>
      </c>
      <c r="R50" s="409">
        <v>63450</v>
      </c>
      <c r="S50" s="403">
        <v>56</v>
      </c>
      <c r="T50" s="409">
        <v>92224</v>
      </c>
      <c r="U50" s="403">
        <v>56</v>
      </c>
      <c r="V50" s="407">
        <v>5580</v>
      </c>
      <c r="W50" s="403">
        <v>56</v>
      </c>
      <c r="X50" s="409">
        <v>21184</v>
      </c>
      <c r="Y50" s="403">
        <v>56</v>
      </c>
      <c r="Z50" s="404">
        <v>145</v>
      </c>
      <c r="AA50" s="406">
        <v>45</v>
      </c>
      <c r="AB50" s="410">
        <v>420</v>
      </c>
      <c r="AC50" s="406">
        <v>45</v>
      </c>
      <c r="AD50" s="410">
        <v>1220</v>
      </c>
      <c r="AE50" s="406">
        <v>45</v>
      </c>
      <c r="AF50" s="412">
        <v>330</v>
      </c>
      <c r="AG50" s="406">
        <v>45</v>
      </c>
      <c r="AH50" s="405">
        <v>770</v>
      </c>
      <c r="AI50" s="406">
        <v>45</v>
      </c>
      <c r="AJ50" s="413">
        <v>3250</v>
      </c>
      <c r="AK50" s="406">
        <v>45</v>
      </c>
      <c r="AL50" s="414">
        <v>2300</v>
      </c>
      <c r="AM50" s="406">
        <v>45</v>
      </c>
    </row>
    <row r="51" spans="1:39" ht="15.75" x14ac:dyDescent="0.2">
      <c r="A51" s="415">
        <v>55</v>
      </c>
      <c r="B51" s="405">
        <v>955</v>
      </c>
      <c r="C51" s="415">
        <v>55</v>
      </c>
      <c r="D51" s="413">
        <v>2404</v>
      </c>
      <c r="E51" s="415">
        <v>55</v>
      </c>
      <c r="F51" s="413">
        <v>1175</v>
      </c>
      <c r="G51" s="415">
        <v>55</v>
      </c>
      <c r="H51" s="413">
        <v>5294</v>
      </c>
      <c r="I51" s="415">
        <v>55</v>
      </c>
      <c r="J51" s="413">
        <v>1634</v>
      </c>
      <c r="K51" s="415">
        <v>55</v>
      </c>
      <c r="L51" s="413">
        <v>4134</v>
      </c>
      <c r="M51" s="415">
        <v>55</v>
      </c>
      <c r="N51" s="409">
        <v>21200</v>
      </c>
      <c r="O51" s="415">
        <v>55</v>
      </c>
      <c r="P51" s="409">
        <v>41784</v>
      </c>
      <c r="Q51" s="415">
        <v>55</v>
      </c>
      <c r="R51" s="409">
        <v>63600</v>
      </c>
      <c r="S51" s="415">
        <v>55</v>
      </c>
      <c r="T51" s="409">
        <v>92424</v>
      </c>
      <c r="U51" s="415">
        <v>55</v>
      </c>
      <c r="V51" s="405">
        <v>5600</v>
      </c>
      <c r="W51" s="415">
        <v>55</v>
      </c>
      <c r="X51" s="416">
        <v>21224</v>
      </c>
      <c r="Y51" s="415">
        <v>55</v>
      </c>
      <c r="Z51" s="417">
        <v>146</v>
      </c>
      <c r="AA51" s="420">
        <v>46</v>
      </c>
      <c r="AB51" s="411">
        <v>424</v>
      </c>
      <c r="AC51" s="420">
        <v>46</v>
      </c>
      <c r="AD51" s="411">
        <v>1229</v>
      </c>
      <c r="AE51" s="420">
        <v>46</v>
      </c>
      <c r="AF51" s="418">
        <v>334</v>
      </c>
      <c r="AG51" s="420">
        <v>46</v>
      </c>
      <c r="AH51" s="407">
        <v>785</v>
      </c>
      <c r="AI51" s="420">
        <v>46</v>
      </c>
      <c r="AJ51" s="408">
        <v>3300</v>
      </c>
      <c r="AK51" s="420">
        <v>46</v>
      </c>
      <c r="AL51" s="419">
        <v>2350</v>
      </c>
      <c r="AM51" s="420">
        <v>46</v>
      </c>
    </row>
    <row r="52" spans="1:39" ht="15.75" x14ac:dyDescent="0.2">
      <c r="A52" s="403">
        <v>54</v>
      </c>
      <c r="B52" s="407">
        <v>960</v>
      </c>
      <c r="C52" s="403">
        <v>54</v>
      </c>
      <c r="D52" s="408">
        <v>2414</v>
      </c>
      <c r="E52" s="403">
        <v>54</v>
      </c>
      <c r="F52" s="408">
        <v>1180</v>
      </c>
      <c r="G52" s="403">
        <v>54</v>
      </c>
      <c r="H52" s="408">
        <v>5314</v>
      </c>
      <c r="I52" s="403">
        <v>54</v>
      </c>
      <c r="J52" s="408">
        <v>1644</v>
      </c>
      <c r="K52" s="403">
        <v>54</v>
      </c>
      <c r="L52" s="408">
        <v>4154</v>
      </c>
      <c r="M52" s="403">
        <v>54</v>
      </c>
      <c r="N52" s="409">
        <v>21230</v>
      </c>
      <c r="O52" s="403">
        <v>54</v>
      </c>
      <c r="P52" s="409">
        <v>41884</v>
      </c>
      <c r="Q52" s="403">
        <v>54</v>
      </c>
      <c r="R52" s="409">
        <v>63750</v>
      </c>
      <c r="S52" s="403">
        <v>54</v>
      </c>
      <c r="T52" s="409">
        <v>92624</v>
      </c>
      <c r="U52" s="403">
        <v>54</v>
      </c>
      <c r="V52" s="407">
        <v>5620</v>
      </c>
      <c r="W52" s="403">
        <v>54</v>
      </c>
      <c r="X52" s="409">
        <v>21264</v>
      </c>
      <c r="Y52" s="403">
        <v>54</v>
      </c>
      <c r="Z52" s="404">
        <v>147</v>
      </c>
      <c r="AA52" s="406">
        <v>47</v>
      </c>
      <c r="AB52" s="410">
        <v>428</v>
      </c>
      <c r="AC52" s="406">
        <v>47</v>
      </c>
      <c r="AD52" s="410">
        <v>1238</v>
      </c>
      <c r="AE52" s="406">
        <v>47</v>
      </c>
      <c r="AF52" s="412">
        <v>338</v>
      </c>
      <c r="AG52" s="406">
        <v>47</v>
      </c>
      <c r="AH52" s="405">
        <v>800</v>
      </c>
      <c r="AI52" s="406">
        <v>47</v>
      </c>
      <c r="AJ52" s="413">
        <v>3350</v>
      </c>
      <c r="AK52" s="406">
        <v>47</v>
      </c>
      <c r="AL52" s="414">
        <v>2400</v>
      </c>
      <c r="AM52" s="406">
        <v>47</v>
      </c>
    </row>
    <row r="53" spans="1:39" ht="15.75" x14ac:dyDescent="0.2">
      <c r="A53" s="415">
        <v>53</v>
      </c>
      <c r="B53" s="405">
        <v>965</v>
      </c>
      <c r="C53" s="415">
        <v>53</v>
      </c>
      <c r="D53" s="413">
        <v>2424</v>
      </c>
      <c r="E53" s="415">
        <v>53</v>
      </c>
      <c r="F53" s="413">
        <v>1185</v>
      </c>
      <c r="G53" s="415">
        <v>53</v>
      </c>
      <c r="H53" s="413">
        <v>5334</v>
      </c>
      <c r="I53" s="415">
        <v>53</v>
      </c>
      <c r="J53" s="413">
        <v>1654</v>
      </c>
      <c r="K53" s="415">
        <v>53</v>
      </c>
      <c r="L53" s="413">
        <v>4174</v>
      </c>
      <c r="M53" s="415">
        <v>53</v>
      </c>
      <c r="N53" s="409">
        <v>21260</v>
      </c>
      <c r="O53" s="415">
        <v>53</v>
      </c>
      <c r="P53" s="409">
        <v>41984</v>
      </c>
      <c r="Q53" s="415">
        <v>53</v>
      </c>
      <c r="R53" s="409">
        <v>63900</v>
      </c>
      <c r="S53" s="415">
        <v>53</v>
      </c>
      <c r="T53" s="409">
        <v>92824</v>
      </c>
      <c r="U53" s="415">
        <v>53</v>
      </c>
      <c r="V53" s="405">
        <v>5640</v>
      </c>
      <c r="W53" s="415">
        <v>53</v>
      </c>
      <c r="X53" s="416">
        <v>21304</v>
      </c>
      <c r="Y53" s="415">
        <v>53</v>
      </c>
      <c r="Z53" s="417">
        <v>148</v>
      </c>
      <c r="AA53" s="420">
        <v>48</v>
      </c>
      <c r="AB53" s="411">
        <v>432</v>
      </c>
      <c r="AC53" s="420">
        <v>48</v>
      </c>
      <c r="AD53" s="411">
        <v>1247</v>
      </c>
      <c r="AE53" s="420">
        <v>48</v>
      </c>
      <c r="AF53" s="418">
        <v>342</v>
      </c>
      <c r="AG53" s="420">
        <v>48</v>
      </c>
      <c r="AH53" s="407">
        <v>815</v>
      </c>
      <c r="AI53" s="420">
        <v>48</v>
      </c>
      <c r="AJ53" s="408">
        <v>3400</v>
      </c>
      <c r="AK53" s="420">
        <v>48</v>
      </c>
      <c r="AL53" s="419">
        <v>2450</v>
      </c>
      <c r="AM53" s="420">
        <v>48</v>
      </c>
    </row>
    <row r="54" spans="1:39" ht="15.75" x14ac:dyDescent="0.2">
      <c r="A54" s="403">
        <v>52</v>
      </c>
      <c r="B54" s="407">
        <v>970</v>
      </c>
      <c r="C54" s="403">
        <v>52</v>
      </c>
      <c r="D54" s="408">
        <v>2434</v>
      </c>
      <c r="E54" s="403">
        <v>52</v>
      </c>
      <c r="F54" s="408">
        <v>1190</v>
      </c>
      <c r="G54" s="403">
        <v>52</v>
      </c>
      <c r="H54" s="408">
        <v>5354</v>
      </c>
      <c r="I54" s="403">
        <v>52</v>
      </c>
      <c r="J54" s="408">
        <v>1664</v>
      </c>
      <c r="K54" s="403">
        <v>52</v>
      </c>
      <c r="L54" s="408">
        <v>4194</v>
      </c>
      <c r="M54" s="403">
        <v>52</v>
      </c>
      <c r="N54" s="409">
        <v>21290</v>
      </c>
      <c r="O54" s="403">
        <v>52</v>
      </c>
      <c r="P54" s="409">
        <v>42084</v>
      </c>
      <c r="Q54" s="403">
        <v>52</v>
      </c>
      <c r="R54" s="409">
        <v>64050</v>
      </c>
      <c r="S54" s="403">
        <v>52</v>
      </c>
      <c r="T54" s="409">
        <v>93024</v>
      </c>
      <c r="U54" s="403">
        <v>52</v>
      </c>
      <c r="V54" s="407">
        <v>5660</v>
      </c>
      <c r="W54" s="403">
        <v>52</v>
      </c>
      <c r="X54" s="409">
        <v>21344</v>
      </c>
      <c r="Y54" s="403">
        <v>52</v>
      </c>
      <c r="Z54" s="404">
        <v>149</v>
      </c>
      <c r="AA54" s="406">
        <v>49</v>
      </c>
      <c r="AB54" s="410">
        <v>436</v>
      </c>
      <c r="AC54" s="406">
        <v>49</v>
      </c>
      <c r="AD54" s="410">
        <v>1256</v>
      </c>
      <c r="AE54" s="406">
        <v>49</v>
      </c>
      <c r="AF54" s="412">
        <v>346</v>
      </c>
      <c r="AG54" s="406">
        <v>49</v>
      </c>
      <c r="AH54" s="405">
        <v>830</v>
      </c>
      <c r="AI54" s="406">
        <v>49</v>
      </c>
      <c r="AJ54" s="413">
        <v>3450</v>
      </c>
      <c r="AK54" s="406">
        <v>49</v>
      </c>
      <c r="AL54" s="414">
        <v>2500</v>
      </c>
      <c r="AM54" s="406">
        <v>49</v>
      </c>
    </row>
    <row r="55" spans="1:39" ht="15.75" x14ac:dyDescent="0.2">
      <c r="A55" s="415">
        <v>51</v>
      </c>
      <c r="B55" s="405">
        <v>975</v>
      </c>
      <c r="C55" s="415">
        <v>51</v>
      </c>
      <c r="D55" s="413">
        <v>2444</v>
      </c>
      <c r="E55" s="415">
        <v>51</v>
      </c>
      <c r="F55" s="413">
        <v>1195</v>
      </c>
      <c r="G55" s="415">
        <v>51</v>
      </c>
      <c r="H55" s="413">
        <v>5374</v>
      </c>
      <c r="I55" s="415">
        <v>51</v>
      </c>
      <c r="J55" s="413">
        <v>1674</v>
      </c>
      <c r="K55" s="415">
        <v>51</v>
      </c>
      <c r="L55" s="413">
        <v>4214</v>
      </c>
      <c r="M55" s="415">
        <v>51</v>
      </c>
      <c r="N55" s="409">
        <v>21310</v>
      </c>
      <c r="O55" s="415">
        <v>51</v>
      </c>
      <c r="P55" s="409">
        <v>42204</v>
      </c>
      <c r="Q55" s="415">
        <v>51</v>
      </c>
      <c r="R55" s="409">
        <v>64200</v>
      </c>
      <c r="S55" s="415">
        <v>51</v>
      </c>
      <c r="T55" s="409">
        <v>93324</v>
      </c>
      <c r="U55" s="415">
        <v>51</v>
      </c>
      <c r="V55" s="405">
        <v>5680</v>
      </c>
      <c r="W55" s="415">
        <v>51</v>
      </c>
      <c r="X55" s="416">
        <v>21384</v>
      </c>
      <c r="Y55" s="415">
        <v>51</v>
      </c>
      <c r="Z55" s="417">
        <v>150</v>
      </c>
      <c r="AA55" s="420">
        <v>50</v>
      </c>
      <c r="AB55" s="411">
        <v>440</v>
      </c>
      <c r="AC55" s="420">
        <v>50</v>
      </c>
      <c r="AD55" s="411">
        <v>1265</v>
      </c>
      <c r="AE55" s="420">
        <v>50</v>
      </c>
      <c r="AF55" s="418">
        <v>350</v>
      </c>
      <c r="AG55" s="420">
        <v>50</v>
      </c>
      <c r="AH55" s="407">
        <v>845</v>
      </c>
      <c r="AI55" s="420">
        <v>50</v>
      </c>
      <c r="AJ55" s="408">
        <v>3500</v>
      </c>
      <c r="AK55" s="420">
        <v>50</v>
      </c>
      <c r="AL55" s="419">
        <v>2550</v>
      </c>
      <c r="AM55" s="420">
        <v>50</v>
      </c>
    </row>
    <row r="56" spans="1:39" ht="15.75" x14ac:dyDescent="0.2">
      <c r="A56" s="403">
        <v>50</v>
      </c>
      <c r="B56" s="407">
        <v>980</v>
      </c>
      <c r="C56" s="403">
        <v>50</v>
      </c>
      <c r="D56" s="408">
        <v>2454</v>
      </c>
      <c r="E56" s="403">
        <v>50</v>
      </c>
      <c r="F56" s="408">
        <v>1200</v>
      </c>
      <c r="G56" s="403">
        <v>50</v>
      </c>
      <c r="H56" s="408">
        <v>5394</v>
      </c>
      <c r="I56" s="403">
        <v>50</v>
      </c>
      <c r="J56" s="408">
        <v>1684</v>
      </c>
      <c r="K56" s="403">
        <v>50</v>
      </c>
      <c r="L56" s="408">
        <v>4234</v>
      </c>
      <c r="M56" s="403">
        <v>50</v>
      </c>
      <c r="N56" s="409">
        <v>21340</v>
      </c>
      <c r="O56" s="403">
        <v>50</v>
      </c>
      <c r="P56" s="409">
        <v>42324</v>
      </c>
      <c r="Q56" s="403">
        <v>50</v>
      </c>
      <c r="R56" s="409">
        <v>64350</v>
      </c>
      <c r="S56" s="403">
        <v>50</v>
      </c>
      <c r="T56" s="409">
        <v>93624</v>
      </c>
      <c r="U56" s="403">
        <v>50</v>
      </c>
      <c r="V56" s="407">
        <v>5700</v>
      </c>
      <c r="W56" s="403">
        <v>50</v>
      </c>
      <c r="X56" s="409">
        <v>21424</v>
      </c>
      <c r="Y56" s="403">
        <v>50</v>
      </c>
      <c r="Z56" s="404">
        <v>151</v>
      </c>
      <c r="AA56" s="406">
        <v>51</v>
      </c>
      <c r="AB56" s="410">
        <v>444</v>
      </c>
      <c r="AC56" s="406">
        <v>51</v>
      </c>
      <c r="AD56" s="410">
        <v>1273</v>
      </c>
      <c r="AE56" s="406">
        <v>51</v>
      </c>
      <c r="AF56" s="412">
        <v>354</v>
      </c>
      <c r="AG56" s="406">
        <v>51</v>
      </c>
      <c r="AH56" s="405">
        <v>860</v>
      </c>
      <c r="AI56" s="406">
        <v>51</v>
      </c>
      <c r="AJ56" s="413">
        <v>3550</v>
      </c>
      <c r="AK56" s="406">
        <v>51</v>
      </c>
      <c r="AL56" s="414">
        <v>2600</v>
      </c>
      <c r="AM56" s="406">
        <v>51</v>
      </c>
    </row>
    <row r="57" spans="1:39" ht="15.75" x14ac:dyDescent="0.2">
      <c r="A57" s="415">
        <v>49</v>
      </c>
      <c r="B57" s="405">
        <v>985</v>
      </c>
      <c r="C57" s="415">
        <v>49</v>
      </c>
      <c r="D57" s="413">
        <v>2464</v>
      </c>
      <c r="E57" s="415">
        <v>49</v>
      </c>
      <c r="F57" s="413">
        <v>1205</v>
      </c>
      <c r="G57" s="415">
        <v>49</v>
      </c>
      <c r="H57" s="413">
        <v>5424</v>
      </c>
      <c r="I57" s="415">
        <v>49</v>
      </c>
      <c r="J57" s="413">
        <v>1694</v>
      </c>
      <c r="K57" s="415">
        <v>49</v>
      </c>
      <c r="L57" s="413">
        <v>4254</v>
      </c>
      <c r="M57" s="415">
        <v>49</v>
      </c>
      <c r="N57" s="409">
        <v>21370</v>
      </c>
      <c r="O57" s="415">
        <v>49</v>
      </c>
      <c r="P57" s="409">
        <v>42474</v>
      </c>
      <c r="Q57" s="415">
        <v>49</v>
      </c>
      <c r="R57" s="409">
        <v>64500</v>
      </c>
      <c r="S57" s="415">
        <v>49</v>
      </c>
      <c r="T57" s="409">
        <v>93924</v>
      </c>
      <c r="U57" s="415">
        <v>49</v>
      </c>
      <c r="V57" s="405">
        <v>5720</v>
      </c>
      <c r="W57" s="415">
        <v>49</v>
      </c>
      <c r="X57" s="416">
        <v>21484</v>
      </c>
      <c r="Y57" s="415">
        <v>49</v>
      </c>
      <c r="Z57" s="417">
        <v>152</v>
      </c>
      <c r="AA57" s="420">
        <v>52</v>
      </c>
      <c r="AB57" s="411">
        <v>448</v>
      </c>
      <c r="AC57" s="420">
        <v>52</v>
      </c>
      <c r="AD57" s="411">
        <v>1281</v>
      </c>
      <c r="AE57" s="420">
        <v>52</v>
      </c>
      <c r="AF57" s="418">
        <v>358</v>
      </c>
      <c r="AG57" s="420">
        <v>52</v>
      </c>
      <c r="AH57" s="407">
        <v>875</v>
      </c>
      <c r="AI57" s="420">
        <v>52</v>
      </c>
      <c r="AJ57" s="408">
        <v>3600</v>
      </c>
      <c r="AK57" s="420">
        <v>52</v>
      </c>
      <c r="AL57" s="419">
        <v>2650</v>
      </c>
      <c r="AM57" s="420">
        <v>52</v>
      </c>
    </row>
    <row r="58" spans="1:39" ht="15.75" x14ac:dyDescent="0.2">
      <c r="A58" s="403">
        <v>48</v>
      </c>
      <c r="B58" s="407">
        <v>990</v>
      </c>
      <c r="C58" s="403">
        <v>48</v>
      </c>
      <c r="D58" s="408">
        <v>2474</v>
      </c>
      <c r="E58" s="403">
        <v>48</v>
      </c>
      <c r="F58" s="408">
        <v>1210</v>
      </c>
      <c r="G58" s="403">
        <v>48</v>
      </c>
      <c r="H58" s="408">
        <v>5454</v>
      </c>
      <c r="I58" s="403">
        <v>48</v>
      </c>
      <c r="J58" s="408">
        <v>1704</v>
      </c>
      <c r="K58" s="403">
        <v>48</v>
      </c>
      <c r="L58" s="408">
        <v>4274</v>
      </c>
      <c r="M58" s="403">
        <v>48</v>
      </c>
      <c r="N58" s="409">
        <v>21300</v>
      </c>
      <c r="O58" s="403">
        <v>48</v>
      </c>
      <c r="P58" s="409">
        <v>42624</v>
      </c>
      <c r="Q58" s="403">
        <v>48</v>
      </c>
      <c r="R58" s="409">
        <v>64650</v>
      </c>
      <c r="S58" s="403">
        <v>48</v>
      </c>
      <c r="T58" s="409">
        <v>94224</v>
      </c>
      <c r="U58" s="403">
        <v>48</v>
      </c>
      <c r="V58" s="407">
        <v>5740</v>
      </c>
      <c r="W58" s="403">
        <v>48</v>
      </c>
      <c r="X58" s="409">
        <v>21544</v>
      </c>
      <c r="Y58" s="403">
        <v>48</v>
      </c>
      <c r="Z58" s="404">
        <v>153</v>
      </c>
      <c r="AA58" s="406">
        <v>53</v>
      </c>
      <c r="AB58" s="410">
        <v>452</v>
      </c>
      <c r="AC58" s="406">
        <v>53</v>
      </c>
      <c r="AD58" s="410">
        <v>1289</v>
      </c>
      <c r="AE58" s="406">
        <v>53</v>
      </c>
      <c r="AF58" s="412">
        <v>362</v>
      </c>
      <c r="AG58" s="406">
        <v>53</v>
      </c>
      <c r="AH58" s="405">
        <v>890</v>
      </c>
      <c r="AI58" s="406">
        <v>53</v>
      </c>
      <c r="AJ58" s="413">
        <v>3650</v>
      </c>
      <c r="AK58" s="406">
        <v>53</v>
      </c>
      <c r="AL58" s="414">
        <v>2700</v>
      </c>
      <c r="AM58" s="406">
        <v>53</v>
      </c>
    </row>
    <row r="59" spans="1:39" ht="15.75" x14ac:dyDescent="0.2">
      <c r="A59" s="415">
        <v>47</v>
      </c>
      <c r="B59" s="405">
        <v>995</v>
      </c>
      <c r="C59" s="415">
        <v>47</v>
      </c>
      <c r="D59" s="413">
        <v>2484</v>
      </c>
      <c r="E59" s="415">
        <v>47</v>
      </c>
      <c r="F59" s="413">
        <v>1215</v>
      </c>
      <c r="G59" s="415">
        <v>47</v>
      </c>
      <c r="H59" s="413">
        <v>5484</v>
      </c>
      <c r="I59" s="415">
        <v>47</v>
      </c>
      <c r="J59" s="413">
        <v>1714</v>
      </c>
      <c r="K59" s="415">
        <v>47</v>
      </c>
      <c r="L59" s="413">
        <v>4294</v>
      </c>
      <c r="M59" s="415">
        <v>47</v>
      </c>
      <c r="N59" s="409">
        <v>21430</v>
      </c>
      <c r="O59" s="415">
        <v>47</v>
      </c>
      <c r="P59" s="409">
        <v>42774</v>
      </c>
      <c r="Q59" s="415">
        <v>47</v>
      </c>
      <c r="R59" s="409">
        <v>64800</v>
      </c>
      <c r="S59" s="415">
        <v>47</v>
      </c>
      <c r="T59" s="409">
        <v>94524</v>
      </c>
      <c r="U59" s="415">
        <v>47</v>
      </c>
      <c r="V59" s="405">
        <v>5760</v>
      </c>
      <c r="W59" s="415">
        <v>47</v>
      </c>
      <c r="X59" s="416">
        <v>21604</v>
      </c>
      <c r="Y59" s="415">
        <v>47</v>
      </c>
      <c r="Z59" s="417">
        <v>154</v>
      </c>
      <c r="AA59" s="420">
        <v>54</v>
      </c>
      <c r="AB59" s="411">
        <v>456</v>
      </c>
      <c r="AC59" s="420">
        <v>54</v>
      </c>
      <c r="AD59" s="411">
        <v>1297</v>
      </c>
      <c r="AE59" s="420">
        <v>54</v>
      </c>
      <c r="AF59" s="418">
        <v>366</v>
      </c>
      <c r="AG59" s="420">
        <v>54</v>
      </c>
      <c r="AH59" s="407">
        <v>905</v>
      </c>
      <c r="AI59" s="420">
        <v>54</v>
      </c>
      <c r="AJ59" s="408">
        <v>3700</v>
      </c>
      <c r="AK59" s="420">
        <v>54</v>
      </c>
      <c r="AL59" s="419">
        <v>2750</v>
      </c>
      <c r="AM59" s="420">
        <v>54</v>
      </c>
    </row>
    <row r="60" spans="1:39" ht="15.75" x14ac:dyDescent="0.2">
      <c r="A60" s="403">
        <v>46</v>
      </c>
      <c r="B60" s="407">
        <v>1000</v>
      </c>
      <c r="C60" s="403">
        <v>46</v>
      </c>
      <c r="D60" s="408">
        <v>2494</v>
      </c>
      <c r="E60" s="403">
        <v>46</v>
      </c>
      <c r="F60" s="408">
        <v>1220</v>
      </c>
      <c r="G60" s="403">
        <v>46</v>
      </c>
      <c r="H60" s="408">
        <v>5514</v>
      </c>
      <c r="I60" s="403">
        <v>46</v>
      </c>
      <c r="J60" s="408">
        <v>1724</v>
      </c>
      <c r="K60" s="403">
        <v>46</v>
      </c>
      <c r="L60" s="408">
        <v>4324</v>
      </c>
      <c r="M60" s="403">
        <v>46</v>
      </c>
      <c r="N60" s="409">
        <v>21460</v>
      </c>
      <c r="O60" s="403">
        <v>46</v>
      </c>
      <c r="P60" s="409">
        <v>42924</v>
      </c>
      <c r="Q60" s="403">
        <v>46</v>
      </c>
      <c r="R60" s="409">
        <v>64950</v>
      </c>
      <c r="S60" s="403">
        <v>46</v>
      </c>
      <c r="T60" s="409">
        <v>94824</v>
      </c>
      <c r="U60" s="403">
        <v>46</v>
      </c>
      <c r="V60" s="407">
        <v>5780</v>
      </c>
      <c r="W60" s="403">
        <v>46</v>
      </c>
      <c r="X60" s="409">
        <v>21664</v>
      </c>
      <c r="Y60" s="403">
        <v>46</v>
      </c>
      <c r="Z60" s="404">
        <v>155</v>
      </c>
      <c r="AA60" s="406">
        <v>55</v>
      </c>
      <c r="AB60" s="410">
        <v>460</v>
      </c>
      <c r="AC60" s="406">
        <v>55</v>
      </c>
      <c r="AD60" s="410">
        <v>1305</v>
      </c>
      <c r="AE60" s="406">
        <v>55</v>
      </c>
      <c r="AF60" s="412">
        <v>370</v>
      </c>
      <c r="AG60" s="406">
        <v>55</v>
      </c>
      <c r="AH60" s="405">
        <v>920</v>
      </c>
      <c r="AI60" s="406">
        <v>55</v>
      </c>
      <c r="AJ60" s="413">
        <v>3750</v>
      </c>
      <c r="AK60" s="406">
        <v>55</v>
      </c>
      <c r="AL60" s="414">
        <v>2800</v>
      </c>
      <c r="AM60" s="406">
        <v>55</v>
      </c>
    </row>
    <row r="61" spans="1:39" ht="15.75" x14ac:dyDescent="0.2">
      <c r="A61" s="415">
        <v>45</v>
      </c>
      <c r="B61" s="405">
        <v>1005</v>
      </c>
      <c r="C61" s="415">
        <v>45</v>
      </c>
      <c r="D61" s="413">
        <v>2504</v>
      </c>
      <c r="E61" s="415">
        <v>45</v>
      </c>
      <c r="F61" s="413">
        <v>1225</v>
      </c>
      <c r="G61" s="415">
        <v>45</v>
      </c>
      <c r="H61" s="413">
        <v>5544</v>
      </c>
      <c r="I61" s="415">
        <v>45</v>
      </c>
      <c r="J61" s="413">
        <v>1734</v>
      </c>
      <c r="K61" s="415">
        <v>45</v>
      </c>
      <c r="L61" s="413">
        <v>4354</v>
      </c>
      <c r="M61" s="415">
        <v>45</v>
      </c>
      <c r="N61" s="409">
        <v>21490</v>
      </c>
      <c r="O61" s="415">
        <v>45</v>
      </c>
      <c r="P61" s="409">
        <v>43074</v>
      </c>
      <c r="Q61" s="415">
        <v>45</v>
      </c>
      <c r="R61" s="409">
        <v>65100</v>
      </c>
      <c r="S61" s="415">
        <v>45</v>
      </c>
      <c r="T61" s="409">
        <v>95124</v>
      </c>
      <c r="U61" s="415">
        <v>45</v>
      </c>
      <c r="V61" s="405">
        <v>5800</v>
      </c>
      <c r="W61" s="415">
        <v>45</v>
      </c>
      <c r="X61" s="416">
        <v>21724</v>
      </c>
      <c r="Y61" s="415">
        <v>45</v>
      </c>
      <c r="Z61" s="417">
        <v>156</v>
      </c>
      <c r="AA61" s="420">
        <v>56</v>
      </c>
      <c r="AB61" s="411">
        <v>464</v>
      </c>
      <c r="AC61" s="420">
        <v>56</v>
      </c>
      <c r="AD61" s="411">
        <v>1313</v>
      </c>
      <c r="AE61" s="420">
        <v>56</v>
      </c>
      <c r="AF61" s="418">
        <v>374</v>
      </c>
      <c r="AG61" s="420">
        <v>56</v>
      </c>
      <c r="AH61" s="407">
        <v>935</v>
      </c>
      <c r="AI61" s="420">
        <v>56</v>
      </c>
      <c r="AJ61" s="408">
        <v>3800</v>
      </c>
      <c r="AK61" s="420">
        <v>56</v>
      </c>
      <c r="AL61" s="419">
        <v>2850</v>
      </c>
      <c r="AM61" s="420">
        <v>56</v>
      </c>
    </row>
    <row r="62" spans="1:39" ht="15.75" x14ac:dyDescent="0.2">
      <c r="A62" s="403">
        <v>44</v>
      </c>
      <c r="B62" s="407">
        <v>1010</v>
      </c>
      <c r="C62" s="403">
        <v>44</v>
      </c>
      <c r="D62" s="408">
        <v>2514</v>
      </c>
      <c r="E62" s="403">
        <v>44</v>
      </c>
      <c r="F62" s="408">
        <v>1230</v>
      </c>
      <c r="G62" s="403">
        <v>44</v>
      </c>
      <c r="H62" s="408">
        <v>5574</v>
      </c>
      <c r="I62" s="403">
        <v>44</v>
      </c>
      <c r="J62" s="408">
        <v>1744</v>
      </c>
      <c r="K62" s="403">
        <v>44</v>
      </c>
      <c r="L62" s="408">
        <v>4384</v>
      </c>
      <c r="M62" s="403">
        <v>44</v>
      </c>
      <c r="N62" s="409">
        <v>21510</v>
      </c>
      <c r="O62" s="403">
        <v>44</v>
      </c>
      <c r="P62" s="409">
        <v>43224</v>
      </c>
      <c r="Q62" s="403">
        <v>44</v>
      </c>
      <c r="R62" s="409">
        <v>65250</v>
      </c>
      <c r="S62" s="403">
        <v>44</v>
      </c>
      <c r="T62" s="409">
        <v>95524</v>
      </c>
      <c r="U62" s="403">
        <v>44</v>
      </c>
      <c r="V62" s="407">
        <v>5820</v>
      </c>
      <c r="W62" s="403">
        <v>44</v>
      </c>
      <c r="X62" s="409">
        <v>21784</v>
      </c>
      <c r="Y62" s="403">
        <v>44</v>
      </c>
      <c r="Z62" s="404">
        <v>157</v>
      </c>
      <c r="AA62" s="406">
        <v>57</v>
      </c>
      <c r="AB62" s="410">
        <v>468</v>
      </c>
      <c r="AC62" s="406">
        <v>57</v>
      </c>
      <c r="AD62" s="410">
        <v>1321</v>
      </c>
      <c r="AE62" s="406">
        <v>57</v>
      </c>
      <c r="AF62" s="412">
        <v>378</v>
      </c>
      <c r="AG62" s="406">
        <v>57</v>
      </c>
      <c r="AH62" s="405">
        <v>950</v>
      </c>
      <c r="AI62" s="406">
        <v>57</v>
      </c>
      <c r="AJ62" s="413">
        <v>3850</v>
      </c>
      <c r="AK62" s="406">
        <v>57</v>
      </c>
      <c r="AL62" s="414">
        <v>2900</v>
      </c>
      <c r="AM62" s="406">
        <v>57</v>
      </c>
    </row>
    <row r="63" spans="1:39" ht="15.75" x14ac:dyDescent="0.2">
      <c r="A63" s="415">
        <v>43</v>
      </c>
      <c r="B63" s="405">
        <v>1015</v>
      </c>
      <c r="C63" s="415">
        <v>43</v>
      </c>
      <c r="D63" s="413">
        <v>2524</v>
      </c>
      <c r="E63" s="415">
        <v>43</v>
      </c>
      <c r="F63" s="413">
        <v>1235</v>
      </c>
      <c r="G63" s="415">
        <v>43</v>
      </c>
      <c r="H63" s="413">
        <v>5604</v>
      </c>
      <c r="I63" s="415">
        <v>43</v>
      </c>
      <c r="J63" s="413">
        <v>1754</v>
      </c>
      <c r="K63" s="415">
        <v>43</v>
      </c>
      <c r="L63" s="413">
        <v>4414</v>
      </c>
      <c r="M63" s="415">
        <v>43</v>
      </c>
      <c r="N63" s="409">
        <v>21540</v>
      </c>
      <c r="O63" s="415">
        <v>43</v>
      </c>
      <c r="P63" s="409">
        <v>43374</v>
      </c>
      <c r="Q63" s="415">
        <v>43</v>
      </c>
      <c r="R63" s="409">
        <v>65400</v>
      </c>
      <c r="S63" s="415">
        <v>43</v>
      </c>
      <c r="T63" s="409">
        <v>95924</v>
      </c>
      <c r="U63" s="415">
        <v>43</v>
      </c>
      <c r="V63" s="422">
        <v>5840</v>
      </c>
      <c r="W63" s="415">
        <v>43</v>
      </c>
      <c r="X63" s="416">
        <v>21844</v>
      </c>
      <c r="Y63" s="415">
        <v>43</v>
      </c>
      <c r="Z63" s="417">
        <v>158</v>
      </c>
      <c r="AA63" s="420">
        <v>58</v>
      </c>
      <c r="AB63" s="411">
        <v>472</v>
      </c>
      <c r="AC63" s="420">
        <v>58</v>
      </c>
      <c r="AD63" s="411">
        <v>1329</v>
      </c>
      <c r="AE63" s="420">
        <v>58</v>
      </c>
      <c r="AF63" s="418">
        <v>382</v>
      </c>
      <c r="AG63" s="420">
        <v>58</v>
      </c>
      <c r="AH63" s="407">
        <v>965</v>
      </c>
      <c r="AI63" s="420">
        <v>58</v>
      </c>
      <c r="AJ63" s="408">
        <v>3900</v>
      </c>
      <c r="AK63" s="420">
        <v>58</v>
      </c>
      <c r="AL63" s="419">
        <v>2950</v>
      </c>
      <c r="AM63" s="420">
        <v>58</v>
      </c>
    </row>
    <row r="64" spans="1:39" ht="15.75" x14ac:dyDescent="0.2">
      <c r="A64" s="403">
        <v>42</v>
      </c>
      <c r="B64" s="407">
        <v>1020</v>
      </c>
      <c r="C64" s="403">
        <v>42</v>
      </c>
      <c r="D64" s="408">
        <v>2534</v>
      </c>
      <c r="E64" s="403">
        <v>42</v>
      </c>
      <c r="F64" s="408">
        <v>1240</v>
      </c>
      <c r="G64" s="403">
        <v>42</v>
      </c>
      <c r="H64" s="408">
        <v>5634</v>
      </c>
      <c r="I64" s="403">
        <v>42</v>
      </c>
      <c r="J64" s="408">
        <v>1764</v>
      </c>
      <c r="K64" s="403">
        <v>42</v>
      </c>
      <c r="L64" s="408">
        <v>4444</v>
      </c>
      <c r="M64" s="403">
        <v>42</v>
      </c>
      <c r="N64" s="409">
        <v>21570</v>
      </c>
      <c r="O64" s="403">
        <v>42</v>
      </c>
      <c r="P64" s="409">
        <v>43524</v>
      </c>
      <c r="Q64" s="403">
        <v>42</v>
      </c>
      <c r="R64" s="409">
        <v>65550</v>
      </c>
      <c r="S64" s="403">
        <v>42</v>
      </c>
      <c r="T64" s="409">
        <v>100324</v>
      </c>
      <c r="U64" s="403">
        <v>42</v>
      </c>
      <c r="V64" s="423">
        <v>5860</v>
      </c>
      <c r="W64" s="403">
        <v>42</v>
      </c>
      <c r="X64" s="409">
        <v>21904</v>
      </c>
      <c r="Y64" s="403">
        <v>42</v>
      </c>
      <c r="Z64" s="404">
        <v>159</v>
      </c>
      <c r="AA64" s="406">
        <v>59</v>
      </c>
      <c r="AB64" s="410">
        <v>476</v>
      </c>
      <c r="AC64" s="406">
        <v>59</v>
      </c>
      <c r="AD64" s="410">
        <v>1337</v>
      </c>
      <c r="AE64" s="406">
        <v>59</v>
      </c>
      <c r="AF64" s="412">
        <v>386</v>
      </c>
      <c r="AG64" s="406">
        <v>59</v>
      </c>
      <c r="AH64" s="405">
        <v>980</v>
      </c>
      <c r="AI64" s="406">
        <v>59</v>
      </c>
      <c r="AJ64" s="413">
        <v>3950</v>
      </c>
      <c r="AK64" s="406">
        <v>59</v>
      </c>
      <c r="AL64" s="414">
        <v>3000</v>
      </c>
      <c r="AM64" s="406">
        <v>59</v>
      </c>
    </row>
    <row r="65" spans="1:39" ht="15.75" x14ac:dyDescent="0.2">
      <c r="A65" s="415">
        <v>41</v>
      </c>
      <c r="B65" s="405">
        <v>1025</v>
      </c>
      <c r="C65" s="415">
        <v>41</v>
      </c>
      <c r="D65" s="413">
        <v>2544</v>
      </c>
      <c r="E65" s="415">
        <v>41</v>
      </c>
      <c r="F65" s="413">
        <v>1245</v>
      </c>
      <c r="G65" s="415">
        <v>41</v>
      </c>
      <c r="H65" s="413">
        <v>5664</v>
      </c>
      <c r="I65" s="415">
        <v>41</v>
      </c>
      <c r="J65" s="413">
        <v>1774</v>
      </c>
      <c r="K65" s="415">
        <v>41</v>
      </c>
      <c r="L65" s="413">
        <v>4474</v>
      </c>
      <c r="M65" s="415">
        <v>41</v>
      </c>
      <c r="N65" s="409">
        <v>21600</v>
      </c>
      <c r="O65" s="415">
        <v>41</v>
      </c>
      <c r="P65" s="409">
        <v>43674</v>
      </c>
      <c r="Q65" s="415">
        <v>41</v>
      </c>
      <c r="R65" s="409">
        <v>65700</v>
      </c>
      <c r="S65" s="415">
        <v>41</v>
      </c>
      <c r="T65" s="409">
        <v>100724</v>
      </c>
      <c r="U65" s="415">
        <v>41</v>
      </c>
      <c r="V65" s="422">
        <v>5880</v>
      </c>
      <c r="W65" s="415">
        <v>41</v>
      </c>
      <c r="X65" s="416">
        <v>21964</v>
      </c>
      <c r="Y65" s="415">
        <v>41</v>
      </c>
      <c r="Z65" s="417">
        <v>160</v>
      </c>
      <c r="AA65" s="420">
        <v>60</v>
      </c>
      <c r="AB65" s="411">
        <v>480</v>
      </c>
      <c r="AC65" s="420">
        <v>60</v>
      </c>
      <c r="AD65" s="411">
        <v>1345</v>
      </c>
      <c r="AE65" s="420">
        <v>60</v>
      </c>
      <c r="AF65" s="418">
        <v>390</v>
      </c>
      <c r="AG65" s="420">
        <v>60</v>
      </c>
      <c r="AH65" s="407">
        <v>995</v>
      </c>
      <c r="AI65" s="420">
        <v>60</v>
      </c>
      <c r="AJ65" s="408">
        <v>4000</v>
      </c>
      <c r="AK65" s="420">
        <v>60</v>
      </c>
      <c r="AL65" s="419">
        <v>3050</v>
      </c>
      <c r="AM65" s="420">
        <v>60</v>
      </c>
    </row>
    <row r="66" spans="1:39" ht="15.75" x14ac:dyDescent="0.2">
      <c r="A66" s="403">
        <v>40</v>
      </c>
      <c r="B66" s="407">
        <v>1030</v>
      </c>
      <c r="C66" s="403">
        <v>40</v>
      </c>
      <c r="D66" s="408">
        <v>2554</v>
      </c>
      <c r="E66" s="403">
        <v>40</v>
      </c>
      <c r="F66" s="408">
        <v>1250</v>
      </c>
      <c r="G66" s="403">
        <v>40</v>
      </c>
      <c r="H66" s="408">
        <v>5694</v>
      </c>
      <c r="I66" s="403">
        <v>40</v>
      </c>
      <c r="J66" s="408">
        <v>1784</v>
      </c>
      <c r="K66" s="403">
        <v>40</v>
      </c>
      <c r="L66" s="408">
        <v>4504</v>
      </c>
      <c r="M66" s="403">
        <v>40</v>
      </c>
      <c r="N66" s="409">
        <v>21650</v>
      </c>
      <c r="O66" s="403">
        <v>40</v>
      </c>
      <c r="P66" s="409">
        <v>43824</v>
      </c>
      <c r="Q66" s="403">
        <v>40</v>
      </c>
      <c r="R66" s="409">
        <v>65850</v>
      </c>
      <c r="S66" s="403">
        <v>40</v>
      </c>
      <c r="T66" s="409">
        <v>101124</v>
      </c>
      <c r="U66" s="403">
        <v>40</v>
      </c>
      <c r="V66" s="423">
        <v>5900</v>
      </c>
      <c r="W66" s="403">
        <v>40</v>
      </c>
      <c r="X66" s="409">
        <v>22024</v>
      </c>
      <c r="Y66" s="403">
        <v>40</v>
      </c>
      <c r="Z66" s="404">
        <v>161</v>
      </c>
      <c r="AA66" s="406">
        <v>61</v>
      </c>
      <c r="AB66" s="410">
        <v>484</v>
      </c>
      <c r="AC66" s="406">
        <v>61</v>
      </c>
      <c r="AD66" s="410">
        <v>1352</v>
      </c>
      <c r="AE66" s="406">
        <v>61</v>
      </c>
      <c r="AF66" s="412">
        <v>393</v>
      </c>
      <c r="AG66" s="406">
        <v>61</v>
      </c>
      <c r="AH66" s="405">
        <v>1010</v>
      </c>
      <c r="AI66" s="406">
        <v>61</v>
      </c>
      <c r="AJ66" s="413">
        <v>4040</v>
      </c>
      <c r="AK66" s="406">
        <v>61</v>
      </c>
      <c r="AL66" s="414">
        <v>3100</v>
      </c>
      <c r="AM66" s="406">
        <v>61</v>
      </c>
    </row>
    <row r="67" spans="1:39" ht="15.75" x14ac:dyDescent="0.2">
      <c r="A67" s="415">
        <v>39</v>
      </c>
      <c r="B67" s="405">
        <v>1035</v>
      </c>
      <c r="C67" s="415">
        <v>39</v>
      </c>
      <c r="D67" s="413">
        <v>2574</v>
      </c>
      <c r="E67" s="415">
        <v>39</v>
      </c>
      <c r="F67" s="413">
        <v>1255</v>
      </c>
      <c r="G67" s="415">
        <v>39</v>
      </c>
      <c r="H67" s="413">
        <v>5724</v>
      </c>
      <c r="I67" s="415">
        <v>39</v>
      </c>
      <c r="J67" s="413">
        <v>1794</v>
      </c>
      <c r="K67" s="415">
        <v>39</v>
      </c>
      <c r="L67" s="413">
        <v>4534</v>
      </c>
      <c r="M67" s="415">
        <v>39</v>
      </c>
      <c r="N67" s="409">
        <v>21700</v>
      </c>
      <c r="O67" s="415">
        <v>39</v>
      </c>
      <c r="P67" s="409">
        <v>44024</v>
      </c>
      <c r="Q67" s="415">
        <v>39</v>
      </c>
      <c r="R67" s="409">
        <v>70000</v>
      </c>
      <c r="S67" s="415">
        <v>39</v>
      </c>
      <c r="T67" s="409">
        <v>101624</v>
      </c>
      <c r="U67" s="415">
        <v>39</v>
      </c>
      <c r="V67" s="422">
        <v>5920</v>
      </c>
      <c r="W67" s="415">
        <v>39</v>
      </c>
      <c r="X67" s="416">
        <v>22084</v>
      </c>
      <c r="Y67" s="415">
        <v>39</v>
      </c>
      <c r="Z67" s="417">
        <v>162</v>
      </c>
      <c r="AA67" s="420">
        <v>62</v>
      </c>
      <c r="AB67" s="411">
        <v>488</v>
      </c>
      <c r="AC67" s="420">
        <v>62</v>
      </c>
      <c r="AD67" s="411">
        <v>1359</v>
      </c>
      <c r="AE67" s="420">
        <v>62</v>
      </c>
      <c r="AF67" s="418">
        <v>396</v>
      </c>
      <c r="AG67" s="420">
        <v>62</v>
      </c>
      <c r="AH67" s="407">
        <v>1025</v>
      </c>
      <c r="AI67" s="420">
        <v>62</v>
      </c>
      <c r="AJ67" s="408">
        <v>4080</v>
      </c>
      <c r="AK67" s="420">
        <v>62</v>
      </c>
      <c r="AL67" s="419">
        <v>3170</v>
      </c>
      <c r="AM67" s="420">
        <v>62</v>
      </c>
    </row>
    <row r="68" spans="1:39" ht="15.75" x14ac:dyDescent="0.2">
      <c r="A68" s="403">
        <v>38</v>
      </c>
      <c r="B68" s="407">
        <v>1040</v>
      </c>
      <c r="C68" s="403">
        <v>38</v>
      </c>
      <c r="D68" s="408">
        <v>2594</v>
      </c>
      <c r="E68" s="403">
        <v>38</v>
      </c>
      <c r="F68" s="408">
        <v>1260</v>
      </c>
      <c r="G68" s="403">
        <v>38</v>
      </c>
      <c r="H68" s="408">
        <v>5754</v>
      </c>
      <c r="I68" s="403">
        <v>38</v>
      </c>
      <c r="J68" s="408">
        <v>1804</v>
      </c>
      <c r="K68" s="403">
        <v>38</v>
      </c>
      <c r="L68" s="408">
        <v>4564</v>
      </c>
      <c r="M68" s="403">
        <v>38</v>
      </c>
      <c r="N68" s="409">
        <v>21750</v>
      </c>
      <c r="O68" s="403">
        <v>38</v>
      </c>
      <c r="P68" s="409">
        <v>44224</v>
      </c>
      <c r="Q68" s="403">
        <v>38</v>
      </c>
      <c r="R68" s="409">
        <v>70200</v>
      </c>
      <c r="S68" s="403">
        <v>38</v>
      </c>
      <c r="T68" s="409">
        <v>102124</v>
      </c>
      <c r="U68" s="403">
        <v>38</v>
      </c>
      <c r="V68" s="423">
        <v>5940</v>
      </c>
      <c r="W68" s="403">
        <v>38</v>
      </c>
      <c r="X68" s="409">
        <v>22144</v>
      </c>
      <c r="Y68" s="403">
        <v>38</v>
      </c>
      <c r="Z68" s="404">
        <v>163</v>
      </c>
      <c r="AA68" s="406">
        <v>63</v>
      </c>
      <c r="AB68" s="410">
        <v>492</v>
      </c>
      <c r="AC68" s="406">
        <v>63</v>
      </c>
      <c r="AD68" s="410">
        <v>1366</v>
      </c>
      <c r="AE68" s="406">
        <v>63</v>
      </c>
      <c r="AF68" s="412">
        <v>399</v>
      </c>
      <c r="AG68" s="406">
        <v>63</v>
      </c>
      <c r="AH68" s="405">
        <v>1040</v>
      </c>
      <c r="AI68" s="406">
        <v>63</v>
      </c>
      <c r="AJ68" s="413">
        <v>4120</v>
      </c>
      <c r="AK68" s="406">
        <v>63</v>
      </c>
      <c r="AL68" s="414">
        <v>3240</v>
      </c>
      <c r="AM68" s="406">
        <v>63</v>
      </c>
    </row>
    <row r="69" spans="1:39" ht="15.75" x14ac:dyDescent="0.2">
      <c r="A69" s="415">
        <v>37</v>
      </c>
      <c r="B69" s="405" t="s">
        <v>381</v>
      </c>
      <c r="C69" s="415">
        <v>37</v>
      </c>
      <c r="D69" s="413">
        <v>2614</v>
      </c>
      <c r="E69" s="415">
        <v>37</v>
      </c>
      <c r="F69" s="413">
        <v>1265</v>
      </c>
      <c r="G69" s="415">
        <v>37</v>
      </c>
      <c r="H69" s="413">
        <v>5784</v>
      </c>
      <c r="I69" s="415">
        <v>37</v>
      </c>
      <c r="J69" s="413">
        <v>1814</v>
      </c>
      <c r="K69" s="415">
        <v>37</v>
      </c>
      <c r="L69" s="413">
        <v>4594</v>
      </c>
      <c r="M69" s="415">
        <v>37</v>
      </c>
      <c r="N69" s="409">
        <v>21800</v>
      </c>
      <c r="O69" s="415">
        <v>37</v>
      </c>
      <c r="P69" s="409">
        <v>44424</v>
      </c>
      <c r="Q69" s="415">
        <v>37</v>
      </c>
      <c r="R69" s="409">
        <v>70400</v>
      </c>
      <c r="S69" s="415">
        <v>37</v>
      </c>
      <c r="T69" s="409">
        <v>102624</v>
      </c>
      <c r="U69" s="415">
        <v>37</v>
      </c>
      <c r="V69" s="422">
        <v>5960</v>
      </c>
      <c r="W69" s="415">
        <v>37</v>
      </c>
      <c r="X69" s="416">
        <v>22204</v>
      </c>
      <c r="Y69" s="415">
        <v>37</v>
      </c>
      <c r="Z69" s="417">
        <v>164</v>
      </c>
      <c r="AA69" s="420">
        <v>64</v>
      </c>
      <c r="AB69" s="411">
        <v>496</v>
      </c>
      <c r="AC69" s="420">
        <v>64</v>
      </c>
      <c r="AD69" s="411">
        <v>1373</v>
      </c>
      <c r="AE69" s="420">
        <v>64</v>
      </c>
      <c r="AF69" s="418">
        <v>402</v>
      </c>
      <c r="AG69" s="420">
        <v>64</v>
      </c>
      <c r="AH69" s="407">
        <v>1055</v>
      </c>
      <c r="AI69" s="420">
        <v>64</v>
      </c>
      <c r="AJ69" s="408">
        <v>4160</v>
      </c>
      <c r="AK69" s="420">
        <v>64</v>
      </c>
      <c r="AL69" s="419">
        <v>3310</v>
      </c>
      <c r="AM69" s="420">
        <v>64</v>
      </c>
    </row>
    <row r="70" spans="1:39" ht="15.75" x14ac:dyDescent="0.2">
      <c r="A70" s="403">
        <v>36</v>
      </c>
      <c r="B70" s="407">
        <v>1050</v>
      </c>
      <c r="C70" s="403">
        <v>36</v>
      </c>
      <c r="D70" s="408">
        <v>2634</v>
      </c>
      <c r="E70" s="403">
        <v>36</v>
      </c>
      <c r="F70" s="408">
        <v>1270</v>
      </c>
      <c r="G70" s="403">
        <v>36</v>
      </c>
      <c r="H70" s="408">
        <v>5824</v>
      </c>
      <c r="I70" s="403">
        <v>36</v>
      </c>
      <c r="J70" s="408">
        <v>1824</v>
      </c>
      <c r="K70" s="403">
        <v>36</v>
      </c>
      <c r="L70" s="408">
        <v>4624</v>
      </c>
      <c r="M70" s="403">
        <v>36</v>
      </c>
      <c r="N70" s="409">
        <v>21850</v>
      </c>
      <c r="O70" s="403">
        <v>36</v>
      </c>
      <c r="P70" s="409">
        <v>44624</v>
      </c>
      <c r="Q70" s="403">
        <v>36</v>
      </c>
      <c r="R70" s="409">
        <v>70600</v>
      </c>
      <c r="S70" s="403">
        <v>36</v>
      </c>
      <c r="T70" s="409">
        <v>103124</v>
      </c>
      <c r="U70" s="403">
        <v>36</v>
      </c>
      <c r="V70" s="423">
        <v>5980</v>
      </c>
      <c r="W70" s="403">
        <v>36</v>
      </c>
      <c r="X70" s="409">
        <v>22264</v>
      </c>
      <c r="Y70" s="403">
        <v>36</v>
      </c>
      <c r="Z70" s="404">
        <v>165</v>
      </c>
      <c r="AA70" s="406">
        <v>65</v>
      </c>
      <c r="AB70" s="410">
        <v>500</v>
      </c>
      <c r="AC70" s="406">
        <v>65</v>
      </c>
      <c r="AD70" s="410">
        <v>1380</v>
      </c>
      <c r="AE70" s="406">
        <v>65</v>
      </c>
      <c r="AF70" s="412">
        <v>405</v>
      </c>
      <c r="AG70" s="406">
        <v>65</v>
      </c>
      <c r="AH70" s="405">
        <v>1070</v>
      </c>
      <c r="AI70" s="406">
        <v>65</v>
      </c>
      <c r="AJ70" s="413">
        <v>4200</v>
      </c>
      <c r="AK70" s="406">
        <v>65</v>
      </c>
      <c r="AL70" s="414">
        <v>3380</v>
      </c>
      <c r="AM70" s="406">
        <v>65</v>
      </c>
    </row>
    <row r="71" spans="1:39" ht="15.75" x14ac:dyDescent="0.2">
      <c r="A71" s="415">
        <v>35</v>
      </c>
      <c r="B71" s="405">
        <v>1055</v>
      </c>
      <c r="C71" s="415">
        <v>35</v>
      </c>
      <c r="D71" s="413">
        <v>2654</v>
      </c>
      <c r="E71" s="415">
        <v>35</v>
      </c>
      <c r="F71" s="413">
        <v>1275</v>
      </c>
      <c r="G71" s="415">
        <v>35</v>
      </c>
      <c r="H71" s="413">
        <v>5864</v>
      </c>
      <c r="I71" s="415">
        <v>35</v>
      </c>
      <c r="J71" s="413">
        <v>1844</v>
      </c>
      <c r="K71" s="415">
        <v>35</v>
      </c>
      <c r="L71" s="413">
        <v>4654</v>
      </c>
      <c r="M71" s="415">
        <v>35</v>
      </c>
      <c r="N71" s="409">
        <v>21900</v>
      </c>
      <c r="O71" s="415">
        <v>35</v>
      </c>
      <c r="P71" s="409">
        <v>44924</v>
      </c>
      <c r="Q71" s="415">
        <v>35</v>
      </c>
      <c r="R71" s="409">
        <v>70800</v>
      </c>
      <c r="S71" s="415">
        <v>35</v>
      </c>
      <c r="T71" s="409">
        <v>103624</v>
      </c>
      <c r="U71" s="415">
        <v>35</v>
      </c>
      <c r="V71" s="422">
        <v>10000</v>
      </c>
      <c r="W71" s="415">
        <v>35</v>
      </c>
      <c r="X71" s="416">
        <v>22324</v>
      </c>
      <c r="Y71" s="415">
        <v>35</v>
      </c>
      <c r="Z71" s="417">
        <v>166</v>
      </c>
      <c r="AA71" s="420">
        <v>66</v>
      </c>
      <c r="AB71" s="411">
        <v>504</v>
      </c>
      <c r="AC71" s="420">
        <v>66</v>
      </c>
      <c r="AD71" s="411">
        <v>1387</v>
      </c>
      <c r="AE71" s="420">
        <v>66</v>
      </c>
      <c r="AF71" s="418">
        <v>408</v>
      </c>
      <c r="AG71" s="420">
        <v>66</v>
      </c>
      <c r="AH71" s="407">
        <v>1085</v>
      </c>
      <c r="AI71" s="420">
        <v>66</v>
      </c>
      <c r="AJ71" s="408">
        <v>4240</v>
      </c>
      <c r="AK71" s="420">
        <v>66</v>
      </c>
      <c r="AL71" s="419">
        <v>3450</v>
      </c>
      <c r="AM71" s="420">
        <v>66</v>
      </c>
    </row>
    <row r="72" spans="1:39" ht="15.75" x14ac:dyDescent="0.2">
      <c r="A72" s="403">
        <v>34</v>
      </c>
      <c r="B72" s="407">
        <v>1060</v>
      </c>
      <c r="C72" s="403">
        <v>34</v>
      </c>
      <c r="D72" s="408">
        <v>2674</v>
      </c>
      <c r="E72" s="403">
        <v>34</v>
      </c>
      <c r="F72" s="408">
        <v>1280</v>
      </c>
      <c r="G72" s="403">
        <v>34</v>
      </c>
      <c r="H72" s="408">
        <v>5904</v>
      </c>
      <c r="I72" s="403">
        <v>34</v>
      </c>
      <c r="J72" s="408">
        <v>1864</v>
      </c>
      <c r="K72" s="403">
        <v>34</v>
      </c>
      <c r="L72" s="408">
        <v>4684</v>
      </c>
      <c r="M72" s="403">
        <v>34</v>
      </c>
      <c r="N72" s="409">
        <v>21950</v>
      </c>
      <c r="O72" s="403">
        <v>34</v>
      </c>
      <c r="P72" s="409">
        <v>45224</v>
      </c>
      <c r="Q72" s="403">
        <v>34</v>
      </c>
      <c r="R72" s="409">
        <v>71000</v>
      </c>
      <c r="S72" s="403">
        <v>34</v>
      </c>
      <c r="T72" s="409">
        <v>104124</v>
      </c>
      <c r="U72" s="403">
        <v>34</v>
      </c>
      <c r="V72" s="423">
        <v>10020</v>
      </c>
      <c r="W72" s="403">
        <v>34</v>
      </c>
      <c r="X72" s="409">
        <v>22384</v>
      </c>
      <c r="Y72" s="403">
        <v>34</v>
      </c>
      <c r="Z72" s="404">
        <v>167</v>
      </c>
      <c r="AA72" s="406">
        <v>67</v>
      </c>
      <c r="AB72" s="410">
        <v>508</v>
      </c>
      <c r="AC72" s="406">
        <v>67</v>
      </c>
      <c r="AD72" s="410">
        <v>1394</v>
      </c>
      <c r="AE72" s="406">
        <v>67</v>
      </c>
      <c r="AF72" s="412">
        <v>411</v>
      </c>
      <c r="AG72" s="406">
        <v>67</v>
      </c>
      <c r="AH72" s="405">
        <v>1100</v>
      </c>
      <c r="AI72" s="406">
        <v>67</v>
      </c>
      <c r="AJ72" s="413">
        <v>4280</v>
      </c>
      <c r="AK72" s="406">
        <v>67</v>
      </c>
      <c r="AL72" s="414">
        <v>3520</v>
      </c>
      <c r="AM72" s="406">
        <v>67</v>
      </c>
    </row>
    <row r="73" spans="1:39" ht="15.75" x14ac:dyDescent="0.2">
      <c r="A73" s="415">
        <v>33</v>
      </c>
      <c r="B73" s="405">
        <v>1065</v>
      </c>
      <c r="C73" s="415">
        <v>33</v>
      </c>
      <c r="D73" s="413">
        <v>2694</v>
      </c>
      <c r="E73" s="415">
        <v>33</v>
      </c>
      <c r="F73" s="413">
        <v>1285</v>
      </c>
      <c r="G73" s="415">
        <v>33</v>
      </c>
      <c r="H73" s="413">
        <v>5944</v>
      </c>
      <c r="I73" s="415">
        <v>33</v>
      </c>
      <c r="J73" s="413">
        <v>1884</v>
      </c>
      <c r="K73" s="415">
        <v>33</v>
      </c>
      <c r="L73" s="413">
        <v>4714</v>
      </c>
      <c r="M73" s="415">
        <v>33</v>
      </c>
      <c r="N73" s="409">
        <v>22000</v>
      </c>
      <c r="O73" s="415">
        <v>33</v>
      </c>
      <c r="P73" s="409">
        <v>45524</v>
      </c>
      <c r="Q73" s="415">
        <v>33</v>
      </c>
      <c r="R73" s="409">
        <v>71200</v>
      </c>
      <c r="S73" s="415">
        <v>33</v>
      </c>
      <c r="T73" s="409">
        <v>104724</v>
      </c>
      <c r="U73" s="415">
        <v>33</v>
      </c>
      <c r="V73" s="422">
        <v>10040</v>
      </c>
      <c r="W73" s="415">
        <v>33</v>
      </c>
      <c r="X73" s="416">
        <v>22444</v>
      </c>
      <c r="Y73" s="415">
        <v>33</v>
      </c>
      <c r="Z73" s="417">
        <v>168</v>
      </c>
      <c r="AA73" s="420">
        <v>68</v>
      </c>
      <c r="AB73" s="411">
        <v>512</v>
      </c>
      <c r="AC73" s="420">
        <v>68</v>
      </c>
      <c r="AD73" s="411">
        <v>1401</v>
      </c>
      <c r="AE73" s="420">
        <v>68</v>
      </c>
      <c r="AF73" s="418">
        <v>414</v>
      </c>
      <c r="AG73" s="420">
        <v>68</v>
      </c>
      <c r="AH73" s="407">
        <v>1115</v>
      </c>
      <c r="AI73" s="420">
        <v>68</v>
      </c>
      <c r="AJ73" s="408">
        <v>4320</v>
      </c>
      <c r="AK73" s="420">
        <v>68</v>
      </c>
      <c r="AL73" s="419">
        <v>3590</v>
      </c>
      <c r="AM73" s="420">
        <v>68</v>
      </c>
    </row>
    <row r="74" spans="1:39" ht="15.75" x14ac:dyDescent="0.2">
      <c r="A74" s="403">
        <v>32</v>
      </c>
      <c r="B74" s="407">
        <v>1070</v>
      </c>
      <c r="C74" s="403">
        <v>32</v>
      </c>
      <c r="D74" s="408">
        <v>2714</v>
      </c>
      <c r="E74" s="403">
        <v>32</v>
      </c>
      <c r="F74" s="408">
        <v>1290</v>
      </c>
      <c r="G74" s="403">
        <v>32</v>
      </c>
      <c r="H74" s="408">
        <v>5984</v>
      </c>
      <c r="I74" s="403">
        <v>32</v>
      </c>
      <c r="J74" s="408">
        <v>1904</v>
      </c>
      <c r="K74" s="403">
        <v>32</v>
      </c>
      <c r="L74" s="408">
        <v>4744</v>
      </c>
      <c r="M74" s="403">
        <v>32</v>
      </c>
      <c r="N74" s="409">
        <v>22100</v>
      </c>
      <c r="O74" s="403">
        <v>32</v>
      </c>
      <c r="P74" s="409">
        <v>45824</v>
      </c>
      <c r="Q74" s="403">
        <v>32</v>
      </c>
      <c r="R74" s="409">
        <v>71400</v>
      </c>
      <c r="S74" s="403">
        <v>32</v>
      </c>
      <c r="T74" s="409">
        <v>105324</v>
      </c>
      <c r="U74" s="403">
        <v>32</v>
      </c>
      <c r="V74" s="423">
        <v>10060</v>
      </c>
      <c r="W74" s="403">
        <v>32</v>
      </c>
      <c r="X74" s="409">
        <v>22504</v>
      </c>
      <c r="Y74" s="403">
        <v>32</v>
      </c>
      <c r="Z74" s="404">
        <v>169</v>
      </c>
      <c r="AA74" s="406">
        <v>69</v>
      </c>
      <c r="AB74" s="410">
        <v>516</v>
      </c>
      <c r="AC74" s="406">
        <v>69</v>
      </c>
      <c r="AD74" s="410">
        <v>1408</v>
      </c>
      <c r="AE74" s="406">
        <v>69</v>
      </c>
      <c r="AF74" s="412">
        <v>417</v>
      </c>
      <c r="AG74" s="406">
        <v>69</v>
      </c>
      <c r="AH74" s="405">
        <v>1130</v>
      </c>
      <c r="AI74" s="406">
        <v>69</v>
      </c>
      <c r="AJ74" s="413">
        <v>4360</v>
      </c>
      <c r="AK74" s="406">
        <v>69</v>
      </c>
      <c r="AL74" s="414">
        <v>3660</v>
      </c>
      <c r="AM74" s="406">
        <v>69</v>
      </c>
    </row>
    <row r="75" spans="1:39" ht="15.75" x14ac:dyDescent="0.2">
      <c r="A75" s="415">
        <v>31</v>
      </c>
      <c r="B75" s="405">
        <v>1075</v>
      </c>
      <c r="C75" s="415">
        <v>31</v>
      </c>
      <c r="D75" s="413">
        <v>2734</v>
      </c>
      <c r="E75" s="415">
        <v>31</v>
      </c>
      <c r="F75" s="413">
        <v>1295</v>
      </c>
      <c r="G75" s="415">
        <v>31</v>
      </c>
      <c r="H75" s="424">
        <v>10024</v>
      </c>
      <c r="I75" s="415">
        <v>31</v>
      </c>
      <c r="J75" s="413">
        <v>1924</v>
      </c>
      <c r="K75" s="415">
        <v>31</v>
      </c>
      <c r="L75" s="413">
        <v>4774</v>
      </c>
      <c r="M75" s="415">
        <v>31</v>
      </c>
      <c r="N75" s="409">
        <v>22200</v>
      </c>
      <c r="O75" s="415">
        <v>31</v>
      </c>
      <c r="P75" s="409">
        <v>50124</v>
      </c>
      <c r="Q75" s="415">
        <v>31</v>
      </c>
      <c r="R75" s="409">
        <v>71600</v>
      </c>
      <c r="S75" s="415">
        <v>31</v>
      </c>
      <c r="T75" s="409">
        <v>105924</v>
      </c>
      <c r="U75" s="415">
        <v>31</v>
      </c>
      <c r="V75" s="422">
        <v>10080</v>
      </c>
      <c r="W75" s="415">
        <v>31</v>
      </c>
      <c r="X75" s="416">
        <v>22564</v>
      </c>
      <c r="Y75" s="415">
        <v>31</v>
      </c>
      <c r="Z75" s="417">
        <v>170</v>
      </c>
      <c r="AA75" s="420">
        <v>70</v>
      </c>
      <c r="AB75" s="411">
        <v>520</v>
      </c>
      <c r="AC75" s="420">
        <v>70</v>
      </c>
      <c r="AD75" s="411">
        <v>1415</v>
      </c>
      <c r="AE75" s="420">
        <v>70</v>
      </c>
      <c r="AF75" s="418">
        <v>420</v>
      </c>
      <c r="AG75" s="420">
        <v>70</v>
      </c>
      <c r="AH75" s="407">
        <v>1145</v>
      </c>
      <c r="AI75" s="420">
        <v>70</v>
      </c>
      <c r="AJ75" s="408">
        <v>4400</v>
      </c>
      <c r="AK75" s="420">
        <v>70</v>
      </c>
      <c r="AL75" s="419">
        <v>3730</v>
      </c>
      <c r="AM75" s="420">
        <v>70</v>
      </c>
    </row>
    <row r="76" spans="1:39" ht="15.75" x14ac:dyDescent="0.2">
      <c r="A76" s="403">
        <v>30</v>
      </c>
      <c r="B76" s="407">
        <v>1080</v>
      </c>
      <c r="C76" s="403">
        <v>30</v>
      </c>
      <c r="D76" s="408">
        <v>2754</v>
      </c>
      <c r="E76" s="403">
        <v>30</v>
      </c>
      <c r="F76" s="408">
        <v>1300</v>
      </c>
      <c r="G76" s="403">
        <v>30</v>
      </c>
      <c r="H76" s="425">
        <v>10064</v>
      </c>
      <c r="I76" s="403">
        <v>30</v>
      </c>
      <c r="J76" s="408">
        <v>1944</v>
      </c>
      <c r="K76" s="403">
        <v>30</v>
      </c>
      <c r="L76" s="408">
        <v>4804</v>
      </c>
      <c r="M76" s="403">
        <v>30</v>
      </c>
      <c r="N76" s="409">
        <v>22300</v>
      </c>
      <c r="O76" s="403">
        <v>30</v>
      </c>
      <c r="P76" s="409">
        <v>50424</v>
      </c>
      <c r="Q76" s="403">
        <v>30</v>
      </c>
      <c r="R76" s="409">
        <v>71800</v>
      </c>
      <c r="S76" s="403">
        <v>30</v>
      </c>
      <c r="T76" s="409">
        <v>110524</v>
      </c>
      <c r="U76" s="403">
        <v>30</v>
      </c>
      <c r="V76" s="423">
        <v>10100</v>
      </c>
      <c r="W76" s="403">
        <v>30</v>
      </c>
      <c r="X76" s="409">
        <v>22624</v>
      </c>
      <c r="Y76" s="403">
        <v>30</v>
      </c>
      <c r="Z76" s="404">
        <v>171</v>
      </c>
      <c r="AA76" s="406">
        <v>71</v>
      </c>
      <c r="AB76" s="410">
        <v>524</v>
      </c>
      <c r="AC76" s="406">
        <v>71</v>
      </c>
      <c r="AD76" s="410">
        <v>1422</v>
      </c>
      <c r="AE76" s="406">
        <v>71</v>
      </c>
      <c r="AF76" s="412">
        <v>423</v>
      </c>
      <c r="AG76" s="406">
        <v>71</v>
      </c>
      <c r="AH76" s="405">
        <v>1160</v>
      </c>
      <c r="AI76" s="406">
        <v>71</v>
      </c>
      <c r="AJ76" s="413">
        <v>4440</v>
      </c>
      <c r="AK76" s="406">
        <v>71</v>
      </c>
      <c r="AL76" s="414">
        <v>3800</v>
      </c>
      <c r="AM76" s="406">
        <v>71</v>
      </c>
    </row>
    <row r="77" spans="1:39" ht="15.75" x14ac:dyDescent="0.2">
      <c r="A77" s="415">
        <v>29</v>
      </c>
      <c r="B77" s="405">
        <v>1085</v>
      </c>
      <c r="C77" s="415">
        <v>29</v>
      </c>
      <c r="D77" s="413">
        <v>2774</v>
      </c>
      <c r="E77" s="415">
        <v>29</v>
      </c>
      <c r="F77" s="413">
        <v>1305</v>
      </c>
      <c r="G77" s="415">
        <v>29</v>
      </c>
      <c r="H77" s="424">
        <v>10104</v>
      </c>
      <c r="I77" s="415">
        <v>29</v>
      </c>
      <c r="J77" s="413">
        <v>1964</v>
      </c>
      <c r="K77" s="415">
        <v>29</v>
      </c>
      <c r="L77" s="413">
        <v>4834</v>
      </c>
      <c r="M77" s="415">
        <v>29</v>
      </c>
      <c r="N77" s="409">
        <v>22400</v>
      </c>
      <c r="O77" s="415">
        <v>29</v>
      </c>
      <c r="P77" s="409">
        <v>50724</v>
      </c>
      <c r="Q77" s="415">
        <v>29</v>
      </c>
      <c r="R77" s="409">
        <v>72000</v>
      </c>
      <c r="S77" s="415">
        <v>29</v>
      </c>
      <c r="T77" s="409">
        <v>111224</v>
      </c>
      <c r="U77" s="415">
        <v>29</v>
      </c>
      <c r="V77" s="422">
        <v>10120</v>
      </c>
      <c r="W77" s="415">
        <v>29</v>
      </c>
      <c r="X77" s="416">
        <v>22684</v>
      </c>
      <c r="Y77" s="415">
        <v>29</v>
      </c>
      <c r="Z77" s="417">
        <v>172</v>
      </c>
      <c r="AA77" s="420">
        <v>72</v>
      </c>
      <c r="AB77" s="411">
        <v>528</v>
      </c>
      <c r="AC77" s="420">
        <v>72</v>
      </c>
      <c r="AD77" s="411">
        <v>1429</v>
      </c>
      <c r="AE77" s="420">
        <v>72</v>
      </c>
      <c r="AF77" s="418">
        <v>426</v>
      </c>
      <c r="AG77" s="420">
        <v>72</v>
      </c>
      <c r="AH77" s="407">
        <v>1175</v>
      </c>
      <c r="AI77" s="420">
        <v>72</v>
      </c>
      <c r="AJ77" s="408">
        <v>4480</v>
      </c>
      <c r="AK77" s="420">
        <v>72</v>
      </c>
      <c r="AL77" s="419">
        <v>3870</v>
      </c>
      <c r="AM77" s="420">
        <v>72</v>
      </c>
    </row>
    <row r="78" spans="1:39" ht="15.75" x14ac:dyDescent="0.2">
      <c r="A78" s="403">
        <v>28</v>
      </c>
      <c r="B78" s="407">
        <v>1090</v>
      </c>
      <c r="C78" s="403">
        <v>28</v>
      </c>
      <c r="D78" s="408">
        <v>2794</v>
      </c>
      <c r="E78" s="403">
        <v>28</v>
      </c>
      <c r="F78" s="408">
        <v>1310</v>
      </c>
      <c r="G78" s="403">
        <v>28</v>
      </c>
      <c r="H78" s="425">
        <v>10144</v>
      </c>
      <c r="I78" s="403">
        <v>28</v>
      </c>
      <c r="J78" s="408">
        <v>1984</v>
      </c>
      <c r="K78" s="403">
        <v>28</v>
      </c>
      <c r="L78" s="408">
        <v>4864</v>
      </c>
      <c r="M78" s="403">
        <v>28</v>
      </c>
      <c r="N78" s="409">
        <v>22500</v>
      </c>
      <c r="O78" s="403">
        <v>28</v>
      </c>
      <c r="P78" s="409">
        <v>51024</v>
      </c>
      <c r="Q78" s="403">
        <v>28</v>
      </c>
      <c r="R78" s="409">
        <v>72200</v>
      </c>
      <c r="S78" s="403">
        <v>28</v>
      </c>
      <c r="T78" s="409">
        <v>111924</v>
      </c>
      <c r="U78" s="403">
        <v>28</v>
      </c>
      <c r="V78" s="423">
        <v>10140</v>
      </c>
      <c r="W78" s="403">
        <v>28</v>
      </c>
      <c r="X78" s="409">
        <v>22744</v>
      </c>
      <c r="Y78" s="403">
        <v>28</v>
      </c>
      <c r="Z78" s="404">
        <v>173</v>
      </c>
      <c r="AA78" s="406">
        <v>73</v>
      </c>
      <c r="AB78" s="410">
        <v>532</v>
      </c>
      <c r="AC78" s="406">
        <v>73</v>
      </c>
      <c r="AD78" s="410">
        <v>1436</v>
      </c>
      <c r="AE78" s="406">
        <v>73</v>
      </c>
      <c r="AF78" s="412">
        <v>429</v>
      </c>
      <c r="AG78" s="406">
        <v>73</v>
      </c>
      <c r="AH78" s="405">
        <v>1190</v>
      </c>
      <c r="AI78" s="406">
        <v>73</v>
      </c>
      <c r="AJ78" s="413">
        <v>4520</v>
      </c>
      <c r="AK78" s="406">
        <v>73</v>
      </c>
      <c r="AL78" s="414">
        <v>3940</v>
      </c>
      <c r="AM78" s="406">
        <v>73</v>
      </c>
    </row>
    <row r="79" spans="1:39" ht="15.75" x14ac:dyDescent="0.2">
      <c r="A79" s="415">
        <v>27</v>
      </c>
      <c r="B79" s="405">
        <v>1095</v>
      </c>
      <c r="C79" s="415">
        <v>27</v>
      </c>
      <c r="D79" s="413">
        <v>2814</v>
      </c>
      <c r="E79" s="415">
        <v>27</v>
      </c>
      <c r="F79" s="413">
        <v>1315</v>
      </c>
      <c r="G79" s="415">
        <v>27</v>
      </c>
      <c r="H79" s="424">
        <v>10184</v>
      </c>
      <c r="I79" s="415">
        <v>27</v>
      </c>
      <c r="J79" s="413">
        <v>2004</v>
      </c>
      <c r="K79" s="415">
        <v>27</v>
      </c>
      <c r="L79" s="413">
        <v>4904</v>
      </c>
      <c r="M79" s="415">
        <v>27</v>
      </c>
      <c r="N79" s="409">
        <v>22600</v>
      </c>
      <c r="O79" s="415">
        <v>27</v>
      </c>
      <c r="P79" s="409">
        <v>51324</v>
      </c>
      <c r="Q79" s="415">
        <v>27</v>
      </c>
      <c r="R79" s="409">
        <v>72400</v>
      </c>
      <c r="S79" s="415">
        <v>27</v>
      </c>
      <c r="T79" s="409">
        <v>112624</v>
      </c>
      <c r="U79" s="415">
        <v>27</v>
      </c>
      <c r="V79" s="422">
        <v>10160</v>
      </c>
      <c r="W79" s="415">
        <v>27</v>
      </c>
      <c r="X79" s="416">
        <v>22804</v>
      </c>
      <c r="Y79" s="415">
        <v>27</v>
      </c>
      <c r="Z79" s="417">
        <v>174</v>
      </c>
      <c r="AA79" s="420">
        <v>74</v>
      </c>
      <c r="AB79" s="411">
        <v>536</v>
      </c>
      <c r="AC79" s="420">
        <v>74</v>
      </c>
      <c r="AD79" s="411">
        <v>1443</v>
      </c>
      <c r="AE79" s="420">
        <v>74</v>
      </c>
      <c r="AF79" s="418">
        <v>432</v>
      </c>
      <c r="AG79" s="420">
        <v>74</v>
      </c>
      <c r="AH79" s="407">
        <v>1205</v>
      </c>
      <c r="AI79" s="420">
        <v>74</v>
      </c>
      <c r="AJ79" s="408">
        <v>4560</v>
      </c>
      <c r="AK79" s="420">
        <v>74</v>
      </c>
      <c r="AL79" s="419">
        <v>4010</v>
      </c>
      <c r="AM79" s="420">
        <v>74</v>
      </c>
    </row>
    <row r="80" spans="1:39" ht="15.75" x14ac:dyDescent="0.2">
      <c r="A80" s="403">
        <v>26</v>
      </c>
      <c r="B80" s="407">
        <v>1100</v>
      </c>
      <c r="C80" s="403">
        <v>26</v>
      </c>
      <c r="D80" s="408">
        <v>2834</v>
      </c>
      <c r="E80" s="403">
        <v>26</v>
      </c>
      <c r="F80" s="408">
        <v>1320</v>
      </c>
      <c r="G80" s="403">
        <v>26</v>
      </c>
      <c r="H80" s="425">
        <v>10224</v>
      </c>
      <c r="I80" s="403">
        <v>26</v>
      </c>
      <c r="J80" s="408">
        <v>2024</v>
      </c>
      <c r="K80" s="403">
        <v>26</v>
      </c>
      <c r="L80" s="408">
        <v>4944</v>
      </c>
      <c r="M80" s="403">
        <v>26</v>
      </c>
      <c r="N80" s="409">
        <v>22700</v>
      </c>
      <c r="O80" s="403">
        <v>26</v>
      </c>
      <c r="P80" s="409">
        <v>51624</v>
      </c>
      <c r="Q80" s="403">
        <v>26</v>
      </c>
      <c r="R80" s="409">
        <v>72600</v>
      </c>
      <c r="S80" s="403">
        <v>26</v>
      </c>
      <c r="T80" s="409">
        <v>113324</v>
      </c>
      <c r="U80" s="403">
        <v>26</v>
      </c>
      <c r="V80" s="423">
        <v>10180</v>
      </c>
      <c r="W80" s="403">
        <v>26</v>
      </c>
      <c r="X80" s="409">
        <v>22864</v>
      </c>
      <c r="Y80" s="403">
        <v>26</v>
      </c>
      <c r="Z80" s="404">
        <v>175</v>
      </c>
      <c r="AA80" s="406">
        <v>75</v>
      </c>
      <c r="AB80" s="410">
        <v>540</v>
      </c>
      <c r="AC80" s="406">
        <v>75</v>
      </c>
      <c r="AD80" s="410">
        <v>1450</v>
      </c>
      <c r="AE80" s="406">
        <v>75</v>
      </c>
      <c r="AF80" s="412">
        <v>435</v>
      </c>
      <c r="AG80" s="406">
        <v>75</v>
      </c>
      <c r="AH80" s="405">
        <v>1220</v>
      </c>
      <c r="AI80" s="406">
        <v>75</v>
      </c>
      <c r="AJ80" s="413">
        <v>4600</v>
      </c>
      <c r="AK80" s="406">
        <v>75</v>
      </c>
      <c r="AL80" s="414">
        <v>4080</v>
      </c>
      <c r="AM80" s="406">
        <v>75</v>
      </c>
    </row>
    <row r="81" spans="1:39" ht="15.75" x14ac:dyDescent="0.2">
      <c r="A81" s="415">
        <v>25</v>
      </c>
      <c r="B81" s="405">
        <v>1105</v>
      </c>
      <c r="C81" s="415">
        <v>25</v>
      </c>
      <c r="D81" s="413">
        <v>2854</v>
      </c>
      <c r="E81" s="415">
        <v>25</v>
      </c>
      <c r="F81" s="413">
        <v>1325</v>
      </c>
      <c r="G81" s="415">
        <v>25</v>
      </c>
      <c r="H81" s="424">
        <v>10264</v>
      </c>
      <c r="I81" s="415">
        <v>25</v>
      </c>
      <c r="J81" s="413">
        <v>2044</v>
      </c>
      <c r="K81" s="415">
        <v>25</v>
      </c>
      <c r="L81" s="413">
        <v>4984</v>
      </c>
      <c r="M81" s="415">
        <v>25</v>
      </c>
      <c r="N81" s="409">
        <v>22800</v>
      </c>
      <c r="O81" s="415">
        <v>25</v>
      </c>
      <c r="P81" s="409">
        <v>51924</v>
      </c>
      <c r="Q81" s="415">
        <v>25</v>
      </c>
      <c r="R81" s="409">
        <v>72800</v>
      </c>
      <c r="S81" s="415">
        <v>25</v>
      </c>
      <c r="T81" s="409">
        <v>114024</v>
      </c>
      <c r="U81" s="415">
        <v>25</v>
      </c>
      <c r="V81" s="422">
        <v>10200</v>
      </c>
      <c r="W81" s="415">
        <v>25</v>
      </c>
      <c r="X81" s="416">
        <v>22924</v>
      </c>
      <c r="Y81" s="415">
        <v>25</v>
      </c>
      <c r="Z81" s="417">
        <v>176</v>
      </c>
      <c r="AA81" s="420">
        <v>76</v>
      </c>
      <c r="AB81" s="411">
        <v>544</v>
      </c>
      <c r="AC81" s="420">
        <v>76</v>
      </c>
      <c r="AD81" s="411">
        <v>1456</v>
      </c>
      <c r="AE81" s="420">
        <v>76</v>
      </c>
      <c r="AF81" s="418">
        <v>438</v>
      </c>
      <c r="AG81" s="420">
        <v>76</v>
      </c>
      <c r="AH81" s="407">
        <v>1235</v>
      </c>
      <c r="AI81" s="420">
        <v>76</v>
      </c>
      <c r="AJ81" s="408">
        <v>4640</v>
      </c>
      <c r="AK81" s="420">
        <v>76</v>
      </c>
      <c r="AL81" s="419">
        <v>4150</v>
      </c>
      <c r="AM81" s="420">
        <v>76</v>
      </c>
    </row>
    <row r="82" spans="1:39" ht="15.75" x14ac:dyDescent="0.2">
      <c r="A82" s="403">
        <v>24</v>
      </c>
      <c r="B82" s="407">
        <v>1110</v>
      </c>
      <c r="C82" s="403">
        <v>24</v>
      </c>
      <c r="D82" s="408">
        <v>2874</v>
      </c>
      <c r="E82" s="403">
        <v>24</v>
      </c>
      <c r="F82" s="408">
        <v>1330</v>
      </c>
      <c r="G82" s="403">
        <v>24</v>
      </c>
      <c r="H82" s="425">
        <v>10314</v>
      </c>
      <c r="I82" s="403">
        <v>24</v>
      </c>
      <c r="J82" s="408">
        <v>2064</v>
      </c>
      <c r="K82" s="403">
        <v>24</v>
      </c>
      <c r="L82" s="408">
        <v>5024</v>
      </c>
      <c r="M82" s="403">
        <v>24</v>
      </c>
      <c r="N82" s="409">
        <v>22900</v>
      </c>
      <c r="O82" s="403">
        <v>24</v>
      </c>
      <c r="P82" s="409">
        <v>52224</v>
      </c>
      <c r="Q82" s="403">
        <v>24</v>
      </c>
      <c r="R82" s="409">
        <v>73000</v>
      </c>
      <c r="S82" s="403">
        <v>24</v>
      </c>
      <c r="T82" s="409">
        <v>114824</v>
      </c>
      <c r="U82" s="403">
        <v>24</v>
      </c>
      <c r="V82" s="423">
        <v>10220</v>
      </c>
      <c r="W82" s="403">
        <v>24</v>
      </c>
      <c r="X82" s="409">
        <v>23024</v>
      </c>
      <c r="Y82" s="403">
        <v>24</v>
      </c>
      <c r="Z82" s="404">
        <v>177</v>
      </c>
      <c r="AA82" s="406">
        <v>77</v>
      </c>
      <c r="AB82" s="410">
        <v>548</v>
      </c>
      <c r="AC82" s="406">
        <v>77</v>
      </c>
      <c r="AD82" s="410">
        <v>1462</v>
      </c>
      <c r="AE82" s="406">
        <v>77</v>
      </c>
      <c r="AF82" s="412">
        <v>441</v>
      </c>
      <c r="AG82" s="406">
        <v>77</v>
      </c>
      <c r="AH82" s="405">
        <v>1250</v>
      </c>
      <c r="AI82" s="406">
        <v>77</v>
      </c>
      <c r="AJ82" s="413">
        <v>4680</v>
      </c>
      <c r="AK82" s="406">
        <v>77</v>
      </c>
      <c r="AL82" s="414">
        <v>4220</v>
      </c>
      <c r="AM82" s="406">
        <v>77</v>
      </c>
    </row>
    <row r="83" spans="1:39" ht="15.75" x14ac:dyDescent="0.2">
      <c r="A83" s="415">
        <v>23</v>
      </c>
      <c r="B83" s="405">
        <v>1115</v>
      </c>
      <c r="C83" s="415">
        <v>23</v>
      </c>
      <c r="D83" s="413">
        <v>2894</v>
      </c>
      <c r="E83" s="415">
        <v>23</v>
      </c>
      <c r="F83" s="413">
        <v>1335</v>
      </c>
      <c r="G83" s="415">
        <v>23</v>
      </c>
      <c r="H83" s="424">
        <v>10364</v>
      </c>
      <c r="I83" s="415">
        <v>23</v>
      </c>
      <c r="J83" s="413">
        <v>2084</v>
      </c>
      <c r="K83" s="415">
        <v>23</v>
      </c>
      <c r="L83" s="413">
        <v>5064</v>
      </c>
      <c r="M83" s="415">
        <v>23</v>
      </c>
      <c r="N83" s="409">
        <v>23000</v>
      </c>
      <c r="O83" s="415">
        <v>23</v>
      </c>
      <c r="P83" s="409">
        <v>52524</v>
      </c>
      <c r="Q83" s="415">
        <v>23</v>
      </c>
      <c r="R83" s="409">
        <v>73200</v>
      </c>
      <c r="S83" s="415">
        <v>23</v>
      </c>
      <c r="T83" s="409">
        <v>115624</v>
      </c>
      <c r="U83" s="415">
        <v>23</v>
      </c>
      <c r="V83" s="422">
        <v>10240</v>
      </c>
      <c r="W83" s="415">
        <v>23</v>
      </c>
      <c r="X83" s="416">
        <v>23124</v>
      </c>
      <c r="Y83" s="415">
        <v>23</v>
      </c>
      <c r="Z83" s="417">
        <v>178</v>
      </c>
      <c r="AA83" s="420">
        <v>78</v>
      </c>
      <c r="AB83" s="411">
        <v>552</v>
      </c>
      <c r="AC83" s="420">
        <v>78</v>
      </c>
      <c r="AD83" s="411">
        <v>1468</v>
      </c>
      <c r="AE83" s="420">
        <v>78</v>
      </c>
      <c r="AF83" s="418">
        <v>444</v>
      </c>
      <c r="AG83" s="420">
        <v>78</v>
      </c>
      <c r="AH83" s="407">
        <v>1265</v>
      </c>
      <c r="AI83" s="420">
        <v>78</v>
      </c>
      <c r="AJ83" s="408">
        <v>4720</v>
      </c>
      <c r="AK83" s="420">
        <v>78</v>
      </c>
      <c r="AL83" s="419">
        <v>4290</v>
      </c>
      <c r="AM83" s="420">
        <v>78</v>
      </c>
    </row>
    <row r="84" spans="1:39" ht="15.75" x14ac:dyDescent="0.2">
      <c r="A84" s="403">
        <v>22</v>
      </c>
      <c r="B84" s="407">
        <v>1120</v>
      </c>
      <c r="C84" s="403">
        <v>22</v>
      </c>
      <c r="D84" s="408">
        <v>2914</v>
      </c>
      <c r="E84" s="403">
        <v>22</v>
      </c>
      <c r="F84" s="408">
        <v>1340</v>
      </c>
      <c r="G84" s="403">
        <v>22</v>
      </c>
      <c r="H84" s="425">
        <v>10414</v>
      </c>
      <c r="I84" s="403">
        <v>22</v>
      </c>
      <c r="J84" s="408">
        <v>2104</v>
      </c>
      <c r="K84" s="403">
        <v>22</v>
      </c>
      <c r="L84" s="408">
        <v>5104</v>
      </c>
      <c r="M84" s="403">
        <v>22</v>
      </c>
      <c r="N84" s="409">
        <v>23100</v>
      </c>
      <c r="O84" s="403">
        <v>22</v>
      </c>
      <c r="P84" s="409">
        <v>52824</v>
      </c>
      <c r="Q84" s="403">
        <v>22</v>
      </c>
      <c r="R84" s="409">
        <v>73400</v>
      </c>
      <c r="S84" s="403">
        <v>22</v>
      </c>
      <c r="T84" s="409">
        <v>120424</v>
      </c>
      <c r="U84" s="403">
        <v>22</v>
      </c>
      <c r="V84" s="423">
        <v>10260</v>
      </c>
      <c r="W84" s="403">
        <v>22</v>
      </c>
      <c r="X84" s="409">
        <v>23224</v>
      </c>
      <c r="Y84" s="403">
        <v>22</v>
      </c>
      <c r="Z84" s="404">
        <v>179</v>
      </c>
      <c r="AA84" s="406">
        <v>79</v>
      </c>
      <c r="AB84" s="410">
        <v>556</v>
      </c>
      <c r="AC84" s="406">
        <v>79</v>
      </c>
      <c r="AD84" s="410">
        <v>1474</v>
      </c>
      <c r="AE84" s="406">
        <v>79</v>
      </c>
      <c r="AF84" s="412">
        <v>447</v>
      </c>
      <c r="AG84" s="406">
        <v>79</v>
      </c>
      <c r="AH84" s="405">
        <v>1280</v>
      </c>
      <c r="AI84" s="406">
        <v>79</v>
      </c>
      <c r="AJ84" s="413">
        <v>4760</v>
      </c>
      <c r="AK84" s="406">
        <v>79</v>
      </c>
      <c r="AL84" s="414">
        <v>4360</v>
      </c>
      <c r="AM84" s="406">
        <v>79</v>
      </c>
    </row>
    <row r="85" spans="1:39" ht="15.75" x14ac:dyDescent="0.2">
      <c r="A85" s="415">
        <v>21</v>
      </c>
      <c r="B85" s="405">
        <v>1125</v>
      </c>
      <c r="C85" s="415">
        <v>21</v>
      </c>
      <c r="D85" s="413">
        <v>2944</v>
      </c>
      <c r="E85" s="415">
        <v>21</v>
      </c>
      <c r="F85" s="413">
        <v>1345</v>
      </c>
      <c r="G85" s="415">
        <v>21</v>
      </c>
      <c r="H85" s="424">
        <v>10464</v>
      </c>
      <c r="I85" s="415">
        <v>21</v>
      </c>
      <c r="J85" s="413">
        <v>2124</v>
      </c>
      <c r="K85" s="415">
        <v>21</v>
      </c>
      <c r="L85" s="413">
        <v>5144</v>
      </c>
      <c r="M85" s="415">
        <v>21</v>
      </c>
      <c r="N85" s="409">
        <v>23200</v>
      </c>
      <c r="O85" s="415">
        <v>21</v>
      </c>
      <c r="P85" s="409">
        <v>53124</v>
      </c>
      <c r="Q85" s="415">
        <v>21</v>
      </c>
      <c r="R85" s="409">
        <v>73600</v>
      </c>
      <c r="S85" s="415">
        <v>21</v>
      </c>
      <c r="T85" s="409">
        <v>121224</v>
      </c>
      <c r="U85" s="415">
        <v>21</v>
      </c>
      <c r="V85" s="422">
        <v>10280</v>
      </c>
      <c r="W85" s="415">
        <v>21</v>
      </c>
      <c r="X85" s="416">
        <v>23324</v>
      </c>
      <c r="Y85" s="415">
        <v>21</v>
      </c>
      <c r="Z85" s="417">
        <v>180</v>
      </c>
      <c r="AA85" s="420">
        <v>80</v>
      </c>
      <c r="AB85" s="411">
        <v>560</v>
      </c>
      <c r="AC85" s="420">
        <v>80</v>
      </c>
      <c r="AD85" s="411">
        <v>1480</v>
      </c>
      <c r="AE85" s="420">
        <v>80</v>
      </c>
      <c r="AF85" s="418">
        <v>450</v>
      </c>
      <c r="AG85" s="420">
        <v>80</v>
      </c>
      <c r="AH85" s="407">
        <v>1295</v>
      </c>
      <c r="AI85" s="420">
        <v>80</v>
      </c>
      <c r="AJ85" s="408">
        <v>4800</v>
      </c>
      <c r="AK85" s="420">
        <v>80</v>
      </c>
      <c r="AL85" s="419">
        <v>4430</v>
      </c>
      <c r="AM85" s="420">
        <v>80</v>
      </c>
    </row>
    <row r="86" spans="1:39" ht="15.75" x14ac:dyDescent="0.2">
      <c r="A86" s="403">
        <v>20</v>
      </c>
      <c r="B86" s="407">
        <v>1130</v>
      </c>
      <c r="C86" s="403">
        <v>20</v>
      </c>
      <c r="D86" s="408">
        <v>2974</v>
      </c>
      <c r="E86" s="403">
        <v>20</v>
      </c>
      <c r="F86" s="408">
        <v>1350</v>
      </c>
      <c r="G86" s="403">
        <v>20</v>
      </c>
      <c r="H86" s="425">
        <v>10514</v>
      </c>
      <c r="I86" s="403">
        <v>20</v>
      </c>
      <c r="J86" s="408">
        <v>2144</v>
      </c>
      <c r="K86" s="403">
        <v>20</v>
      </c>
      <c r="L86" s="408">
        <v>5184</v>
      </c>
      <c r="M86" s="403">
        <v>20</v>
      </c>
      <c r="N86" s="409">
        <v>23300</v>
      </c>
      <c r="O86" s="403">
        <v>20</v>
      </c>
      <c r="P86" s="409">
        <v>53524</v>
      </c>
      <c r="Q86" s="403">
        <v>20</v>
      </c>
      <c r="R86" s="409">
        <v>73800</v>
      </c>
      <c r="S86" s="403">
        <v>20</v>
      </c>
      <c r="T86" s="409">
        <v>122124</v>
      </c>
      <c r="U86" s="403">
        <v>20</v>
      </c>
      <c r="V86" s="423">
        <v>10300</v>
      </c>
      <c r="W86" s="403">
        <v>20</v>
      </c>
      <c r="X86" s="409">
        <v>23424</v>
      </c>
      <c r="Y86" s="403">
        <v>20</v>
      </c>
      <c r="Z86" s="404">
        <v>181</v>
      </c>
      <c r="AA86" s="406">
        <v>81</v>
      </c>
      <c r="AB86" s="410">
        <v>564</v>
      </c>
      <c r="AC86" s="406">
        <v>81</v>
      </c>
      <c r="AD86" s="410">
        <v>1486</v>
      </c>
      <c r="AE86" s="406">
        <v>81</v>
      </c>
      <c r="AF86" s="412">
        <v>453</v>
      </c>
      <c r="AG86" s="406">
        <v>81</v>
      </c>
      <c r="AH86" s="405">
        <v>1310</v>
      </c>
      <c r="AI86" s="406">
        <v>81</v>
      </c>
      <c r="AJ86" s="413">
        <v>4840</v>
      </c>
      <c r="AK86" s="406">
        <v>81</v>
      </c>
      <c r="AL86" s="414">
        <v>4500</v>
      </c>
      <c r="AM86" s="406">
        <v>81</v>
      </c>
    </row>
    <row r="87" spans="1:39" ht="15.75" x14ac:dyDescent="0.2">
      <c r="A87" s="415">
        <v>19</v>
      </c>
      <c r="B87" s="405">
        <v>1135</v>
      </c>
      <c r="C87" s="415">
        <v>19</v>
      </c>
      <c r="D87" s="413">
        <v>3004</v>
      </c>
      <c r="E87" s="415">
        <v>19</v>
      </c>
      <c r="F87" s="413">
        <v>1360</v>
      </c>
      <c r="G87" s="415">
        <v>19</v>
      </c>
      <c r="H87" s="424">
        <v>10564</v>
      </c>
      <c r="I87" s="415">
        <v>19</v>
      </c>
      <c r="J87" s="413">
        <v>2164</v>
      </c>
      <c r="K87" s="415">
        <v>19</v>
      </c>
      <c r="L87" s="413">
        <v>5224</v>
      </c>
      <c r="M87" s="415">
        <v>19</v>
      </c>
      <c r="N87" s="409">
        <v>23400</v>
      </c>
      <c r="O87" s="415">
        <v>19</v>
      </c>
      <c r="P87" s="409">
        <v>53924</v>
      </c>
      <c r="Q87" s="415">
        <v>19</v>
      </c>
      <c r="R87" s="409">
        <v>74000</v>
      </c>
      <c r="S87" s="415">
        <v>19</v>
      </c>
      <c r="T87" s="409">
        <v>123024</v>
      </c>
      <c r="U87" s="415">
        <v>19</v>
      </c>
      <c r="V87" s="422">
        <v>10320</v>
      </c>
      <c r="W87" s="415">
        <v>19</v>
      </c>
      <c r="X87" s="416">
        <v>23524</v>
      </c>
      <c r="Y87" s="415">
        <v>19</v>
      </c>
      <c r="Z87" s="417">
        <v>182</v>
      </c>
      <c r="AA87" s="420">
        <v>82</v>
      </c>
      <c r="AB87" s="411">
        <v>568</v>
      </c>
      <c r="AC87" s="420">
        <v>82</v>
      </c>
      <c r="AD87" s="411">
        <v>1492</v>
      </c>
      <c r="AE87" s="420">
        <v>82</v>
      </c>
      <c r="AF87" s="418">
        <v>456</v>
      </c>
      <c r="AG87" s="420">
        <v>82</v>
      </c>
      <c r="AH87" s="407">
        <v>1325</v>
      </c>
      <c r="AI87" s="420">
        <v>82</v>
      </c>
      <c r="AJ87" s="408">
        <v>4880</v>
      </c>
      <c r="AK87" s="420">
        <v>82</v>
      </c>
      <c r="AL87" s="419">
        <v>4570</v>
      </c>
      <c r="AM87" s="420">
        <v>82</v>
      </c>
    </row>
    <row r="88" spans="1:39" ht="15.75" x14ac:dyDescent="0.2">
      <c r="A88" s="403">
        <v>18</v>
      </c>
      <c r="B88" s="407">
        <v>1140</v>
      </c>
      <c r="C88" s="403">
        <v>18</v>
      </c>
      <c r="D88" s="408">
        <v>3034</v>
      </c>
      <c r="E88" s="403">
        <v>18</v>
      </c>
      <c r="F88" s="408">
        <v>1370</v>
      </c>
      <c r="G88" s="403">
        <v>18</v>
      </c>
      <c r="H88" s="425">
        <v>10624</v>
      </c>
      <c r="I88" s="403">
        <v>18</v>
      </c>
      <c r="J88" s="408">
        <v>2184</v>
      </c>
      <c r="K88" s="403">
        <v>18</v>
      </c>
      <c r="L88" s="408">
        <v>5264</v>
      </c>
      <c r="M88" s="403">
        <v>18</v>
      </c>
      <c r="N88" s="409">
        <v>23500</v>
      </c>
      <c r="O88" s="403">
        <v>18</v>
      </c>
      <c r="P88" s="409">
        <v>54324</v>
      </c>
      <c r="Q88" s="403">
        <v>18</v>
      </c>
      <c r="R88" s="409">
        <v>74200</v>
      </c>
      <c r="S88" s="403">
        <v>18</v>
      </c>
      <c r="T88" s="409">
        <v>123924</v>
      </c>
      <c r="U88" s="403">
        <v>18</v>
      </c>
      <c r="V88" s="423">
        <v>10340</v>
      </c>
      <c r="W88" s="403">
        <v>18</v>
      </c>
      <c r="X88" s="409">
        <v>23624</v>
      </c>
      <c r="Y88" s="403">
        <v>18</v>
      </c>
      <c r="Z88" s="404">
        <v>183</v>
      </c>
      <c r="AA88" s="406">
        <v>83</v>
      </c>
      <c r="AB88" s="410">
        <v>572</v>
      </c>
      <c r="AC88" s="406">
        <v>83</v>
      </c>
      <c r="AD88" s="410">
        <v>1498</v>
      </c>
      <c r="AE88" s="406">
        <v>83</v>
      </c>
      <c r="AF88" s="412">
        <v>459</v>
      </c>
      <c r="AG88" s="406">
        <v>83</v>
      </c>
      <c r="AH88" s="405">
        <v>1340</v>
      </c>
      <c r="AI88" s="406">
        <v>83</v>
      </c>
      <c r="AJ88" s="413">
        <v>4920</v>
      </c>
      <c r="AK88" s="406">
        <v>83</v>
      </c>
      <c r="AL88" s="414">
        <v>4640</v>
      </c>
      <c r="AM88" s="406">
        <v>83</v>
      </c>
    </row>
    <row r="89" spans="1:39" ht="15.75" x14ac:dyDescent="0.2">
      <c r="A89" s="415">
        <v>17</v>
      </c>
      <c r="B89" s="405">
        <v>1145</v>
      </c>
      <c r="C89" s="415">
        <v>17</v>
      </c>
      <c r="D89" s="413">
        <v>3064</v>
      </c>
      <c r="E89" s="415">
        <v>17</v>
      </c>
      <c r="F89" s="413">
        <v>1380</v>
      </c>
      <c r="G89" s="415">
        <v>17</v>
      </c>
      <c r="H89" s="424">
        <v>10684</v>
      </c>
      <c r="I89" s="415">
        <v>17</v>
      </c>
      <c r="J89" s="413">
        <v>2204</v>
      </c>
      <c r="K89" s="415">
        <v>17</v>
      </c>
      <c r="L89" s="413">
        <v>5314</v>
      </c>
      <c r="M89" s="415">
        <v>17</v>
      </c>
      <c r="N89" s="409">
        <v>23600</v>
      </c>
      <c r="O89" s="415">
        <v>17</v>
      </c>
      <c r="P89" s="409">
        <v>54724</v>
      </c>
      <c r="Q89" s="415">
        <v>17</v>
      </c>
      <c r="R89" s="409">
        <v>74400</v>
      </c>
      <c r="S89" s="415">
        <v>17</v>
      </c>
      <c r="T89" s="409">
        <v>124824</v>
      </c>
      <c r="U89" s="415">
        <v>17</v>
      </c>
      <c r="V89" s="422">
        <v>10360</v>
      </c>
      <c r="W89" s="415">
        <v>17</v>
      </c>
      <c r="X89" s="416">
        <v>23724</v>
      </c>
      <c r="Y89" s="415">
        <v>17</v>
      </c>
      <c r="Z89" s="417">
        <v>184</v>
      </c>
      <c r="AA89" s="420">
        <v>84</v>
      </c>
      <c r="AB89" s="411">
        <v>576</v>
      </c>
      <c r="AC89" s="420">
        <v>84</v>
      </c>
      <c r="AD89" s="411">
        <v>1504</v>
      </c>
      <c r="AE89" s="420">
        <v>84</v>
      </c>
      <c r="AF89" s="418">
        <v>462</v>
      </c>
      <c r="AG89" s="420">
        <v>84</v>
      </c>
      <c r="AH89" s="407">
        <v>1355</v>
      </c>
      <c r="AI89" s="420">
        <v>84</v>
      </c>
      <c r="AJ89" s="408">
        <v>4960</v>
      </c>
      <c r="AK89" s="420">
        <v>84</v>
      </c>
      <c r="AL89" s="419">
        <v>4710</v>
      </c>
      <c r="AM89" s="420">
        <v>84</v>
      </c>
    </row>
    <row r="90" spans="1:39" ht="15.75" x14ac:dyDescent="0.2">
      <c r="A90" s="403">
        <v>16</v>
      </c>
      <c r="B90" s="407">
        <v>1150</v>
      </c>
      <c r="C90" s="403">
        <v>16</v>
      </c>
      <c r="D90" s="408">
        <v>3094</v>
      </c>
      <c r="E90" s="403">
        <v>16</v>
      </c>
      <c r="F90" s="408">
        <v>1390</v>
      </c>
      <c r="G90" s="403">
        <v>16</v>
      </c>
      <c r="H90" s="425">
        <v>10744</v>
      </c>
      <c r="I90" s="403">
        <v>16</v>
      </c>
      <c r="J90" s="408">
        <v>2224</v>
      </c>
      <c r="K90" s="403">
        <v>16</v>
      </c>
      <c r="L90" s="408">
        <v>5364</v>
      </c>
      <c r="M90" s="403">
        <v>16</v>
      </c>
      <c r="N90" s="409">
        <v>23700</v>
      </c>
      <c r="O90" s="403">
        <v>16</v>
      </c>
      <c r="P90" s="409">
        <v>55124</v>
      </c>
      <c r="Q90" s="403">
        <v>16</v>
      </c>
      <c r="R90" s="409">
        <v>74600</v>
      </c>
      <c r="S90" s="403">
        <v>16</v>
      </c>
      <c r="T90" s="409">
        <v>125824</v>
      </c>
      <c r="U90" s="403">
        <v>16</v>
      </c>
      <c r="V90" s="423">
        <v>10380</v>
      </c>
      <c r="W90" s="403">
        <v>16</v>
      </c>
      <c r="X90" s="409">
        <v>23824</v>
      </c>
      <c r="Y90" s="403">
        <v>16</v>
      </c>
      <c r="Z90" s="404">
        <v>185</v>
      </c>
      <c r="AA90" s="406">
        <v>85</v>
      </c>
      <c r="AB90" s="410">
        <v>580</v>
      </c>
      <c r="AC90" s="406">
        <v>85</v>
      </c>
      <c r="AD90" s="410">
        <v>1510</v>
      </c>
      <c r="AE90" s="406">
        <v>85</v>
      </c>
      <c r="AF90" s="412">
        <v>465</v>
      </c>
      <c r="AG90" s="406">
        <v>85</v>
      </c>
      <c r="AH90" s="405">
        <v>1370</v>
      </c>
      <c r="AI90" s="406">
        <v>85</v>
      </c>
      <c r="AJ90" s="413">
        <v>5000</v>
      </c>
      <c r="AK90" s="406">
        <v>85</v>
      </c>
      <c r="AL90" s="414">
        <v>4780</v>
      </c>
      <c r="AM90" s="406">
        <v>85</v>
      </c>
    </row>
    <row r="91" spans="1:39" ht="15.75" x14ac:dyDescent="0.2">
      <c r="A91" s="415">
        <v>15</v>
      </c>
      <c r="B91" s="405">
        <v>1160</v>
      </c>
      <c r="C91" s="415">
        <v>15</v>
      </c>
      <c r="D91" s="413">
        <v>3124</v>
      </c>
      <c r="E91" s="415">
        <v>15</v>
      </c>
      <c r="F91" s="413">
        <v>1400</v>
      </c>
      <c r="G91" s="415">
        <v>15</v>
      </c>
      <c r="H91" s="424">
        <v>10804</v>
      </c>
      <c r="I91" s="415">
        <v>15</v>
      </c>
      <c r="J91" s="413">
        <v>2244</v>
      </c>
      <c r="K91" s="415">
        <v>15</v>
      </c>
      <c r="L91" s="413">
        <v>5414</v>
      </c>
      <c r="M91" s="415">
        <v>15</v>
      </c>
      <c r="N91" s="409">
        <v>23800</v>
      </c>
      <c r="O91" s="415">
        <v>15</v>
      </c>
      <c r="P91" s="409">
        <v>55524</v>
      </c>
      <c r="Q91" s="415">
        <v>15</v>
      </c>
      <c r="R91" s="409">
        <v>74800</v>
      </c>
      <c r="S91" s="415">
        <v>15</v>
      </c>
      <c r="T91" s="409">
        <v>130824</v>
      </c>
      <c r="U91" s="415">
        <v>15</v>
      </c>
      <c r="V91" s="422">
        <v>10400</v>
      </c>
      <c r="W91" s="415">
        <v>15</v>
      </c>
      <c r="X91" s="416">
        <v>23924</v>
      </c>
      <c r="Y91" s="415">
        <v>15</v>
      </c>
      <c r="Z91" s="417">
        <v>186</v>
      </c>
      <c r="AA91" s="420">
        <v>86</v>
      </c>
      <c r="AB91" s="411">
        <v>584</v>
      </c>
      <c r="AC91" s="420">
        <v>86</v>
      </c>
      <c r="AD91" s="411">
        <v>1516</v>
      </c>
      <c r="AE91" s="420">
        <v>86</v>
      </c>
      <c r="AF91" s="418">
        <v>468</v>
      </c>
      <c r="AG91" s="420">
        <v>86</v>
      </c>
      <c r="AH91" s="407">
        <v>1385</v>
      </c>
      <c r="AI91" s="420">
        <v>86</v>
      </c>
      <c r="AJ91" s="408">
        <v>5040</v>
      </c>
      <c r="AK91" s="420">
        <v>86</v>
      </c>
      <c r="AL91" s="419">
        <v>4850</v>
      </c>
      <c r="AM91" s="420">
        <v>86</v>
      </c>
    </row>
    <row r="92" spans="1:39" ht="15.75" x14ac:dyDescent="0.2">
      <c r="A92" s="403">
        <v>14</v>
      </c>
      <c r="B92" s="407">
        <v>1170</v>
      </c>
      <c r="C92" s="403">
        <v>14</v>
      </c>
      <c r="D92" s="408">
        <v>3154</v>
      </c>
      <c r="E92" s="403">
        <v>14</v>
      </c>
      <c r="F92" s="408">
        <v>1420</v>
      </c>
      <c r="G92" s="403">
        <v>14</v>
      </c>
      <c r="H92" s="425">
        <v>10864</v>
      </c>
      <c r="I92" s="403">
        <v>14</v>
      </c>
      <c r="J92" s="408">
        <v>2264</v>
      </c>
      <c r="K92" s="403">
        <v>14</v>
      </c>
      <c r="L92" s="408">
        <v>5464</v>
      </c>
      <c r="M92" s="403">
        <v>14</v>
      </c>
      <c r="N92" s="409">
        <v>23900</v>
      </c>
      <c r="O92" s="403">
        <v>14</v>
      </c>
      <c r="P92" s="409">
        <v>55924</v>
      </c>
      <c r="Q92" s="403">
        <v>14</v>
      </c>
      <c r="R92" s="409">
        <v>75000</v>
      </c>
      <c r="S92" s="403">
        <v>14</v>
      </c>
      <c r="T92" s="409">
        <v>131824</v>
      </c>
      <c r="U92" s="403">
        <v>14</v>
      </c>
      <c r="V92" s="423">
        <v>10420</v>
      </c>
      <c r="W92" s="403">
        <v>14</v>
      </c>
      <c r="X92" s="409">
        <v>24024</v>
      </c>
      <c r="Y92" s="403">
        <v>14</v>
      </c>
      <c r="Z92" s="404">
        <v>187</v>
      </c>
      <c r="AA92" s="406">
        <v>87</v>
      </c>
      <c r="AB92" s="410">
        <v>588</v>
      </c>
      <c r="AC92" s="406">
        <v>87</v>
      </c>
      <c r="AD92" s="410">
        <v>1522</v>
      </c>
      <c r="AE92" s="406">
        <v>87</v>
      </c>
      <c r="AF92" s="412">
        <v>471</v>
      </c>
      <c r="AG92" s="406">
        <v>87</v>
      </c>
      <c r="AH92" s="405">
        <v>1400</v>
      </c>
      <c r="AI92" s="406">
        <v>87</v>
      </c>
      <c r="AJ92" s="413">
        <v>5080</v>
      </c>
      <c r="AK92" s="406">
        <v>87</v>
      </c>
      <c r="AL92" s="414">
        <v>4920</v>
      </c>
      <c r="AM92" s="406">
        <v>87</v>
      </c>
    </row>
    <row r="93" spans="1:39" ht="15.75" x14ac:dyDescent="0.2">
      <c r="A93" s="415">
        <v>13</v>
      </c>
      <c r="B93" s="405">
        <v>1180</v>
      </c>
      <c r="C93" s="415">
        <v>13</v>
      </c>
      <c r="D93" s="413">
        <v>3184</v>
      </c>
      <c r="E93" s="415">
        <v>13</v>
      </c>
      <c r="F93" s="413">
        <v>1440</v>
      </c>
      <c r="G93" s="415">
        <v>13</v>
      </c>
      <c r="H93" s="424">
        <v>10924</v>
      </c>
      <c r="I93" s="415">
        <v>13</v>
      </c>
      <c r="J93" s="413">
        <v>2284</v>
      </c>
      <c r="K93" s="415">
        <v>13</v>
      </c>
      <c r="L93" s="413">
        <v>5514</v>
      </c>
      <c r="M93" s="415">
        <v>13</v>
      </c>
      <c r="N93" s="409">
        <v>24000</v>
      </c>
      <c r="O93" s="415">
        <v>13</v>
      </c>
      <c r="P93" s="409">
        <v>60324</v>
      </c>
      <c r="Q93" s="415">
        <v>13</v>
      </c>
      <c r="R93" s="409">
        <v>75200</v>
      </c>
      <c r="S93" s="415">
        <v>13</v>
      </c>
      <c r="T93" s="409">
        <v>132824</v>
      </c>
      <c r="U93" s="415">
        <v>13</v>
      </c>
      <c r="V93" s="422">
        <v>10440</v>
      </c>
      <c r="W93" s="415">
        <v>13</v>
      </c>
      <c r="X93" s="416">
        <v>24124</v>
      </c>
      <c r="Y93" s="415">
        <v>13</v>
      </c>
      <c r="Z93" s="417">
        <v>188</v>
      </c>
      <c r="AA93" s="420">
        <v>88</v>
      </c>
      <c r="AB93" s="411">
        <v>592</v>
      </c>
      <c r="AC93" s="420">
        <v>88</v>
      </c>
      <c r="AD93" s="411">
        <v>1528</v>
      </c>
      <c r="AE93" s="420">
        <v>88</v>
      </c>
      <c r="AF93" s="418">
        <v>474</v>
      </c>
      <c r="AG93" s="420">
        <v>88</v>
      </c>
      <c r="AH93" s="407">
        <v>1415</v>
      </c>
      <c r="AI93" s="420">
        <v>88</v>
      </c>
      <c r="AJ93" s="408">
        <v>5120</v>
      </c>
      <c r="AK93" s="420">
        <v>88</v>
      </c>
      <c r="AL93" s="419">
        <v>4990</v>
      </c>
      <c r="AM93" s="420">
        <v>88</v>
      </c>
    </row>
    <row r="94" spans="1:39" ht="15.75" x14ac:dyDescent="0.2">
      <c r="A94" s="403">
        <v>12</v>
      </c>
      <c r="B94" s="407">
        <v>1190</v>
      </c>
      <c r="C94" s="403">
        <v>12</v>
      </c>
      <c r="D94" s="408">
        <v>3214</v>
      </c>
      <c r="E94" s="403">
        <v>12</v>
      </c>
      <c r="F94" s="408">
        <v>1460</v>
      </c>
      <c r="G94" s="403">
        <v>12</v>
      </c>
      <c r="H94" s="425">
        <v>11004</v>
      </c>
      <c r="I94" s="403">
        <v>12</v>
      </c>
      <c r="J94" s="408">
        <v>2304</v>
      </c>
      <c r="K94" s="403">
        <v>12</v>
      </c>
      <c r="L94" s="408">
        <v>5564</v>
      </c>
      <c r="M94" s="403">
        <v>12</v>
      </c>
      <c r="N94" s="409">
        <v>24200</v>
      </c>
      <c r="O94" s="403">
        <v>12</v>
      </c>
      <c r="P94" s="409">
        <v>60724</v>
      </c>
      <c r="Q94" s="403">
        <v>12</v>
      </c>
      <c r="R94" s="409">
        <v>75400</v>
      </c>
      <c r="S94" s="403">
        <v>12</v>
      </c>
      <c r="T94" s="409">
        <v>133924</v>
      </c>
      <c r="U94" s="403">
        <v>12</v>
      </c>
      <c r="V94" s="423">
        <v>10460</v>
      </c>
      <c r="W94" s="403">
        <v>12</v>
      </c>
      <c r="X94" s="409">
        <v>24224</v>
      </c>
      <c r="Y94" s="403">
        <v>12</v>
      </c>
      <c r="Z94" s="404">
        <v>189</v>
      </c>
      <c r="AA94" s="406">
        <v>89</v>
      </c>
      <c r="AB94" s="410">
        <v>596</v>
      </c>
      <c r="AC94" s="406">
        <v>89</v>
      </c>
      <c r="AD94" s="410">
        <v>1534</v>
      </c>
      <c r="AE94" s="406">
        <v>89</v>
      </c>
      <c r="AF94" s="412">
        <v>477</v>
      </c>
      <c r="AG94" s="406">
        <v>89</v>
      </c>
      <c r="AH94" s="405">
        <v>1430</v>
      </c>
      <c r="AI94" s="406">
        <v>89</v>
      </c>
      <c r="AJ94" s="413">
        <v>5160</v>
      </c>
      <c r="AK94" s="406">
        <v>89</v>
      </c>
      <c r="AL94" s="414">
        <v>5060</v>
      </c>
      <c r="AM94" s="406">
        <v>89</v>
      </c>
    </row>
    <row r="95" spans="1:39" ht="15.75" x14ac:dyDescent="0.2">
      <c r="A95" s="415">
        <v>11</v>
      </c>
      <c r="B95" s="405">
        <v>1200</v>
      </c>
      <c r="C95" s="415">
        <v>11</v>
      </c>
      <c r="D95" s="413">
        <v>3254</v>
      </c>
      <c r="E95" s="415">
        <v>11</v>
      </c>
      <c r="F95" s="413">
        <v>1480</v>
      </c>
      <c r="G95" s="415">
        <v>11</v>
      </c>
      <c r="H95" s="424">
        <v>11084</v>
      </c>
      <c r="I95" s="415">
        <v>11</v>
      </c>
      <c r="J95" s="413">
        <v>2324</v>
      </c>
      <c r="K95" s="415">
        <v>11</v>
      </c>
      <c r="L95" s="413">
        <v>5614</v>
      </c>
      <c r="M95" s="415">
        <v>11</v>
      </c>
      <c r="N95" s="409">
        <v>24400</v>
      </c>
      <c r="O95" s="415">
        <v>11</v>
      </c>
      <c r="P95" s="409">
        <v>61124</v>
      </c>
      <c r="Q95" s="415">
        <v>11</v>
      </c>
      <c r="R95" s="409">
        <v>75600</v>
      </c>
      <c r="S95" s="415">
        <v>11</v>
      </c>
      <c r="T95" s="409">
        <v>135024</v>
      </c>
      <c r="U95" s="415">
        <v>11</v>
      </c>
      <c r="V95" s="422">
        <v>10480</v>
      </c>
      <c r="W95" s="415">
        <v>11</v>
      </c>
      <c r="X95" s="416">
        <v>24324</v>
      </c>
      <c r="Y95" s="415">
        <v>11</v>
      </c>
      <c r="Z95" s="417">
        <v>190</v>
      </c>
      <c r="AA95" s="420">
        <v>90</v>
      </c>
      <c r="AB95" s="411">
        <v>600</v>
      </c>
      <c r="AC95" s="420">
        <v>90</v>
      </c>
      <c r="AD95" s="411">
        <v>1540</v>
      </c>
      <c r="AE95" s="420">
        <v>90</v>
      </c>
      <c r="AF95" s="418">
        <v>480</v>
      </c>
      <c r="AG95" s="420">
        <v>90</v>
      </c>
      <c r="AH95" s="407">
        <v>1445</v>
      </c>
      <c r="AI95" s="420">
        <v>90</v>
      </c>
      <c r="AJ95" s="408">
        <v>5200</v>
      </c>
      <c r="AK95" s="420">
        <v>90</v>
      </c>
      <c r="AL95" s="419">
        <v>5130</v>
      </c>
      <c r="AM95" s="420">
        <v>90</v>
      </c>
    </row>
    <row r="96" spans="1:39" ht="15.75" x14ac:dyDescent="0.2">
      <c r="A96" s="403">
        <v>10</v>
      </c>
      <c r="B96" s="407">
        <v>1210</v>
      </c>
      <c r="C96" s="403">
        <v>10</v>
      </c>
      <c r="D96" s="408">
        <v>3294</v>
      </c>
      <c r="E96" s="403">
        <v>10</v>
      </c>
      <c r="F96" s="408">
        <v>1500</v>
      </c>
      <c r="G96" s="403">
        <v>10</v>
      </c>
      <c r="H96" s="425">
        <v>11164</v>
      </c>
      <c r="I96" s="403">
        <v>10</v>
      </c>
      <c r="J96" s="408">
        <v>2354</v>
      </c>
      <c r="K96" s="403">
        <v>10</v>
      </c>
      <c r="L96" s="408">
        <v>5664</v>
      </c>
      <c r="M96" s="403">
        <v>10</v>
      </c>
      <c r="N96" s="409">
        <v>24600</v>
      </c>
      <c r="O96" s="403">
        <v>10</v>
      </c>
      <c r="P96" s="409">
        <v>61624</v>
      </c>
      <c r="Q96" s="403">
        <v>10</v>
      </c>
      <c r="R96" s="409">
        <v>75800</v>
      </c>
      <c r="S96" s="403">
        <v>10</v>
      </c>
      <c r="T96" s="409">
        <v>140124</v>
      </c>
      <c r="U96" s="403">
        <v>10</v>
      </c>
      <c r="V96" s="423">
        <v>10500</v>
      </c>
      <c r="W96" s="403">
        <v>10</v>
      </c>
      <c r="X96" s="409">
        <v>24424</v>
      </c>
      <c r="Y96" s="403">
        <v>10</v>
      </c>
      <c r="Z96" s="417">
        <v>191</v>
      </c>
      <c r="AA96" s="406">
        <v>91</v>
      </c>
      <c r="AB96" s="410">
        <v>605</v>
      </c>
      <c r="AC96" s="406">
        <v>91</v>
      </c>
      <c r="AD96" s="410">
        <v>1546</v>
      </c>
      <c r="AE96" s="406">
        <v>91</v>
      </c>
      <c r="AF96" s="412">
        <v>483</v>
      </c>
      <c r="AG96" s="406">
        <v>91</v>
      </c>
      <c r="AH96" s="405">
        <v>1460</v>
      </c>
      <c r="AI96" s="406">
        <v>91</v>
      </c>
      <c r="AJ96" s="413">
        <v>5240</v>
      </c>
      <c r="AK96" s="406">
        <v>91</v>
      </c>
      <c r="AL96" s="414">
        <v>5200</v>
      </c>
      <c r="AM96" s="406">
        <v>91</v>
      </c>
    </row>
    <row r="97" spans="1:39" ht="15.75" x14ac:dyDescent="0.2">
      <c r="A97" s="415">
        <v>9</v>
      </c>
      <c r="B97" s="405">
        <v>1230</v>
      </c>
      <c r="C97" s="415">
        <v>9</v>
      </c>
      <c r="D97" s="413">
        <v>3334</v>
      </c>
      <c r="E97" s="415">
        <v>9</v>
      </c>
      <c r="F97" s="413">
        <v>1520</v>
      </c>
      <c r="G97" s="415">
        <v>9</v>
      </c>
      <c r="H97" s="424">
        <v>11244</v>
      </c>
      <c r="I97" s="415">
        <v>9</v>
      </c>
      <c r="J97" s="413">
        <v>2384</v>
      </c>
      <c r="K97" s="415">
        <v>9</v>
      </c>
      <c r="L97" s="413">
        <v>5734</v>
      </c>
      <c r="M97" s="415">
        <v>9</v>
      </c>
      <c r="N97" s="409">
        <v>24800</v>
      </c>
      <c r="O97" s="415">
        <v>9</v>
      </c>
      <c r="P97" s="409">
        <v>62124</v>
      </c>
      <c r="Q97" s="415">
        <v>9</v>
      </c>
      <c r="R97" s="409">
        <v>80000</v>
      </c>
      <c r="S97" s="415">
        <v>9</v>
      </c>
      <c r="T97" s="409">
        <v>141224</v>
      </c>
      <c r="U97" s="415">
        <v>9</v>
      </c>
      <c r="V97" s="422">
        <v>10550</v>
      </c>
      <c r="W97" s="415">
        <v>9</v>
      </c>
      <c r="X97" s="416">
        <v>24524</v>
      </c>
      <c r="Y97" s="415">
        <v>9</v>
      </c>
      <c r="Z97" s="404">
        <v>192</v>
      </c>
      <c r="AA97" s="420">
        <v>92</v>
      </c>
      <c r="AB97" s="411">
        <v>610</v>
      </c>
      <c r="AC97" s="420">
        <v>92</v>
      </c>
      <c r="AD97" s="411">
        <v>1552</v>
      </c>
      <c r="AE97" s="420">
        <v>92</v>
      </c>
      <c r="AF97" s="418">
        <v>486</v>
      </c>
      <c r="AG97" s="420">
        <v>92</v>
      </c>
      <c r="AH97" s="407">
        <v>1475</v>
      </c>
      <c r="AI97" s="420">
        <v>92</v>
      </c>
      <c r="AJ97" s="408">
        <v>5280</v>
      </c>
      <c r="AK97" s="420">
        <v>92</v>
      </c>
      <c r="AL97" s="419">
        <v>5260</v>
      </c>
      <c r="AM97" s="420">
        <v>92</v>
      </c>
    </row>
    <row r="98" spans="1:39" ht="15.75" x14ac:dyDescent="0.2">
      <c r="A98" s="403">
        <v>8</v>
      </c>
      <c r="B98" s="407">
        <v>1250</v>
      </c>
      <c r="C98" s="403">
        <v>8</v>
      </c>
      <c r="D98" s="408">
        <v>3374</v>
      </c>
      <c r="E98" s="403">
        <v>8</v>
      </c>
      <c r="F98" s="408">
        <v>1540</v>
      </c>
      <c r="G98" s="403">
        <v>8</v>
      </c>
      <c r="H98" s="425">
        <v>11324</v>
      </c>
      <c r="I98" s="403">
        <v>8</v>
      </c>
      <c r="J98" s="408">
        <v>2414</v>
      </c>
      <c r="K98" s="403">
        <v>8</v>
      </c>
      <c r="L98" s="408">
        <v>5804</v>
      </c>
      <c r="M98" s="403">
        <v>8</v>
      </c>
      <c r="N98" s="409">
        <v>25000</v>
      </c>
      <c r="O98" s="403">
        <v>8</v>
      </c>
      <c r="P98" s="409">
        <v>62624</v>
      </c>
      <c r="Q98" s="403">
        <v>8</v>
      </c>
      <c r="R98" s="409">
        <v>80300</v>
      </c>
      <c r="S98" s="403">
        <v>8</v>
      </c>
      <c r="T98" s="409">
        <v>142324</v>
      </c>
      <c r="U98" s="403">
        <v>8</v>
      </c>
      <c r="V98" s="423">
        <v>10600</v>
      </c>
      <c r="W98" s="403">
        <v>8</v>
      </c>
      <c r="X98" s="409">
        <v>24624</v>
      </c>
      <c r="Y98" s="403">
        <v>8</v>
      </c>
      <c r="Z98" s="417">
        <v>193</v>
      </c>
      <c r="AA98" s="406">
        <v>93</v>
      </c>
      <c r="AB98" s="410">
        <v>615</v>
      </c>
      <c r="AC98" s="406">
        <v>93</v>
      </c>
      <c r="AD98" s="410">
        <v>1558</v>
      </c>
      <c r="AE98" s="406">
        <v>93</v>
      </c>
      <c r="AF98" s="412">
        <v>489</v>
      </c>
      <c r="AG98" s="406">
        <v>93</v>
      </c>
      <c r="AH98" s="405">
        <v>1490</v>
      </c>
      <c r="AI98" s="406">
        <v>93</v>
      </c>
      <c r="AJ98" s="413">
        <v>5320</v>
      </c>
      <c r="AK98" s="406">
        <v>93</v>
      </c>
      <c r="AL98" s="414">
        <v>5320</v>
      </c>
      <c r="AM98" s="406">
        <v>93</v>
      </c>
    </row>
    <row r="99" spans="1:39" ht="15.75" x14ac:dyDescent="0.2">
      <c r="A99" s="415">
        <v>7</v>
      </c>
      <c r="B99" s="405">
        <v>1270</v>
      </c>
      <c r="C99" s="415">
        <v>7</v>
      </c>
      <c r="D99" s="413">
        <v>3414</v>
      </c>
      <c r="E99" s="415">
        <v>7</v>
      </c>
      <c r="F99" s="413">
        <v>1560</v>
      </c>
      <c r="G99" s="415">
        <v>7</v>
      </c>
      <c r="H99" s="424">
        <v>11404</v>
      </c>
      <c r="I99" s="415">
        <v>7</v>
      </c>
      <c r="J99" s="413">
        <v>2444</v>
      </c>
      <c r="K99" s="415">
        <v>7</v>
      </c>
      <c r="L99" s="413">
        <v>5874</v>
      </c>
      <c r="M99" s="415">
        <v>7</v>
      </c>
      <c r="N99" s="409">
        <v>25400</v>
      </c>
      <c r="O99" s="415">
        <v>7</v>
      </c>
      <c r="P99" s="409">
        <v>63124</v>
      </c>
      <c r="Q99" s="415">
        <v>7</v>
      </c>
      <c r="R99" s="409">
        <v>80600</v>
      </c>
      <c r="S99" s="415">
        <v>7</v>
      </c>
      <c r="T99" s="409">
        <v>143424</v>
      </c>
      <c r="U99" s="415">
        <v>7</v>
      </c>
      <c r="V99" s="422">
        <v>10650</v>
      </c>
      <c r="W99" s="415">
        <v>7</v>
      </c>
      <c r="X99" s="416">
        <v>24724</v>
      </c>
      <c r="Y99" s="415">
        <v>7</v>
      </c>
      <c r="Z99" s="404">
        <v>194</v>
      </c>
      <c r="AA99" s="420">
        <v>94</v>
      </c>
      <c r="AB99" s="411">
        <v>620</v>
      </c>
      <c r="AC99" s="420">
        <v>94</v>
      </c>
      <c r="AD99" s="411">
        <v>1564</v>
      </c>
      <c r="AE99" s="420">
        <v>94</v>
      </c>
      <c r="AF99" s="418">
        <v>492</v>
      </c>
      <c r="AG99" s="420">
        <v>94</v>
      </c>
      <c r="AH99" s="407">
        <v>1505</v>
      </c>
      <c r="AI99" s="420">
        <v>94</v>
      </c>
      <c r="AJ99" s="408">
        <v>5360</v>
      </c>
      <c r="AK99" s="420">
        <v>94</v>
      </c>
      <c r="AL99" s="419">
        <v>5380</v>
      </c>
      <c r="AM99" s="420">
        <v>94</v>
      </c>
    </row>
    <row r="100" spans="1:39" ht="15.75" x14ac:dyDescent="0.2">
      <c r="A100" s="403">
        <v>6</v>
      </c>
      <c r="B100" s="407">
        <v>1290</v>
      </c>
      <c r="C100" s="403">
        <v>6</v>
      </c>
      <c r="D100" s="408">
        <v>3454</v>
      </c>
      <c r="E100" s="403">
        <v>6</v>
      </c>
      <c r="F100" s="408">
        <v>1580</v>
      </c>
      <c r="G100" s="403">
        <v>6</v>
      </c>
      <c r="H100" s="425">
        <v>11504</v>
      </c>
      <c r="I100" s="403">
        <v>6</v>
      </c>
      <c r="J100" s="408">
        <v>2474</v>
      </c>
      <c r="K100" s="403">
        <v>6</v>
      </c>
      <c r="L100" s="408">
        <v>5944</v>
      </c>
      <c r="M100" s="403">
        <v>6</v>
      </c>
      <c r="N100" s="409">
        <v>25800</v>
      </c>
      <c r="O100" s="403">
        <v>6</v>
      </c>
      <c r="P100" s="409">
        <v>63624</v>
      </c>
      <c r="Q100" s="403">
        <v>6</v>
      </c>
      <c r="R100" s="409">
        <v>81000</v>
      </c>
      <c r="S100" s="403">
        <v>6</v>
      </c>
      <c r="T100" s="409">
        <v>144524</v>
      </c>
      <c r="U100" s="403">
        <v>6</v>
      </c>
      <c r="V100" s="423">
        <v>10700</v>
      </c>
      <c r="W100" s="403">
        <v>6</v>
      </c>
      <c r="X100" s="409">
        <v>24824</v>
      </c>
      <c r="Y100" s="403">
        <v>6</v>
      </c>
      <c r="Z100" s="417">
        <v>195</v>
      </c>
      <c r="AA100" s="406">
        <v>95</v>
      </c>
      <c r="AB100" s="410">
        <v>625</v>
      </c>
      <c r="AC100" s="406">
        <v>95</v>
      </c>
      <c r="AD100" s="410">
        <v>1570</v>
      </c>
      <c r="AE100" s="406">
        <v>95</v>
      </c>
      <c r="AF100" s="412">
        <v>495</v>
      </c>
      <c r="AG100" s="406">
        <v>95</v>
      </c>
      <c r="AH100" s="405">
        <v>1520</v>
      </c>
      <c r="AI100" s="406">
        <v>95</v>
      </c>
      <c r="AJ100" s="413">
        <v>5400</v>
      </c>
      <c r="AK100" s="406">
        <v>95</v>
      </c>
      <c r="AL100" s="414">
        <v>5440</v>
      </c>
      <c r="AM100" s="406">
        <v>95</v>
      </c>
    </row>
    <row r="101" spans="1:39" ht="15.75" x14ac:dyDescent="0.2">
      <c r="A101" s="415">
        <v>5</v>
      </c>
      <c r="B101" s="405">
        <v>1310</v>
      </c>
      <c r="C101" s="415">
        <v>5</v>
      </c>
      <c r="D101" s="413">
        <v>3494</v>
      </c>
      <c r="E101" s="415">
        <v>5</v>
      </c>
      <c r="F101" s="413">
        <v>1600</v>
      </c>
      <c r="G101" s="415">
        <v>5</v>
      </c>
      <c r="H101" s="424">
        <v>11604</v>
      </c>
      <c r="I101" s="415">
        <v>5</v>
      </c>
      <c r="J101" s="413">
        <v>2504</v>
      </c>
      <c r="K101" s="415">
        <v>5</v>
      </c>
      <c r="L101" s="424">
        <v>10014</v>
      </c>
      <c r="M101" s="415">
        <v>5</v>
      </c>
      <c r="N101" s="409">
        <v>30500</v>
      </c>
      <c r="O101" s="415">
        <v>5</v>
      </c>
      <c r="P101" s="409">
        <v>64124</v>
      </c>
      <c r="Q101" s="415">
        <v>5</v>
      </c>
      <c r="R101" s="409">
        <v>81400</v>
      </c>
      <c r="S101" s="415">
        <v>5</v>
      </c>
      <c r="T101" s="409">
        <v>145624</v>
      </c>
      <c r="U101" s="415">
        <v>5</v>
      </c>
      <c r="V101" s="422">
        <v>10750</v>
      </c>
      <c r="W101" s="415">
        <v>5</v>
      </c>
      <c r="X101" s="416">
        <v>24924</v>
      </c>
      <c r="Y101" s="415">
        <v>5</v>
      </c>
      <c r="Z101" s="404">
        <v>196</v>
      </c>
      <c r="AA101" s="420">
        <v>96</v>
      </c>
      <c r="AB101" s="411">
        <v>630</v>
      </c>
      <c r="AC101" s="420">
        <v>96</v>
      </c>
      <c r="AD101" s="411">
        <v>1576</v>
      </c>
      <c r="AE101" s="420">
        <v>96</v>
      </c>
      <c r="AF101" s="418">
        <v>498</v>
      </c>
      <c r="AG101" s="420">
        <v>96</v>
      </c>
      <c r="AH101" s="407">
        <v>1535</v>
      </c>
      <c r="AI101" s="420">
        <v>96</v>
      </c>
      <c r="AJ101" s="408">
        <v>5440</v>
      </c>
      <c r="AK101" s="420">
        <v>96</v>
      </c>
      <c r="AL101" s="419">
        <v>5500</v>
      </c>
      <c r="AM101" s="420">
        <v>96</v>
      </c>
    </row>
    <row r="102" spans="1:39" ht="15.75" x14ac:dyDescent="0.2">
      <c r="A102" s="403">
        <v>4</v>
      </c>
      <c r="B102" s="407">
        <v>1330</v>
      </c>
      <c r="C102" s="403">
        <v>4</v>
      </c>
      <c r="D102" s="408">
        <v>3544</v>
      </c>
      <c r="E102" s="403">
        <v>4</v>
      </c>
      <c r="F102" s="408">
        <v>1620</v>
      </c>
      <c r="G102" s="403">
        <v>4</v>
      </c>
      <c r="H102" s="425">
        <v>11704</v>
      </c>
      <c r="I102" s="403">
        <v>4</v>
      </c>
      <c r="J102" s="408">
        <v>2544</v>
      </c>
      <c r="K102" s="403">
        <v>4</v>
      </c>
      <c r="L102" s="425">
        <v>10094</v>
      </c>
      <c r="M102" s="403">
        <v>4</v>
      </c>
      <c r="N102" s="409">
        <v>31000</v>
      </c>
      <c r="O102" s="403">
        <v>4</v>
      </c>
      <c r="P102" s="409">
        <v>64724</v>
      </c>
      <c r="Q102" s="403">
        <v>4</v>
      </c>
      <c r="R102" s="409">
        <v>81800</v>
      </c>
      <c r="S102" s="403">
        <v>4</v>
      </c>
      <c r="T102" s="409">
        <v>150724</v>
      </c>
      <c r="U102" s="403">
        <v>4</v>
      </c>
      <c r="V102" s="423">
        <v>10800</v>
      </c>
      <c r="W102" s="403">
        <v>4</v>
      </c>
      <c r="X102" s="409">
        <v>25024</v>
      </c>
      <c r="Y102" s="403">
        <v>4</v>
      </c>
      <c r="Z102" s="417">
        <v>197</v>
      </c>
      <c r="AA102" s="406">
        <v>97</v>
      </c>
      <c r="AB102" s="410">
        <v>635</v>
      </c>
      <c r="AC102" s="406">
        <v>97</v>
      </c>
      <c r="AD102" s="410">
        <v>1582</v>
      </c>
      <c r="AE102" s="406">
        <v>97</v>
      </c>
      <c r="AF102" s="412">
        <v>501</v>
      </c>
      <c r="AG102" s="406">
        <v>97</v>
      </c>
      <c r="AH102" s="405">
        <v>1550</v>
      </c>
      <c r="AI102" s="406">
        <v>97</v>
      </c>
      <c r="AJ102" s="413">
        <v>5480</v>
      </c>
      <c r="AK102" s="406">
        <v>97</v>
      </c>
      <c r="AL102" s="414">
        <v>5560</v>
      </c>
      <c r="AM102" s="406">
        <v>97</v>
      </c>
    </row>
    <row r="103" spans="1:39" ht="15.75" x14ac:dyDescent="0.2">
      <c r="A103" s="415">
        <v>3</v>
      </c>
      <c r="B103" s="405">
        <v>1350</v>
      </c>
      <c r="C103" s="415">
        <v>3</v>
      </c>
      <c r="D103" s="413">
        <v>3594</v>
      </c>
      <c r="E103" s="415">
        <v>3</v>
      </c>
      <c r="F103" s="413">
        <v>1640</v>
      </c>
      <c r="G103" s="415">
        <v>3</v>
      </c>
      <c r="H103" s="424">
        <v>11804</v>
      </c>
      <c r="I103" s="415">
        <v>3</v>
      </c>
      <c r="J103" s="413">
        <v>2584</v>
      </c>
      <c r="K103" s="415">
        <v>3</v>
      </c>
      <c r="L103" s="424">
        <v>10194</v>
      </c>
      <c r="M103" s="415">
        <v>3</v>
      </c>
      <c r="N103" s="409">
        <v>31500</v>
      </c>
      <c r="O103" s="415">
        <v>3</v>
      </c>
      <c r="P103" s="409">
        <v>65424</v>
      </c>
      <c r="Q103" s="415">
        <v>3</v>
      </c>
      <c r="R103" s="409">
        <v>82200</v>
      </c>
      <c r="S103" s="415">
        <v>3</v>
      </c>
      <c r="T103" s="409">
        <v>151824</v>
      </c>
      <c r="U103" s="415">
        <v>3</v>
      </c>
      <c r="V103" s="422">
        <v>10900</v>
      </c>
      <c r="W103" s="415">
        <v>3</v>
      </c>
      <c r="X103" s="416">
        <v>25124</v>
      </c>
      <c r="Y103" s="415">
        <v>3</v>
      </c>
      <c r="Z103" s="404">
        <v>198</v>
      </c>
      <c r="AA103" s="420">
        <v>98</v>
      </c>
      <c r="AB103" s="411">
        <v>640</v>
      </c>
      <c r="AC103" s="420">
        <v>98</v>
      </c>
      <c r="AD103" s="411">
        <v>1588</v>
      </c>
      <c r="AE103" s="420">
        <v>98</v>
      </c>
      <c r="AF103" s="418">
        <v>504</v>
      </c>
      <c r="AG103" s="420">
        <v>98</v>
      </c>
      <c r="AH103" s="407">
        <v>1565</v>
      </c>
      <c r="AI103" s="420">
        <v>98</v>
      </c>
      <c r="AJ103" s="408">
        <v>5520</v>
      </c>
      <c r="AK103" s="420">
        <v>98</v>
      </c>
      <c r="AL103" s="419">
        <v>5620</v>
      </c>
      <c r="AM103" s="420">
        <v>98</v>
      </c>
    </row>
    <row r="104" spans="1:39" ht="15.75" x14ac:dyDescent="0.2">
      <c r="A104" s="403">
        <v>2</v>
      </c>
      <c r="B104" s="407">
        <v>1370</v>
      </c>
      <c r="C104" s="403">
        <v>2</v>
      </c>
      <c r="D104" s="408">
        <v>3644</v>
      </c>
      <c r="E104" s="403">
        <v>2</v>
      </c>
      <c r="F104" s="408">
        <v>1680</v>
      </c>
      <c r="G104" s="403">
        <v>2</v>
      </c>
      <c r="H104" s="425">
        <v>11904</v>
      </c>
      <c r="I104" s="403">
        <v>2</v>
      </c>
      <c r="J104" s="408">
        <v>2624</v>
      </c>
      <c r="K104" s="403">
        <v>2</v>
      </c>
      <c r="L104" s="425">
        <v>10294</v>
      </c>
      <c r="M104" s="403">
        <v>2</v>
      </c>
      <c r="N104" s="409">
        <v>32000</v>
      </c>
      <c r="O104" s="403">
        <v>2</v>
      </c>
      <c r="P104" s="409">
        <v>70224</v>
      </c>
      <c r="Q104" s="403">
        <v>2</v>
      </c>
      <c r="R104" s="409">
        <v>82600</v>
      </c>
      <c r="S104" s="403">
        <v>2</v>
      </c>
      <c r="T104" s="409">
        <v>152924</v>
      </c>
      <c r="U104" s="403">
        <v>2</v>
      </c>
      <c r="V104" s="423">
        <v>11000</v>
      </c>
      <c r="W104" s="403">
        <v>2</v>
      </c>
      <c r="X104" s="409">
        <v>25224</v>
      </c>
      <c r="Y104" s="403">
        <v>2</v>
      </c>
      <c r="Z104" s="417">
        <v>199</v>
      </c>
      <c r="AA104" s="406">
        <v>99</v>
      </c>
      <c r="AB104" s="410">
        <v>645</v>
      </c>
      <c r="AC104" s="406">
        <v>99</v>
      </c>
      <c r="AD104" s="410">
        <v>1594</v>
      </c>
      <c r="AE104" s="406">
        <v>99</v>
      </c>
      <c r="AF104" s="412">
        <v>507</v>
      </c>
      <c r="AG104" s="406">
        <v>99</v>
      </c>
      <c r="AH104" s="405">
        <v>1580</v>
      </c>
      <c r="AI104" s="406">
        <v>99</v>
      </c>
      <c r="AJ104" s="413">
        <v>5560</v>
      </c>
      <c r="AK104" s="406">
        <v>99</v>
      </c>
      <c r="AL104" s="414">
        <v>5680</v>
      </c>
      <c r="AM104" s="406">
        <v>99</v>
      </c>
    </row>
    <row r="105" spans="1:39" ht="16.5" thickBot="1" x14ac:dyDescent="0.25">
      <c r="A105" s="426">
        <v>1</v>
      </c>
      <c r="B105" s="427">
        <v>1400</v>
      </c>
      <c r="C105" s="426">
        <v>1</v>
      </c>
      <c r="D105" s="428">
        <v>3694</v>
      </c>
      <c r="E105" s="426">
        <v>1</v>
      </c>
      <c r="F105" s="428">
        <v>1700</v>
      </c>
      <c r="G105" s="426">
        <v>1</v>
      </c>
      <c r="H105" s="429">
        <v>12004</v>
      </c>
      <c r="I105" s="426">
        <v>1</v>
      </c>
      <c r="J105" s="428">
        <v>2664</v>
      </c>
      <c r="K105" s="426">
        <v>1</v>
      </c>
      <c r="L105" s="429">
        <v>10394</v>
      </c>
      <c r="M105" s="426">
        <v>1</v>
      </c>
      <c r="N105" s="430">
        <v>32500</v>
      </c>
      <c r="O105" s="426">
        <v>1</v>
      </c>
      <c r="P105" s="430">
        <v>71124</v>
      </c>
      <c r="Q105" s="426">
        <v>1</v>
      </c>
      <c r="R105" s="430">
        <v>83000</v>
      </c>
      <c r="S105" s="426">
        <v>1</v>
      </c>
      <c r="T105" s="430">
        <v>153024</v>
      </c>
      <c r="U105" s="426">
        <v>1</v>
      </c>
      <c r="V105" s="431">
        <v>11100</v>
      </c>
      <c r="W105" s="426">
        <v>1</v>
      </c>
      <c r="X105" s="432">
        <v>25324</v>
      </c>
      <c r="Y105" s="426">
        <v>1</v>
      </c>
      <c r="Z105" s="433">
        <v>200</v>
      </c>
      <c r="AA105" s="439">
        <v>100</v>
      </c>
      <c r="AB105" s="434">
        <v>650</v>
      </c>
      <c r="AC105" s="439">
        <v>100</v>
      </c>
      <c r="AD105" s="434">
        <v>1600</v>
      </c>
      <c r="AE105" s="439">
        <v>100</v>
      </c>
      <c r="AF105" s="435">
        <v>510</v>
      </c>
      <c r="AG105" s="439">
        <v>100</v>
      </c>
      <c r="AH105" s="436">
        <v>1595</v>
      </c>
      <c r="AI105" s="439">
        <v>100</v>
      </c>
      <c r="AJ105" s="437">
        <v>5600</v>
      </c>
      <c r="AK105" s="439">
        <v>100</v>
      </c>
      <c r="AL105" s="438">
        <v>5740</v>
      </c>
      <c r="AM105" s="439">
        <v>100</v>
      </c>
    </row>
    <row r="106" spans="1:39" ht="15.75" x14ac:dyDescent="0.2">
      <c r="A106" s="403"/>
      <c r="B106" s="407" t="s">
        <v>368</v>
      </c>
      <c r="C106" s="403"/>
      <c r="D106" s="408" t="s">
        <v>368</v>
      </c>
      <c r="E106" s="403">
        <v>0</v>
      </c>
      <c r="F106" s="408" t="s">
        <v>368</v>
      </c>
      <c r="G106" s="403">
        <v>0</v>
      </c>
      <c r="H106" s="425" t="s">
        <v>368</v>
      </c>
      <c r="I106" s="403">
        <v>0</v>
      </c>
      <c r="J106" s="408" t="s">
        <v>368</v>
      </c>
      <c r="K106" s="403">
        <v>0</v>
      </c>
      <c r="L106" s="425" t="s">
        <v>368</v>
      </c>
      <c r="M106" s="403">
        <v>0</v>
      </c>
      <c r="N106" s="409" t="s">
        <v>368</v>
      </c>
      <c r="O106" s="403">
        <v>0</v>
      </c>
      <c r="P106" s="409" t="s">
        <v>368</v>
      </c>
      <c r="Q106" s="403">
        <v>0</v>
      </c>
      <c r="R106" s="409" t="s">
        <v>368</v>
      </c>
      <c r="S106" s="403">
        <v>0</v>
      </c>
      <c r="T106" s="409" t="s">
        <v>368</v>
      </c>
      <c r="U106" s="403">
        <v>0</v>
      </c>
      <c r="V106" s="423" t="s">
        <v>368</v>
      </c>
      <c r="W106" s="403">
        <v>0</v>
      </c>
      <c r="X106" s="409" t="s">
        <v>368</v>
      </c>
      <c r="Y106" s="403">
        <v>0</v>
      </c>
      <c r="Z106" s="423" t="s">
        <v>368</v>
      </c>
      <c r="AA106" s="406">
        <v>0</v>
      </c>
      <c r="AB106" s="423" t="s">
        <v>368</v>
      </c>
      <c r="AC106" s="406">
        <v>0</v>
      </c>
      <c r="AD106" s="423" t="s">
        <v>368</v>
      </c>
      <c r="AE106" s="406">
        <v>0</v>
      </c>
      <c r="AF106" s="423" t="s">
        <v>368</v>
      </c>
      <c r="AG106" s="406">
        <v>0</v>
      </c>
      <c r="AH106" s="423" t="s">
        <v>368</v>
      </c>
      <c r="AI106" s="406">
        <v>0</v>
      </c>
      <c r="AJ106" s="423" t="s">
        <v>368</v>
      </c>
      <c r="AK106" s="406">
        <v>0</v>
      </c>
      <c r="AL106" s="423" t="s">
        <v>368</v>
      </c>
      <c r="AM106" s="406">
        <v>0</v>
      </c>
    </row>
    <row r="107" spans="1:39" ht="15.75" x14ac:dyDescent="0.2">
      <c r="A107" s="403"/>
      <c r="B107" s="407" t="s">
        <v>369</v>
      </c>
      <c r="C107" s="403"/>
      <c r="D107" s="408" t="s">
        <v>369</v>
      </c>
      <c r="E107" s="403">
        <v>0</v>
      </c>
      <c r="F107" s="408" t="s">
        <v>369</v>
      </c>
      <c r="G107" s="403">
        <v>0</v>
      </c>
      <c r="H107" s="425" t="s">
        <v>369</v>
      </c>
      <c r="I107" s="403">
        <v>0</v>
      </c>
      <c r="J107" s="408" t="s">
        <v>369</v>
      </c>
      <c r="K107" s="403">
        <v>0</v>
      </c>
      <c r="L107" s="425" t="s">
        <v>369</v>
      </c>
      <c r="M107" s="403">
        <v>0</v>
      </c>
      <c r="N107" s="409" t="s">
        <v>369</v>
      </c>
      <c r="O107" s="403">
        <v>0</v>
      </c>
      <c r="P107" s="409" t="s">
        <v>369</v>
      </c>
      <c r="Q107" s="403">
        <v>0</v>
      </c>
      <c r="R107" s="409" t="s">
        <v>369</v>
      </c>
      <c r="S107" s="403">
        <v>0</v>
      </c>
      <c r="T107" s="409" t="s">
        <v>369</v>
      </c>
      <c r="U107" s="403">
        <v>0</v>
      </c>
      <c r="V107" s="423" t="s">
        <v>369</v>
      </c>
      <c r="W107" s="403">
        <v>0</v>
      </c>
      <c r="X107" s="409" t="s">
        <v>369</v>
      </c>
      <c r="Y107" s="403">
        <v>0</v>
      </c>
      <c r="Z107" s="423" t="s">
        <v>369</v>
      </c>
      <c r="AA107" s="406">
        <v>0</v>
      </c>
      <c r="AB107" s="423" t="s">
        <v>369</v>
      </c>
      <c r="AC107" s="406">
        <v>0</v>
      </c>
      <c r="AD107" s="423" t="s">
        <v>369</v>
      </c>
      <c r="AE107" s="406">
        <v>0</v>
      </c>
      <c r="AF107" s="423" t="s">
        <v>369</v>
      </c>
      <c r="AG107" s="406">
        <v>0</v>
      </c>
      <c r="AH107" s="423" t="s">
        <v>369</v>
      </c>
      <c r="AI107" s="406">
        <v>0</v>
      </c>
      <c r="AJ107" s="423" t="s">
        <v>369</v>
      </c>
      <c r="AK107" s="406">
        <v>0</v>
      </c>
      <c r="AL107" s="423" t="s">
        <v>369</v>
      </c>
      <c r="AM107" s="406">
        <v>0</v>
      </c>
    </row>
    <row r="108" spans="1:39" ht="15.75" x14ac:dyDescent="0.2">
      <c r="A108" s="403"/>
      <c r="B108" s="407" t="s">
        <v>370</v>
      </c>
      <c r="C108" s="403"/>
      <c r="D108" s="408" t="s">
        <v>370</v>
      </c>
      <c r="E108" s="403">
        <v>0</v>
      </c>
      <c r="F108" s="408" t="s">
        <v>370</v>
      </c>
      <c r="G108" s="403">
        <v>0</v>
      </c>
      <c r="H108" s="425" t="s">
        <v>370</v>
      </c>
      <c r="I108" s="403">
        <v>0</v>
      </c>
      <c r="J108" s="408" t="s">
        <v>370</v>
      </c>
      <c r="K108" s="403">
        <v>0</v>
      </c>
      <c r="L108" s="425" t="s">
        <v>370</v>
      </c>
      <c r="M108" s="403">
        <v>0</v>
      </c>
      <c r="N108" s="409" t="s">
        <v>370</v>
      </c>
      <c r="O108" s="403">
        <v>0</v>
      </c>
      <c r="P108" s="409" t="s">
        <v>370</v>
      </c>
      <c r="Q108" s="403">
        <v>0</v>
      </c>
      <c r="R108" s="409" t="s">
        <v>370</v>
      </c>
      <c r="S108" s="403">
        <v>0</v>
      </c>
      <c r="T108" s="409" t="s">
        <v>370</v>
      </c>
      <c r="U108" s="403">
        <v>0</v>
      </c>
      <c r="V108" s="423" t="s">
        <v>370</v>
      </c>
      <c r="W108" s="403">
        <v>0</v>
      </c>
      <c r="X108" s="409" t="s">
        <v>370</v>
      </c>
      <c r="Y108" s="403">
        <v>0</v>
      </c>
      <c r="Z108" s="423" t="s">
        <v>370</v>
      </c>
      <c r="AA108" s="406">
        <v>0</v>
      </c>
      <c r="AB108" s="423" t="s">
        <v>370</v>
      </c>
      <c r="AC108" s="406">
        <v>0</v>
      </c>
      <c r="AD108" s="423" t="s">
        <v>370</v>
      </c>
      <c r="AE108" s="406">
        <v>0</v>
      </c>
      <c r="AF108" s="423" t="s">
        <v>370</v>
      </c>
      <c r="AG108" s="406">
        <v>0</v>
      </c>
      <c r="AH108" s="423" t="s">
        <v>370</v>
      </c>
      <c r="AI108" s="406">
        <v>0</v>
      </c>
      <c r="AJ108" s="423" t="s">
        <v>370</v>
      </c>
      <c r="AK108" s="406">
        <v>0</v>
      </c>
      <c r="AL108" s="423" t="s">
        <v>370</v>
      </c>
      <c r="AM108" s="406">
        <v>0</v>
      </c>
    </row>
    <row r="109" spans="1:39" ht="15.75" x14ac:dyDescent="0.2">
      <c r="A109" s="403"/>
      <c r="B109" s="407" t="s">
        <v>371</v>
      </c>
      <c r="C109" s="403"/>
      <c r="D109" s="408" t="s">
        <v>371</v>
      </c>
      <c r="E109" s="403">
        <v>0</v>
      </c>
      <c r="F109" s="408" t="s">
        <v>371</v>
      </c>
      <c r="G109" s="403">
        <v>0</v>
      </c>
      <c r="H109" s="425" t="s">
        <v>371</v>
      </c>
      <c r="I109" s="403">
        <v>0</v>
      </c>
      <c r="J109" s="408" t="s">
        <v>371</v>
      </c>
      <c r="K109" s="403">
        <v>0</v>
      </c>
      <c r="L109" s="425" t="s">
        <v>371</v>
      </c>
      <c r="M109" s="403">
        <v>0</v>
      </c>
      <c r="N109" s="409" t="s">
        <v>371</v>
      </c>
      <c r="O109" s="403">
        <v>0</v>
      </c>
      <c r="P109" s="409" t="s">
        <v>371</v>
      </c>
      <c r="Q109" s="403">
        <v>0</v>
      </c>
      <c r="R109" s="409" t="s">
        <v>371</v>
      </c>
      <c r="S109" s="403">
        <v>0</v>
      </c>
      <c r="T109" s="409" t="s">
        <v>371</v>
      </c>
      <c r="U109" s="403">
        <v>0</v>
      </c>
      <c r="V109" s="423" t="s">
        <v>371</v>
      </c>
      <c r="W109" s="403">
        <v>0</v>
      </c>
      <c r="X109" s="409" t="s">
        <v>371</v>
      </c>
      <c r="Y109" s="403">
        <v>0</v>
      </c>
      <c r="Z109" s="423" t="s">
        <v>371</v>
      </c>
      <c r="AA109" s="406">
        <v>0</v>
      </c>
      <c r="AB109" s="423" t="s">
        <v>371</v>
      </c>
      <c r="AC109" s="406">
        <v>0</v>
      </c>
      <c r="AD109" s="423" t="s">
        <v>371</v>
      </c>
      <c r="AE109" s="406">
        <v>0</v>
      </c>
      <c r="AF109" s="423" t="s">
        <v>371</v>
      </c>
      <c r="AG109" s="406">
        <v>0</v>
      </c>
      <c r="AH109" s="423" t="s">
        <v>371</v>
      </c>
      <c r="AI109" s="406">
        <v>0</v>
      </c>
      <c r="AJ109" s="423" t="s">
        <v>371</v>
      </c>
      <c r="AK109" s="406">
        <v>0</v>
      </c>
      <c r="AL109" s="423" t="s">
        <v>371</v>
      </c>
      <c r="AM109" s="406">
        <v>0</v>
      </c>
    </row>
  </sheetData>
  <mergeCells count="6">
    <mergeCell ref="A1:AM1"/>
    <mergeCell ref="A2:A4"/>
    <mergeCell ref="Y2:Y4"/>
    <mergeCell ref="AH2:AL2"/>
    <mergeCell ref="AM2:AM3"/>
    <mergeCell ref="Z2:AG2"/>
  </mergeCells>
  <conditionalFormatting sqref="A2">
    <cfRule type="duplicateValues" dxfId="143" priority="113"/>
  </conditionalFormatting>
  <conditionalFormatting sqref="AM2">
    <cfRule type="duplicateValues" dxfId="142" priority="112"/>
  </conditionalFormatting>
  <conditionalFormatting sqref="B3:C3">
    <cfRule type="duplicateValues" dxfId="141" priority="111"/>
  </conditionalFormatting>
  <conditionalFormatting sqref="D3:E3">
    <cfRule type="duplicateValues" dxfId="140" priority="110"/>
  </conditionalFormatting>
  <conditionalFormatting sqref="J3:K3">
    <cfRule type="duplicateValues" dxfId="139" priority="109"/>
  </conditionalFormatting>
  <conditionalFormatting sqref="L3:M3">
    <cfRule type="duplicateValues" dxfId="138" priority="108"/>
  </conditionalFormatting>
  <conditionalFormatting sqref="Z3:AA3">
    <cfRule type="duplicateValues" dxfId="137" priority="107"/>
  </conditionalFormatting>
  <conditionalFormatting sqref="AB3:AC3">
    <cfRule type="duplicateValues" dxfId="136" priority="106"/>
  </conditionalFormatting>
  <conditionalFormatting sqref="AD3:AE3">
    <cfRule type="duplicateValues" dxfId="135" priority="105"/>
  </conditionalFormatting>
  <conditionalFormatting sqref="AF3:AG3">
    <cfRule type="duplicateValues" dxfId="134" priority="104"/>
  </conditionalFormatting>
  <conditionalFormatting sqref="AH3:AI3">
    <cfRule type="duplicateValues" dxfId="133" priority="103"/>
  </conditionalFormatting>
  <conditionalFormatting sqref="AJ3:AK3">
    <cfRule type="duplicateValues" dxfId="132" priority="102"/>
  </conditionalFormatting>
  <conditionalFormatting sqref="AL3">
    <cfRule type="duplicateValues" dxfId="131" priority="101"/>
  </conditionalFormatting>
  <conditionalFormatting sqref="N3:O3">
    <cfRule type="duplicateValues" dxfId="130" priority="100"/>
  </conditionalFormatting>
  <conditionalFormatting sqref="P3:Q3">
    <cfRule type="duplicateValues" dxfId="129" priority="99"/>
  </conditionalFormatting>
  <conditionalFormatting sqref="R3:S3">
    <cfRule type="duplicateValues" dxfId="128" priority="98"/>
  </conditionalFormatting>
  <conditionalFormatting sqref="T3:Y3">
    <cfRule type="duplicateValues" dxfId="127" priority="97"/>
  </conditionalFormatting>
  <conditionalFormatting sqref="H3:I3">
    <cfRule type="duplicateValues" dxfId="126" priority="96"/>
  </conditionalFormatting>
  <conditionalFormatting sqref="T6:Y105">
    <cfRule type="duplicateValues" dxfId="125" priority="95"/>
  </conditionalFormatting>
  <conditionalFormatting sqref="Y2">
    <cfRule type="duplicateValues" dxfId="124" priority="94"/>
  </conditionalFormatting>
  <conditionalFormatting sqref="V3:W3">
    <cfRule type="duplicateValues" dxfId="123" priority="93"/>
  </conditionalFormatting>
  <conditionalFormatting sqref="X3">
    <cfRule type="duplicateValues" dxfId="122" priority="92"/>
  </conditionalFormatting>
  <conditionalFormatting sqref="F3:G3">
    <cfRule type="duplicateValues" dxfId="121" priority="114"/>
  </conditionalFormatting>
  <conditionalFormatting sqref="A3">
    <cfRule type="duplicateValues" dxfId="120" priority="91"/>
  </conditionalFormatting>
  <conditionalFormatting sqref="AM5">
    <cfRule type="duplicateValues" dxfId="119" priority="90"/>
  </conditionalFormatting>
  <conditionalFormatting sqref="A6:A105 A1:A2">
    <cfRule type="duplicateValues" dxfId="118" priority="115"/>
  </conditionalFormatting>
  <conditionalFormatting sqref="D6:E105">
    <cfRule type="duplicateValues" dxfId="117" priority="116"/>
  </conditionalFormatting>
  <conditionalFormatting sqref="J6:K105">
    <cfRule type="duplicateValues" dxfId="116" priority="117"/>
  </conditionalFormatting>
  <conditionalFormatting sqref="L6:O105">
    <cfRule type="duplicateValues" dxfId="115" priority="118"/>
  </conditionalFormatting>
  <conditionalFormatting sqref="Z6:Z105">
    <cfRule type="duplicateValues" dxfId="114" priority="119"/>
  </conditionalFormatting>
  <conditionalFormatting sqref="AB6:AB105">
    <cfRule type="duplicateValues" dxfId="113" priority="120"/>
  </conditionalFormatting>
  <conditionalFormatting sqref="AD6:AD105">
    <cfRule type="duplicateValues" dxfId="112" priority="121"/>
  </conditionalFormatting>
  <conditionalFormatting sqref="AF6:AF105">
    <cfRule type="duplicateValues" dxfId="111" priority="122"/>
  </conditionalFormatting>
  <conditionalFormatting sqref="AH6:AH105">
    <cfRule type="duplicateValues" dxfId="110" priority="123"/>
  </conditionalFormatting>
  <conditionalFormatting sqref="AJ6:AJ105">
    <cfRule type="duplicateValues" dxfId="109" priority="124"/>
  </conditionalFormatting>
  <conditionalFormatting sqref="AL6:AL105">
    <cfRule type="duplicateValues" dxfId="108" priority="125"/>
  </conditionalFormatting>
  <conditionalFormatting sqref="AM6:AM105">
    <cfRule type="duplicateValues" dxfId="107" priority="126"/>
  </conditionalFormatting>
  <conditionalFormatting sqref="H6:I105">
    <cfRule type="duplicateValues" dxfId="106" priority="127"/>
  </conditionalFormatting>
  <conditionalFormatting sqref="AM6:AM105 AM2">
    <cfRule type="duplicateValues" dxfId="105" priority="128"/>
  </conditionalFormatting>
  <conditionalFormatting sqref="P6:Q105">
    <cfRule type="duplicateValues" dxfId="104" priority="129"/>
  </conditionalFormatting>
  <conditionalFormatting sqref="R6:S105">
    <cfRule type="duplicateValues" dxfId="103" priority="130"/>
  </conditionalFormatting>
  <conditionalFormatting sqref="Y6:Y105 Y2">
    <cfRule type="duplicateValues" dxfId="102" priority="131"/>
  </conditionalFormatting>
  <conditionalFormatting sqref="V6:X105">
    <cfRule type="duplicateValues" dxfId="101" priority="132"/>
  </conditionalFormatting>
  <conditionalFormatting sqref="F6:G105">
    <cfRule type="duplicateValues" dxfId="100" priority="133"/>
  </conditionalFormatting>
  <conditionalFormatting sqref="AB5 AJ5 AL5 AF5 AD5 AH5">
    <cfRule type="duplicateValues" dxfId="99" priority="89"/>
  </conditionalFormatting>
  <conditionalFormatting sqref="Z5">
    <cfRule type="duplicateValues" dxfId="98" priority="88"/>
  </conditionalFormatting>
  <conditionalFormatting sqref="B4:C105">
    <cfRule type="duplicateValues" dxfId="97" priority="134"/>
  </conditionalFormatting>
  <conditionalFormatting sqref="Y5">
    <cfRule type="duplicateValues" dxfId="96" priority="135"/>
  </conditionalFormatting>
  <conditionalFormatting sqref="C6:C105">
    <cfRule type="duplicateValues" dxfId="95" priority="87"/>
  </conditionalFormatting>
  <conditionalFormatting sqref="E6:E105">
    <cfRule type="duplicateValues" dxfId="94" priority="86"/>
  </conditionalFormatting>
  <conditionalFormatting sqref="G6:G105">
    <cfRule type="duplicateValues" dxfId="93" priority="85"/>
  </conditionalFormatting>
  <conditionalFormatting sqref="I6:I105">
    <cfRule type="duplicateValues" dxfId="92" priority="84"/>
  </conditionalFormatting>
  <conditionalFormatting sqref="K6:K105">
    <cfRule type="duplicateValues" dxfId="91" priority="83"/>
  </conditionalFormatting>
  <conditionalFormatting sqref="M6:M105">
    <cfRule type="duplicateValues" dxfId="90" priority="82"/>
  </conditionalFormatting>
  <conditionalFormatting sqref="O6:O105">
    <cfRule type="duplicateValues" dxfId="89" priority="81"/>
  </conditionalFormatting>
  <conditionalFormatting sqref="Q6:Q105">
    <cfRule type="duplicateValues" dxfId="88" priority="80"/>
  </conditionalFormatting>
  <conditionalFormatting sqref="S6:S105">
    <cfRule type="duplicateValues" dxfId="87" priority="79"/>
  </conditionalFormatting>
  <conditionalFormatting sqref="U6:U105">
    <cfRule type="duplicateValues" dxfId="86" priority="78"/>
  </conditionalFormatting>
  <conditionalFormatting sqref="W6:W105">
    <cfRule type="duplicateValues" dxfId="85" priority="77"/>
  </conditionalFormatting>
  <conditionalFormatting sqref="AI5">
    <cfRule type="duplicateValues" dxfId="84" priority="74"/>
  </conditionalFormatting>
  <conditionalFormatting sqref="AI6:AI105">
    <cfRule type="duplicateValues" dxfId="83" priority="75"/>
  </conditionalFormatting>
  <conditionalFormatting sqref="AI6:AI105">
    <cfRule type="duplicateValues" dxfId="82" priority="76"/>
  </conditionalFormatting>
  <conditionalFormatting sqref="AK5">
    <cfRule type="duplicateValues" dxfId="81" priority="71"/>
  </conditionalFormatting>
  <conditionalFormatting sqref="AK6:AK105">
    <cfRule type="duplicateValues" dxfId="80" priority="72"/>
  </conditionalFormatting>
  <conditionalFormatting sqref="AK6:AK105">
    <cfRule type="duplicateValues" dxfId="79" priority="73"/>
  </conditionalFormatting>
  <conditionalFormatting sqref="AE5">
    <cfRule type="duplicateValues" dxfId="78" priority="68"/>
  </conditionalFormatting>
  <conditionalFormatting sqref="AE6:AE105">
    <cfRule type="duplicateValues" dxfId="77" priority="69"/>
  </conditionalFormatting>
  <conditionalFormatting sqref="AE6:AE105">
    <cfRule type="duplicateValues" dxfId="76" priority="70"/>
  </conditionalFormatting>
  <conditionalFormatting sqref="AC5">
    <cfRule type="duplicateValues" dxfId="75" priority="65"/>
  </conditionalFormatting>
  <conditionalFormatting sqref="AC6:AC105">
    <cfRule type="duplicateValues" dxfId="74" priority="66"/>
  </conditionalFormatting>
  <conditionalFormatting sqref="AC6:AC105">
    <cfRule type="duplicateValues" dxfId="73" priority="67"/>
  </conditionalFormatting>
  <conditionalFormatting sqref="AA5">
    <cfRule type="duplicateValues" dxfId="72" priority="62"/>
  </conditionalFormatting>
  <conditionalFormatting sqref="AA6:AA105">
    <cfRule type="duplicateValues" dxfId="71" priority="63"/>
  </conditionalFormatting>
  <conditionalFormatting sqref="AA6:AA105">
    <cfRule type="duplicateValues" dxfId="70" priority="64"/>
  </conditionalFormatting>
  <conditionalFormatting sqref="AG5">
    <cfRule type="duplicateValues" dxfId="69" priority="59"/>
  </conditionalFormatting>
  <conditionalFormatting sqref="AG6:AG105">
    <cfRule type="duplicateValues" dxfId="68" priority="60"/>
  </conditionalFormatting>
  <conditionalFormatting sqref="AG6:AG105">
    <cfRule type="duplicateValues" dxfId="67" priority="61"/>
  </conditionalFormatting>
  <conditionalFormatting sqref="T106:Y109">
    <cfRule type="duplicateValues" dxfId="66" priority="38"/>
  </conditionalFormatting>
  <conditionalFormatting sqref="A106:A109">
    <cfRule type="duplicateValues" dxfId="65" priority="39"/>
  </conditionalFormatting>
  <conditionalFormatting sqref="D106:E109">
    <cfRule type="duplicateValues" dxfId="64" priority="40"/>
  </conditionalFormatting>
  <conditionalFormatting sqref="J106:K109">
    <cfRule type="duplicateValues" dxfId="63" priority="41"/>
  </conditionalFormatting>
  <conditionalFormatting sqref="L106:O109">
    <cfRule type="duplicateValues" dxfId="62" priority="42"/>
  </conditionalFormatting>
  <conditionalFormatting sqref="AM106:AM109">
    <cfRule type="duplicateValues" dxfId="61" priority="50"/>
  </conditionalFormatting>
  <conditionalFormatting sqref="H106:I109">
    <cfRule type="duplicateValues" dxfId="60" priority="51"/>
  </conditionalFormatting>
  <conditionalFormatting sqref="AM106:AM109">
    <cfRule type="duplicateValues" dxfId="59" priority="52"/>
  </conditionalFormatting>
  <conditionalFormatting sqref="P106:Q109">
    <cfRule type="duplicateValues" dxfId="58" priority="53"/>
  </conditionalFormatting>
  <conditionalFormatting sqref="R106:S109">
    <cfRule type="duplicateValues" dxfId="57" priority="54"/>
  </conditionalFormatting>
  <conditionalFormatting sqref="Y106:Y109">
    <cfRule type="duplicateValues" dxfId="56" priority="55"/>
  </conditionalFormatting>
  <conditionalFormatting sqref="V106:X109">
    <cfRule type="duplicateValues" dxfId="55" priority="56"/>
  </conditionalFormatting>
  <conditionalFormatting sqref="F106:G109">
    <cfRule type="duplicateValues" dxfId="54" priority="57"/>
  </conditionalFormatting>
  <conditionalFormatting sqref="B106:C109">
    <cfRule type="duplicateValues" dxfId="53" priority="58"/>
  </conditionalFormatting>
  <conditionalFormatting sqref="C106:C109">
    <cfRule type="duplicateValues" dxfId="52" priority="37"/>
  </conditionalFormatting>
  <conditionalFormatting sqref="E106:E109">
    <cfRule type="duplicateValues" dxfId="51" priority="36"/>
  </conditionalFormatting>
  <conditionalFormatting sqref="G106:G109">
    <cfRule type="duplicateValues" dxfId="50" priority="35"/>
  </conditionalFormatting>
  <conditionalFormatting sqref="I106:I109">
    <cfRule type="duplicateValues" dxfId="49" priority="34"/>
  </conditionalFormatting>
  <conditionalFormatting sqref="K106:K109">
    <cfRule type="duplicateValues" dxfId="48" priority="33"/>
  </conditionalFormatting>
  <conditionalFormatting sqref="M106:M109">
    <cfRule type="duplicateValues" dxfId="47" priority="32"/>
  </conditionalFormatting>
  <conditionalFormatting sqref="O106:O109">
    <cfRule type="duplicateValues" dxfId="46" priority="31"/>
  </conditionalFormatting>
  <conditionalFormatting sqref="Q106:Q109">
    <cfRule type="duplicateValues" dxfId="45" priority="30"/>
  </conditionalFormatting>
  <conditionalFormatting sqref="S106:S109">
    <cfRule type="duplicateValues" dxfId="44" priority="29"/>
  </conditionalFormatting>
  <conditionalFormatting sqref="U106:U109">
    <cfRule type="duplicateValues" dxfId="43" priority="28"/>
  </conditionalFormatting>
  <conditionalFormatting sqref="W106:W109">
    <cfRule type="duplicateValues" dxfId="42" priority="27"/>
  </conditionalFormatting>
  <conditionalFormatting sqref="AI106:AI109">
    <cfRule type="duplicateValues" dxfId="41" priority="25"/>
  </conditionalFormatting>
  <conditionalFormatting sqref="AI106:AI109">
    <cfRule type="duplicateValues" dxfId="40" priority="26"/>
  </conditionalFormatting>
  <conditionalFormatting sqref="AK106:AK109">
    <cfRule type="duplicateValues" dxfId="39" priority="23"/>
  </conditionalFormatting>
  <conditionalFormatting sqref="AK106:AK109">
    <cfRule type="duplicateValues" dxfId="38" priority="24"/>
  </conditionalFormatting>
  <conditionalFormatting sqref="AE106:AE109">
    <cfRule type="duplicateValues" dxfId="37" priority="21"/>
  </conditionalFormatting>
  <conditionalFormatting sqref="AE106:AE109">
    <cfRule type="duplicateValues" dxfId="36" priority="22"/>
  </conditionalFormatting>
  <conditionalFormatting sqref="AC106:AC109">
    <cfRule type="duplicateValues" dxfId="35" priority="19"/>
  </conditionalFormatting>
  <conditionalFormatting sqref="AC106:AC109">
    <cfRule type="duplicateValues" dxfId="34" priority="20"/>
  </conditionalFormatting>
  <conditionalFormatting sqref="AA106:AA109">
    <cfRule type="duplicateValues" dxfId="33" priority="17"/>
  </conditionalFormatting>
  <conditionalFormatting sqref="AA106:AA109">
    <cfRule type="duplicateValues" dxfId="32" priority="18"/>
  </conditionalFormatting>
  <conditionalFormatting sqref="AG106:AG109">
    <cfRule type="duplicateValues" dxfId="31" priority="15"/>
  </conditionalFormatting>
  <conditionalFormatting sqref="AG106:AG109">
    <cfRule type="duplicateValues" dxfId="30" priority="16"/>
  </conditionalFormatting>
  <conditionalFormatting sqref="Z106:Z109">
    <cfRule type="duplicateValues" dxfId="29" priority="13"/>
  </conditionalFormatting>
  <conditionalFormatting sqref="Z106:Z109">
    <cfRule type="duplicateValues" dxfId="28" priority="14"/>
  </conditionalFormatting>
  <conditionalFormatting sqref="AB106:AB109">
    <cfRule type="duplicateValues" dxfId="27" priority="11"/>
  </conditionalFormatting>
  <conditionalFormatting sqref="AB106:AB109">
    <cfRule type="duplicateValues" dxfId="26" priority="12"/>
  </conditionalFormatting>
  <conditionalFormatting sqref="AD106:AD109">
    <cfRule type="duplicateValues" dxfId="25" priority="9"/>
  </conditionalFormatting>
  <conditionalFormatting sqref="AD106:AD109">
    <cfRule type="duplicateValues" dxfId="24" priority="10"/>
  </conditionalFormatting>
  <conditionalFormatting sqref="AF106:AF109">
    <cfRule type="duplicateValues" dxfId="23" priority="7"/>
  </conditionalFormatting>
  <conditionalFormatting sqref="AF106:AF109">
    <cfRule type="duplicateValues" dxfId="22" priority="8"/>
  </conditionalFormatting>
  <conditionalFormatting sqref="AH106:AH109">
    <cfRule type="duplicateValues" dxfId="21" priority="5"/>
  </conditionalFormatting>
  <conditionalFormatting sqref="AH106:AH109">
    <cfRule type="duplicateValues" dxfId="20" priority="6"/>
  </conditionalFormatting>
  <conditionalFormatting sqref="AJ106:AJ109">
    <cfRule type="duplicateValues" dxfId="19" priority="3"/>
  </conditionalFormatting>
  <conditionalFormatting sqref="AJ106:AJ109">
    <cfRule type="duplicateValues" dxfId="18" priority="4"/>
  </conditionalFormatting>
  <conditionalFormatting sqref="AL106:AL109">
    <cfRule type="duplicateValues" dxfId="17" priority="1"/>
  </conditionalFormatting>
  <conditionalFormatting sqref="AL106:AL109">
    <cfRule type="duplicateValues" dxfId="16"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7"/>
  <sheetViews>
    <sheetView view="pageBreakPreview" topLeftCell="A21" zoomScale="75" zoomScaleNormal="100" zoomScaleSheetLayoutView="75" workbookViewId="0">
      <selection activeCell="N28" sqref="N28"/>
    </sheetView>
  </sheetViews>
  <sheetFormatPr defaultRowHeight="12.75" x14ac:dyDescent="0.2"/>
  <cols>
    <col min="1" max="1" width="6.85546875" style="16" customWidth="1"/>
    <col min="2" max="2" width="12.7109375" style="16" hidden="1" customWidth="1"/>
    <col min="3" max="3" width="8.140625" style="15" customWidth="1"/>
    <col min="4" max="4" width="14.7109375" style="39" customWidth="1"/>
    <col min="5" max="5" width="24.7109375" style="39" customWidth="1"/>
    <col min="6" max="6" width="38.5703125" style="15" customWidth="1"/>
    <col min="7" max="7" width="8.140625" style="17" bestFit="1" customWidth="1"/>
    <col min="8" max="8" width="6.85546875" style="15" customWidth="1"/>
    <col min="9" max="9" width="8.28515625" style="449" customWidth="1"/>
    <col min="10" max="10" width="5" style="15" customWidth="1"/>
    <col min="11" max="11" width="5.7109375" style="15" customWidth="1"/>
    <col min="12" max="12" width="7.7109375" style="16" customWidth="1"/>
    <col min="13" max="13" width="15.28515625" style="16" customWidth="1"/>
    <col min="14" max="14" width="33.28515625" style="18" customWidth="1"/>
    <col min="15" max="15" width="35.7109375" style="43" customWidth="1"/>
    <col min="16" max="16" width="8.28515625" style="43" bestFit="1" customWidth="1"/>
    <col min="17" max="17" width="7.7109375" style="458" customWidth="1"/>
    <col min="18" max="18" width="6.7109375" style="15" customWidth="1"/>
    <col min="19" max="19" width="7.28515625" style="15" customWidth="1"/>
    <col min="20" max="16384" width="9.140625" style="15"/>
  </cols>
  <sheetData>
    <row r="1" spans="1:19" s="10" customFormat="1" ht="53.25" customHeight="1" x14ac:dyDescent="0.2">
      <c r="A1" s="603" t="str">
        <f>('YARIŞMA BİLGİLERİ'!A2)</f>
        <v>Gençlik ve Spor Bakanlığı
Spor Genel Müdürlüğü
Spor Faaliyetleri Daire Başkanlığı</v>
      </c>
      <c r="B1" s="603"/>
      <c r="C1" s="603"/>
      <c r="D1" s="603"/>
      <c r="E1" s="603"/>
      <c r="F1" s="603"/>
      <c r="G1" s="603"/>
      <c r="H1" s="603"/>
      <c r="I1" s="603"/>
      <c r="J1" s="603"/>
      <c r="K1" s="603"/>
      <c r="L1" s="603"/>
      <c r="M1" s="603"/>
      <c r="N1" s="603"/>
      <c r="O1" s="603"/>
      <c r="P1" s="603"/>
      <c r="Q1" s="603"/>
      <c r="R1" s="603"/>
      <c r="S1" s="603"/>
    </row>
    <row r="2" spans="1:19" s="10" customFormat="1" ht="24.75" customHeight="1" x14ac:dyDescent="0.2">
      <c r="A2" s="604" t="str">
        <f>'YARIŞMA BİLGİLERİ'!F19</f>
        <v>2017-2018 Öğretim Yılı Okullararası Puanlı  Atletizm Yıldızlar İl Birinciliği</v>
      </c>
      <c r="B2" s="604"/>
      <c r="C2" s="604"/>
      <c r="D2" s="604"/>
      <c r="E2" s="604"/>
      <c r="F2" s="604"/>
      <c r="G2" s="604"/>
      <c r="H2" s="604"/>
      <c r="I2" s="604"/>
      <c r="J2" s="604"/>
      <c r="K2" s="604"/>
      <c r="L2" s="604"/>
      <c r="M2" s="604"/>
      <c r="N2" s="604"/>
      <c r="O2" s="604"/>
      <c r="P2" s="604"/>
      <c r="Q2" s="604"/>
      <c r="R2" s="604"/>
      <c r="S2" s="604"/>
    </row>
    <row r="3" spans="1:19" s="12" customFormat="1" ht="21.75" customHeight="1" x14ac:dyDescent="0.2">
      <c r="A3" s="613" t="s">
        <v>78</v>
      </c>
      <c r="B3" s="613"/>
      <c r="C3" s="613"/>
      <c r="D3" s="614" t="str">
        <f>'YARIŞMA PROGRAMI'!C8</f>
        <v>60 Metre</v>
      </c>
      <c r="E3" s="614"/>
      <c r="F3" s="615" t="s">
        <v>213</v>
      </c>
      <c r="G3" s="615"/>
      <c r="H3" s="605">
        <f>'YARIŞMA PROGRAMI'!D8</f>
        <v>920</v>
      </c>
      <c r="I3" s="605"/>
      <c r="J3" s="11"/>
      <c r="K3" s="11"/>
      <c r="L3" s="181"/>
      <c r="M3" s="181"/>
      <c r="N3" s="356"/>
      <c r="O3" s="311" t="s">
        <v>178</v>
      </c>
      <c r="P3" s="606" t="str">
        <f>'YARIŞMA PROGRAMI'!E8</f>
        <v>-</v>
      </c>
      <c r="Q3" s="606"/>
      <c r="R3" s="606"/>
      <c r="S3" s="606"/>
    </row>
    <row r="4" spans="1:19" s="12" customFormat="1" ht="17.25" customHeight="1" x14ac:dyDescent="0.2">
      <c r="A4" s="595" t="s">
        <v>70</v>
      </c>
      <c r="B4" s="595"/>
      <c r="C4" s="595"/>
      <c r="D4" s="596" t="str">
        <f>'YARIŞMA BİLGİLERİ'!F21</f>
        <v>Yıldız Erkekler</v>
      </c>
      <c r="E4" s="596"/>
      <c r="F4" s="21"/>
      <c r="G4" s="21"/>
      <c r="H4" s="21"/>
      <c r="I4" s="445"/>
      <c r="J4" s="21"/>
      <c r="K4" s="21"/>
      <c r="L4" s="64"/>
      <c r="M4" s="64"/>
      <c r="N4" s="310"/>
      <c r="O4" s="64" t="s">
        <v>76</v>
      </c>
      <c r="P4" s="589" t="str">
        <f>'YARIŞMA PROGRAMI'!B8</f>
        <v>04 Nisan 2018 - 15:00</v>
      </c>
      <c r="Q4" s="589"/>
      <c r="R4" s="589"/>
      <c r="S4" s="589"/>
    </row>
    <row r="5" spans="1:19" s="10" customFormat="1" ht="19.5" customHeight="1" x14ac:dyDescent="0.25">
      <c r="A5" s="594" t="s">
        <v>197</v>
      </c>
      <c r="B5" s="594"/>
      <c r="C5" s="594"/>
      <c r="D5" s="594"/>
      <c r="E5" s="594"/>
      <c r="F5" s="594"/>
      <c r="G5" s="594"/>
      <c r="H5" s="594"/>
      <c r="I5" s="446"/>
      <c r="J5" s="245"/>
      <c r="K5" s="594" t="s">
        <v>198</v>
      </c>
      <c r="L5" s="594"/>
      <c r="M5" s="594"/>
      <c r="N5" s="594"/>
      <c r="O5" s="594"/>
      <c r="P5" s="590" t="s">
        <v>199</v>
      </c>
      <c r="Q5" s="590"/>
      <c r="R5" s="597">
        <f ca="1">NOW()</f>
        <v>43195.734738888888</v>
      </c>
      <c r="S5" s="597"/>
    </row>
    <row r="6" spans="1:19" s="13" customFormat="1" ht="30.75" customHeight="1" x14ac:dyDescent="0.2">
      <c r="A6" s="189" t="s">
        <v>214</v>
      </c>
      <c r="B6" s="190"/>
      <c r="C6" s="190"/>
      <c r="D6" s="190"/>
      <c r="E6" s="193"/>
      <c r="F6" s="451"/>
      <c r="G6" s="587"/>
      <c r="H6" s="587"/>
      <c r="I6" s="588"/>
      <c r="J6" s="591"/>
      <c r="K6" s="598" t="s">
        <v>12</v>
      </c>
      <c r="L6" s="599" t="s">
        <v>65</v>
      </c>
      <c r="M6" s="601" t="s">
        <v>237</v>
      </c>
      <c r="N6" s="602" t="s">
        <v>14</v>
      </c>
      <c r="O6" s="602" t="s">
        <v>190</v>
      </c>
      <c r="P6" s="602" t="s">
        <v>15</v>
      </c>
      <c r="Q6" s="611" t="s">
        <v>27</v>
      </c>
      <c r="R6" s="607" t="s">
        <v>236</v>
      </c>
      <c r="S6" s="609" t="s">
        <v>138</v>
      </c>
    </row>
    <row r="7" spans="1:19" ht="34.5" customHeight="1" x14ac:dyDescent="0.2">
      <c r="A7" s="37" t="s">
        <v>194</v>
      </c>
      <c r="B7" s="34" t="s">
        <v>66</v>
      </c>
      <c r="C7" s="34" t="s">
        <v>65</v>
      </c>
      <c r="D7" s="35" t="s">
        <v>13</v>
      </c>
      <c r="E7" s="36" t="s">
        <v>14</v>
      </c>
      <c r="F7" s="36" t="s">
        <v>190</v>
      </c>
      <c r="G7" s="34" t="s">
        <v>15</v>
      </c>
      <c r="H7" s="34" t="s">
        <v>27</v>
      </c>
      <c r="I7" s="447" t="s">
        <v>236</v>
      </c>
      <c r="J7" s="592"/>
      <c r="K7" s="598"/>
      <c r="L7" s="600"/>
      <c r="M7" s="601"/>
      <c r="N7" s="602"/>
      <c r="O7" s="602"/>
      <c r="P7" s="602"/>
      <c r="Q7" s="612"/>
      <c r="R7" s="608"/>
      <c r="S7" s="610"/>
    </row>
    <row r="8" spans="1:19" s="13" customFormat="1" ht="42.75" customHeight="1" x14ac:dyDescent="0.2">
      <c r="A8" s="218">
        <v>1</v>
      </c>
      <c r="B8" s="219" t="s">
        <v>427</v>
      </c>
      <c r="C8" s="220" t="str">
        <f>IF(ISERROR(VLOOKUP(B8,'KAYIT LİSTESİ'!$B$4:$H$478,2,0)),"",(VLOOKUP(B8,'KAYIT LİSTESİ'!$B$4:$H$478,2,0)))</f>
        <v/>
      </c>
      <c r="D8" s="221" t="str">
        <f>IF(ISERROR(VLOOKUP(B8,'KAYIT LİSTESİ'!$B$4:$H$478,4,0)),"",(VLOOKUP(B8,'KAYIT LİSTESİ'!$B$4:$H$478,4,0)))</f>
        <v/>
      </c>
      <c r="E8" s="222" t="str">
        <f>IF(ISERROR(VLOOKUP(B8,'KAYIT LİSTESİ'!$B$4:$H$478,5,0)),"",(VLOOKUP(B8,'KAYIT LİSTESİ'!$B$4:$H$478,5,0)))</f>
        <v/>
      </c>
      <c r="F8" s="222" t="str">
        <f>IF(ISERROR(VLOOKUP(B8,'KAYIT LİSTESİ'!$B$4:$H$478,6,0)),"",(VLOOKUP(B8,'KAYIT LİSTESİ'!$B$4:$H$478,6,0)))</f>
        <v/>
      </c>
      <c r="G8" s="57"/>
      <c r="H8" s="224"/>
      <c r="I8" s="448"/>
      <c r="J8" s="592"/>
      <c r="K8" s="487">
        <v>1</v>
      </c>
      <c r="L8" s="488">
        <v>27</v>
      </c>
      <c r="M8" s="489">
        <v>38091</v>
      </c>
      <c r="N8" s="490" t="s">
        <v>519</v>
      </c>
      <c r="O8" s="491" t="s">
        <v>520</v>
      </c>
      <c r="P8" s="492">
        <v>809</v>
      </c>
      <c r="Q8" s="493">
        <v>1</v>
      </c>
      <c r="R8" s="494"/>
      <c r="S8" s="495">
        <f>IF(ISTEXT(P8)," ",IFERROR(VLOOKUP(SMALL(PUAN!$B$4:$C$112,COUNTIF(PUAN!$B$4:$C$112,"&lt;"&amp;P8)+1),PUAN!$B$4:$C$112,2,0),"    "))</f>
        <v>84</v>
      </c>
    </row>
    <row r="9" spans="1:19" s="13" customFormat="1" ht="42.75" customHeight="1" x14ac:dyDescent="0.2">
      <c r="A9" s="218">
        <v>2</v>
      </c>
      <c r="B9" s="219" t="s">
        <v>428</v>
      </c>
      <c r="C9" s="220">
        <f>IF(ISERROR(VLOOKUP(B9,'KAYIT LİSTESİ'!$B$4:$H$478,2,0)),"",(VLOOKUP(B9,'KAYIT LİSTESİ'!$B$4:$H$478,2,0)))</f>
        <v>50</v>
      </c>
      <c r="D9" s="221" t="str">
        <f>IF(ISERROR(VLOOKUP(B9,'KAYIT LİSTESİ'!$B$4:$H$478,4,0)),"",(VLOOKUP(B9,'KAYIT LİSTESİ'!$B$4:$H$478,4,0)))</f>
        <v>11,08,2004</v>
      </c>
      <c r="E9" s="222" t="str">
        <f>IF(ISERROR(VLOOKUP(B9,'KAYIT LİSTESİ'!$B$4:$H$478,5,0)),"",(VLOOKUP(B9,'KAYIT LİSTESİ'!$B$4:$H$478,5,0)))</f>
        <v>METEHAN ÇİÇEK</v>
      </c>
      <c r="F9" s="222" t="str">
        <f>IF(ISERROR(VLOOKUP(B9,'KAYIT LİSTESİ'!$B$4:$H$478,6,0)),"",(VLOOKUP(B9,'KAYIT LİSTESİ'!$B$4:$H$478,6,0)))</f>
        <v>İZMİR-İSMET SEZGİN ORTA OKULU</v>
      </c>
      <c r="G9" s="57">
        <v>932</v>
      </c>
      <c r="H9" s="224">
        <v>3</v>
      </c>
      <c r="I9" s="448"/>
      <c r="J9" s="592"/>
      <c r="K9" s="487">
        <v>2</v>
      </c>
      <c r="L9" s="488">
        <v>42</v>
      </c>
      <c r="M9" s="489">
        <v>2004</v>
      </c>
      <c r="N9" s="490" t="s">
        <v>544</v>
      </c>
      <c r="O9" s="491" t="s">
        <v>545</v>
      </c>
      <c r="P9" s="492">
        <v>818</v>
      </c>
      <c r="Q9" s="493">
        <v>1</v>
      </c>
      <c r="R9" s="494"/>
      <c r="S9" s="495">
        <f>IF(ISTEXT(P9)," ",IFERROR(VLOOKUP(SMALL(PUAN!$B$4:$C$112,COUNTIF(PUAN!$B$4:$C$112,"&lt;"&amp;P9)+1),PUAN!$B$4:$C$112,2,0),"    "))</f>
        <v>82</v>
      </c>
    </row>
    <row r="10" spans="1:19" s="13" customFormat="1" ht="42.75" customHeight="1" x14ac:dyDescent="0.2">
      <c r="A10" s="218">
        <v>3</v>
      </c>
      <c r="B10" s="219" t="s">
        <v>429</v>
      </c>
      <c r="C10" s="220">
        <f>IF(ISERROR(VLOOKUP(B10,'KAYIT LİSTESİ'!$B$4:$H$478,2,0)),"",(VLOOKUP(B10,'KAYIT LİSTESİ'!$B$4:$H$478,2,0)))</f>
        <v>57</v>
      </c>
      <c r="D10" s="221">
        <f>IF(ISERROR(VLOOKUP(B10,'KAYIT LİSTESİ'!$B$4:$H$478,4,0)),"",(VLOOKUP(B10,'KAYIT LİSTESİ'!$B$4:$H$478,4,0)))</f>
        <v>38028</v>
      </c>
      <c r="E10" s="222" t="str">
        <f>IF(ISERROR(VLOOKUP(B10,'KAYIT LİSTESİ'!$B$4:$H$478,5,0)),"",(VLOOKUP(B10,'KAYIT LİSTESİ'!$B$4:$H$478,5,0)))</f>
        <v xml:space="preserve">HASAN ÖZARI </v>
      </c>
      <c r="F10" s="222" t="str">
        <f>IF(ISERROR(VLOOKUP(B10,'KAYIT LİSTESİ'!$B$4:$H$478,6,0)),"",(VLOOKUP(B10,'KAYIT LİSTESİ'!$B$4:$H$478,6,0)))</f>
        <v>İZMİR-Pancar Nezihe Şairoğlu Ortaokulu  Torbalı   İZMİR</v>
      </c>
      <c r="G10" s="57">
        <v>922</v>
      </c>
      <c r="H10" s="224">
        <v>2</v>
      </c>
      <c r="I10" s="448"/>
      <c r="J10" s="592"/>
      <c r="K10" s="487">
        <v>3</v>
      </c>
      <c r="L10" s="488">
        <v>104</v>
      </c>
      <c r="M10" s="489">
        <v>38362</v>
      </c>
      <c r="N10" s="490" t="s">
        <v>620</v>
      </c>
      <c r="O10" s="491" t="s">
        <v>621</v>
      </c>
      <c r="P10" s="492">
        <v>827</v>
      </c>
      <c r="Q10" s="493">
        <v>1</v>
      </c>
      <c r="R10" s="494"/>
      <c r="S10" s="495" t="s">
        <v>657</v>
      </c>
    </row>
    <row r="11" spans="1:19" s="13" customFormat="1" ht="42.75" customHeight="1" x14ac:dyDescent="0.2">
      <c r="A11" s="218">
        <v>4</v>
      </c>
      <c r="B11" s="219" t="s">
        <v>430</v>
      </c>
      <c r="C11" s="220">
        <f>IF(ISERROR(VLOOKUP(B11,'KAYIT LİSTESİ'!$B$4:$H$478,2,0)),"",(VLOOKUP(B11,'KAYIT LİSTESİ'!$B$4:$H$478,2,0)))</f>
        <v>63</v>
      </c>
      <c r="D11" s="221">
        <f>IF(ISERROR(VLOOKUP(B11,'KAYIT LİSTESİ'!$B$4:$H$478,4,0)),"",(VLOOKUP(B11,'KAYIT LİSTESİ'!$B$4:$H$478,4,0)))</f>
        <v>38187</v>
      </c>
      <c r="E11" s="222" t="str">
        <f>IF(ISERROR(VLOOKUP(B11,'KAYIT LİSTESİ'!$B$4:$H$478,5,0)),"",(VLOOKUP(B11,'KAYIT LİSTESİ'!$B$4:$H$478,5,0)))</f>
        <v>DİNÇER METE ÖZYILMAZ</v>
      </c>
      <c r="F11" s="222" t="str">
        <f>IF(ISERROR(VLOOKUP(B11,'KAYIT LİSTESİ'!$B$4:$H$478,6,0)),"",(VLOOKUP(B11,'KAYIT LİSTESİ'!$B$4:$H$478,6,0)))</f>
        <v>İZMİR-ŞEHİT ASTSUBAY HALİL GÜÇTEKİN</v>
      </c>
      <c r="G11" s="459">
        <v>937</v>
      </c>
      <c r="H11" s="224">
        <v>5</v>
      </c>
      <c r="I11" s="448"/>
      <c r="J11" s="592"/>
      <c r="K11" s="487">
        <v>4</v>
      </c>
      <c r="L11" s="488">
        <v>1</v>
      </c>
      <c r="M11" s="489">
        <v>38022</v>
      </c>
      <c r="N11" s="490" t="s">
        <v>482</v>
      </c>
      <c r="O11" s="491" t="s">
        <v>483</v>
      </c>
      <c r="P11" s="492">
        <v>840</v>
      </c>
      <c r="Q11" s="493">
        <v>2</v>
      </c>
      <c r="R11" s="494"/>
      <c r="S11" s="495">
        <f>IF(ISTEXT(P11)," ",IFERROR(VLOOKUP(SMALL(PUAN!$B$4:$C$112,COUNTIF(PUAN!$B$4:$C$112,"&lt;"&amp;P11)+1),PUAN!$B$4:$C$112,2,0),"    "))</f>
        <v>78</v>
      </c>
    </row>
    <row r="12" spans="1:19" s="13" customFormat="1" ht="42.75" customHeight="1" x14ac:dyDescent="0.2">
      <c r="A12" s="218">
        <v>5</v>
      </c>
      <c r="B12" s="219" t="s">
        <v>431</v>
      </c>
      <c r="C12" s="220">
        <f>IF(ISERROR(VLOOKUP(B12,'KAYIT LİSTESİ'!$B$4:$H$478,2,0)),"",(VLOOKUP(B12,'KAYIT LİSTESİ'!$B$4:$H$478,2,0)))</f>
        <v>135</v>
      </c>
      <c r="D12" s="221">
        <f>IF(ISERROR(VLOOKUP(B12,'KAYIT LİSTESİ'!$B$4:$H$478,4,0)),"",(VLOOKUP(B12,'KAYIT LİSTESİ'!$B$4:$H$478,4,0)))</f>
        <v>38669</v>
      </c>
      <c r="E12" s="222" t="str">
        <f>IF(ISERROR(VLOOKUP(B12,'KAYIT LİSTESİ'!$B$4:$H$478,5,0)),"",(VLOOKUP(B12,'KAYIT LİSTESİ'!$B$4:$H$478,5,0)))</f>
        <v>Mert Akpak</v>
      </c>
      <c r="F12" s="222" t="str">
        <f>IF(ISERROR(VLOOKUP(B12,'KAYIT LİSTESİ'!$B$4:$H$478,6,0)),"",(VLOOKUP(B12,'KAYIT LİSTESİ'!$B$4:$H$478,6,0)))</f>
        <v>İZMİR-ÖZEL İZMİR BORNOVA TÜRK ORTAOKULU</v>
      </c>
      <c r="G12" s="57">
        <v>936</v>
      </c>
      <c r="H12" s="224">
        <v>4</v>
      </c>
      <c r="I12" s="448"/>
      <c r="J12" s="592"/>
      <c r="K12" s="487">
        <v>5</v>
      </c>
      <c r="L12" s="488">
        <v>112</v>
      </c>
      <c r="M12" s="489">
        <v>38244</v>
      </c>
      <c r="N12" s="490" t="s">
        <v>622</v>
      </c>
      <c r="O12" s="491" t="s">
        <v>615</v>
      </c>
      <c r="P12" s="496">
        <v>871</v>
      </c>
      <c r="Q12" s="493">
        <v>2</v>
      </c>
      <c r="R12" s="494"/>
      <c r="S12" s="495" t="s">
        <v>657</v>
      </c>
    </row>
    <row r="13" spans="1:19" s="13" customFormat="1" ht="42.75" customHeight="1" x14ac:dyDescent="0.2">
      <c r="A13" s="218">
        <v>6</v>
      </c>
      <c r="B13" s="219" t="s">
        <v>432</v>
      </c>
      <c r="C13" s="220">
        <f>IF(ISERROR(VLOOKUP(B13,'KAYIT LİSTESİ'!$B$4:$H$478,2,0)),"",(VLOOKUP(B13,'KAYIT LİSTESİ'!$B$4:$H$478,2,0)))</f>
        <v>27</v>
      </c>
      <c r="D13" s="221">
        <f>IF(ISERROR(VLOOKUP(B13,'KAYIT LİSTESİ'!$B$4:$H$478,4,0)),"",(VLOOKUP(B13,'KAYIT LİSTESİ'!$B$4:$H$478,4,0)))</f>
        <v>38091</v>
      </c>
      <c r="E13" s="222" t="str">
        <f>IF(ISERROR(VLOOKUP(B13,'KAYIT LİSTESİ'!$B$4:$H$478,5,0)),"",(VLOOKUP(B13,'KAYIT LİSTESİ'!$B$4:$H$478,5,0)))</f>
        <v>EGEMEN GÜRCAN</v>
      </c>
      <c r="F13" s="222" t="str">
        <f>IF(ISERROR(VLOOKUP(B13,'KAYIT LİSTESİ'!$B$4:$H$478,6,0)),"",(VLOOKUP(B13,'KAYIT LİSTESİ'!$B$4:$H$478,6,0)))</f>
        <v>İZMİR-DEÜ ÖZEL 75.YIL ORTAOKULU</v>
      </c>
      <c r="G13" s="57">
        <v>809</v>
      </c>
      <c r="H13" s="224">
        <v>1</v>
      </c>
      <c r="I13" s="448"/>
      <c r="J13" s="592"/>
      <c r="K13" s="487">
        <v>6</v>
      </c>
      <c r="L13" s="488">
        <v>124</v>
      </c>
      <c r="M13" s="489">
        <v>38479</v>
      </c>
      <c r="N13" s="490" t="s">
        <v>651</v>
      </c>
      <c r="O13" s="491" t="s">
        <v>624</v>
      </c>
      <c r="P13" s="492">
        <v>875</v>
      </c>
      <c r="Q13" s="493">
        <v>3</v>
      </c>
      <c r="R13" s="494"/>
      <c r="S13" s="495" t="s">
        <v>657</v>
      </c>
    </row>
    <row r="14" spans="1:19" s="13" customFormat="1" ht="42.75" customHeight="1" x14ac:dyDescent="0.2">
      <c r="A14" s="218">
        <v>7</v>
      </c>
      <c r="B14" s="219" t="s">
        <v>433</v>
      </c>
      <c r="C14" s="220">
        <f>IF(ISERROR(VLOOKUP(B14,'KAYIT LİSTESİ'!$B$4:$H$478,2,0)),"",(VLOOKUP(B14,'KAYIT LİSTESİ'!$B$4:$H$478,2,0)))</f>
        <v>88</v>
      </c>
      <c r="D14" s="221">
        <f>IF(ISERROR(VLOOKUP(B14,'KAYIT LİSTESİ'!$B$4:$H$478,4,0)),"",(VLOOKUP(B14,'KAYIT LİSTESİ'!$B$4:$H$478,4,0)))</f>
        <v>38486</v>
      </c>
      <c r="E14" s="222" t="str">
        <f>IF(ISERROR(VLOOKUP(B14,'KAYIT LİSTESİ'!$B$4:$H$478,5,0)),"",(VLOOKUP(B14,'KAYIT LİSTESİ'!$B$4:$H$478,5,0)))</f>
        <v>UMUT KARAKURT</v>
      </c>
      <c r="F14" s="222" t="str">
        <f>IF(ISERROR(VLOOKUP(B14,'KAYIT LİSTESİ'!$B$4:$H$478,6,0)),"",(VLOOKUP(B14,'KAYIT LİSTESİ'!$B$4:$H$478,6,0)))</f>
        <v>İZMİR-ZİHNİ ÜSTÜN ORTAOKULU</v>
      </c>
      <c r="G14" s="57">
        <v>959</v>
      </c>
      <c r="H14" s="224">
        <v>6</v>
      </c>
      <c r="I14" s="448"/>
      <c r="J14" s="592"/>
      <c r="K14" s="487">
        <v>7</v>
      </c>
      <c r="L14" s="488">
        <v>11</v>
      </c>
      <c r="M14" s="489">
        <v>38509</v>
      </c>
      <c r="N14" s="490" t="s">
        <v>494</v>
      </c>
      <c r="O14" s="491" t="s">
        <v>495</v>
      </c>
      <c r="P14" s="492">
        <v>892</v>
      </c>
      <c r="Q14" s="493">
        <v>3</v>
      </c>
      <c r="R14" s="494"/>
      <c r="S14" s="495">
        <f>IF(ISTEXT(P14)," ",IFERROR(VLOOKUP(SMALL(PUAN!$B$4:$C$112,COUNTIF(PUAN!$B$4:$C$112,"&lt;"&amp;P14)+1),PUAN!$B$4:$C$112,2,0),"    "))</f>
        <v>67</v>
      </c>
    </row>
    <row r="15" spans="1:19" s="13" customFormat="1" ht="42.75" customHeight="1" x14ac:dyDescent="0.2">
      <c r="A15" s="218">
        <v>8</v>
      </c>
      <c r="B15" s="219" t="s">
        <v>434</v>
      </c>
      <c r="C15" s="220" t="str">
        <f>IF(ISERROR(VLOOKUP(B15,'KAYIT LİSTESİ'!$B$4:$H$478,2,0)),"",(VLOOKUP(B15,'KAYIT LİSTESİ'!$B$4:$H$478,2,0)))</f>
        <v/>
      </c>
      <c r="D15" s="221" t="str">
        <f>IF(ISERROR(VLOOKUP(B15,'KAYIT LİSTESİ'!$B$4:$H$478,4,0)),"",(VLOOKUP(B15,'KAYIT LİSTESİ'!$B$4:$H$478,4,0)))</f>
        <v/>
      </c>
      <c r="E15" s="222" t="str">
        <f>IF(ISERROR(VLOOKUP(B15,'KAYIT LİSTESİ'!$B$4:$H$478,5,0)),"",(VLOOKUP(B15,'KAYIT LİSTESİ'!$B$4:$H$478,5,0)))</f>
        <v/>
      </c>
      <c r="F15" s="222" t="str">
        <f>IF(ISERROR(VLOOKUP(B15,'KAYIT LİSTESİ'!$B$4:$H$478,6,0)),"",(VLOOKUP(B15,'KAYIT LİSTESİ'!$B$4:$H$478,6,0)))</f>
        <v/>
      </c>
      <c r="G15" s="57"/>
      <c r="H15" s="224"/>
      <c r="I15" s="448"/>
      <c r="J15" s="592"/>
      <c r="K15" s="218">
        <v>8</v>
      </c>
      <c r="L15" s="225">
        <v>57</v>
      </c>
      <c r="M15" s="221">
        <v>38028</v>
      </c>
      <c r="N15" s="226" t="s">
        <v>574</v>
      </c>
      <c r="O15" s="227" t="s">
        <v>575</v>
      </c>
      <c r="P15" s="57">
        <v>922</v>
      </c>
      <c r="Q15" s="224">
        <v>2</v>
      </c>
      <c r="R15" s="228"/>
      <c r="S15" s="220">
        <f>IF(ISTEXT(P15)," ",IFERROR(VLOOKUP(SMALL(PUAN!$B$4:$C$112,COUNTIF(PUAN!$B$4:$C$112,"&lt;"&amp;P15)+1),PUAN!$B$4:$C$112,2,0),"    "))</f>
        <v>61</v>
      </c>
    </row>
    <row r="16" spans="1:19" s="13" customFormat="1" ht="42.75" customHeight="1" x14ac:dyDescent="0.2">
      <c r="A16" s="189" t="s">
        <v>16</v>
      </c>
      <c r="B16" s="190"/>
      <c r="C16" s="190"/>
      <c r="D16" s="190"/>
      <c r="E16" s="193"/>
      <c r="F16" s="451"/>
      <c r="G16" s="587"/>
      <c r="H16" s="587"/>
      <c r="I16" s="588"/>
      <c r="J16" s="592"/>
      <c r="K16" s="218">
        <v>9</v>
      </c>
      <c r="L16" s="225">
        <v>72</v>
      </c>
      <c r="M16" s="221">
        <v>38205</v>
      </c>
      <c r="N16" s="226" t="s">
        <v>590</v>
      </c>
      <c r="O16" s="227" t="s">
        <v>591</v>
      </c>
      <c r="P16" s="459">
        <v>926</v>
      </c>
      <c r="Q16" s="224">
        <v>4</v>
      </c>
      <c r="R16" s="228"/>
      <c r="S16" s="220">
        <f>IF(ISTEXT(P16)," ",IFERROR(VLOOKUP(SMALL(PUAN!$B$4:$C$112,COUNTIF(PUAN!$B$4:$C$112,"&lt;"&amp;P16)+1),PUAN!$B$4:$C$112,2,0),"    "))</f>
        <v>60</v>
      </c>
    </row>
    <row r="17" spans="1:19" s="13" customFormat="1" ht="42.75" customHeight="1" x14ac:dyDescent="0.2">
      <c r="A17" s="37" t="s">
        <v>194</v>
      </c>
      <c r="B17" s="34" t="s">
        <v>66</v>
      </c>
      <c r="C17" s="34" t="s">
        <v>65</v>
      </c>
      <c r="D17" s="35" t="s">
        <v>13</v>
      </c>
      <c r="E17" s="36" t="s">
        <v>14</v>
      </c>
      <c r="F17" s="36" t="s">
        <v>190</v>
      </c>
      <c r="G17" s="34" t="s">
        <v>15</v>
      </c>
      <c r="H17" s="34" t="s">
        <v>27</v>
      </c>
      <c r="I17" s="447" t="s">
        <v>236</v>
      </c>
      <c r="J17" s="592"/>
      <c r="K17" s="218">
        <v>10</v>
      </c>
      <c r="L17" s="225">
        <v>50</v>
      </c>
      <c r="M17" s="221" t="s">
        <v>553</v>
      </c>
      <c r="N17" s="226" t="s">
        <v>554</v>
      </c>
      <c r="O17" s="227" t="s">
        <v>555</v>
      </c>
      <c r="P17" s="459">
        <v>932</v>
      </c>
      <c r="Q17" s="224">
        <v>3</v>
      </c>
      <c r="R17" s="228"/>
      <c r="S17" s="220">
        <f>IF(ISTEXT(P17)," ",IFERROR(VLOOKUP(SMALL(PUAN!$B$4:$C$112,COUNTIF(PUAN!$B$4:$C$112,"&lt;"&amp;P17)+1),PUAN!$B$4:$C$112,2,0),"    "))</f>
        <v>59</v>
      </c>
    </row>
    <row r="18" spans="1:19" s="13" customFormat="1" ht="42.75" customHeight="1" x14ac:dyDescent="0.2">
      <c r="A18" s="218">
        <v>1</v>
      </c>
      <c r="B18" s="219" t="s">
        <v>435</v>
      </c>
      <c r="C18" s="220" t="str">
        <f>IF(ISERROR(VLOOKUP(B18,'KAYIT LİSTESİ'!$B$4:$H$478,2,0)),"",(VLOOKUP(B18,'KAYIT LİSTESİ'!$B$4:$H$478,2,0)))</f>
        <v/>
      </c>
      <c r="D18" s="221" t="str">
        <f>IF(ISERROR(VLOOKUP(B18,'KAYIT LİSTESİ'!$B$4:$H$478,4,0)),"",(VLOOKUP(B18,'KAYIT LİSTESİ'!$B$4:$H$478,4,0)))</f>
        <v/>
      </c>
      <c r="E18" s="222" t="str">
        <f>IF(ISERROR(VLOOKUP(B18,'KAYIT LİSTESİ'!$B$4:$H$478,5,0)),"",(VLOOKUP(B18,'KAYIT LİSTESİ'!$B$4:$H$478,5,0)))</f>
        <v/>
      </c>
      <c r="F18" s="222" t="str">
        <f>IF(ISERROR(VLOOKUP(B18,'KAYIT LİSTESİ'!$B$4:$H$478,6,0)),"",(VLOOKUP(B18,'KAYIT LİSTESİ'!$B$4:$H$478,6,0)))</f>
        <v/>
      </c>
      <c r="G18" s="57"/>
      <c r="H18" s="224"/>
      <c r="I18" s="448"/>
      <c r="J18" s="592"/>
      <c r="K18" s="218">
        <v>11</v>
      </c>
      <c r="L18" s="225">
        <v>135</v>
      </c>
      <c r="M18" s="221">
        <v>38669</v>
      </c>
      <c r="N18" s="226" t="s">
        <v>566</v>
      </c>
      <c r="O18" s="227" t="s">
        <v>567</v>
      </c>
      <c r="P18" s="459">
        <v>936</v>
      </c>
      <c r="Q18" s="224">
        <v>4</v>
      </c>
      <c r="R18" s="228"/>
      <c r="S18" s="220">
        <f>IF(ISTEXT(P18)," ",IFERROR(VLOOKUP(SMALL(PUAN!$B$4:$C$112,COUNTIF(PUAN!$B$4:$C$112,"&lt;"&amp;P18)+1),PUAN!$B$4:$C$112,2,0),"    "))</f>
        <v>58</v>
      </c>
    </row>
    <row r="19" spans="1:19" s="13" customFormat="1" ht="42.75" customHeight="1" x14ac:dyDescent="0.2">
      <c r="A19" s="218">
        <v>2</v>
      </c>
      <c r="B19" s="219" t="s">
        <v>436</v>
      </c>
      <c r="C19" s="220">
        <f>IF(ISERROR(VLOOKUP(B19,'KAYIT LİSTESİ'!$B$4:$H$478,2,0)),"",(VLOOKUP(B19,'KAYIT LİSTESİ'!$B$4:$H$478,2,0)))</f>
        <v>34</v>
      </c>
      <c r="D19" s="221">
        <f>IF(ISERROR(VLOOKUP(B19,'KAYIT LİSTESİ'!$B$4:$H$478,4,0)),"",(VLOOKUP(B19,'KAYIT LİSTESİ'!$B$4:$H$478,4,0)))</f>
        <v>38657</v>
      </c>
      <c r="E19" s="222" t="str">
        <f>IF(ISERROR(VLOOKUP(B19,'KAYIT LİSTESİ'!$B$4:$H$478,5,0)),"",(VLOOKUP(B19,'KAYIT LİSTESİ'!$B$4:$H$478,5,0)))</f>
        <v>YUNUS EGE ALTINAY</v>
      </c>
      <c r="F19" s="222" t="str">
        <f>IF(ISERROR(VLOOKUP(B19,'KAYIT LİSTESİ'!$B$4:$H$478,6,0)),"",(VLOOKUP(B19,'KAYIT LİSTESİ'!$B$4:$H$478,6,0)))</f>
        <v>İZMİR-EREN ŞAHİN ERONAT O.O</v>
      </c>
      <c r="G19" s="57">
        <v>959</v>
      </c>
      <c r="H19" s="224">
        <v>5</v>
      </c>
      <c r="I19" s="448"/>
      <c r="J19" s="592"/>
      <c r="K19" s="218">
        <v>12</v>
      </c>
      <c r="L19" s="225">
        <v>63</v>
      </c>
      <c r="M19" s="221">
        <v>38187</v>
      </c>
      <c r="N19" s="226" t="s">
        <v>581</v>
      </c>
      <c r="O19" s="227" t="s">
        <v>582</v>
      </c>
      <c r="P19" s="57">
        <v>937</v>
      </c>
      <c r="Q19" s="224">
        <v>5</v>
      </c>
      <c r="R19" s="228"/>
      <c r="S19" s="220">
        <f>IF(ISTEXT(P19)," ",IFERROR(VLOOKUP(SMALL(PUAN!$B$4:$C$112,COUNTIF(PUAN!$B$4:$C$112,"&lt;"&amp;P19)+1),PUAN!$B$4:$C$112,2,0),"    "))</f>
        <v>58</v>
      </c>
    </row>
    <row r="20" spans="1:19" s="13" customFormat="1" ht="42.75" customHeight="1" x14ac:dyDescent="0.2">
      <c r="A20" s="218">
        <v>3</v>
      </c>
      <c r="B20" s="219" t="s">
        <v>437</v>
      </c>
      <c r="C20" s="220">
        <f>IF(ISERROR(VLOOKUP(B20,'KAYIT LİSTESİ'!$B$4:$H$478,2,0)),"",(VLOOKUP(B20,'KAYIT LİSTESİ'!$B$4:$H$478,2,0)))</f>
        <v>1</v>
      </c>
      <c r="D20" s="221">
        <f>IF(ISERROR(VLOOKUP(B20,'KAYIT LİSTESİ'!$B$4:$H$478,4,0)),"",(VLOOKUP(B20,'KAYIT LİSTESİ'!$B$4:$H$478,4,0)))</f>
        <v>38022</v>
      </c>
      <c r="E20" s="222" t="str">
        <f>IF(ISERROR(VLOOKUP(B20,'KAYIT LİSTESİ'!$B$4:$H$478,5,0)),"",(VLOOKUP(B20,'KAYIT LİSTESİ'!$B$4:$H$478,5,0)))</f>
        <v xml:space="preserve">AYHAN YAMAN </v>
      </c>
      <c r="F20" s="222" t="str">
        <f>IF(ISERROR(VLOOKUP(B20,'KAYIT LİSTESİ'!$B$4:$H$478,6,0)),"",(VLOOKUP(B20,'KAYIT LİSTESİ'!$B$4:$H$478,6,0)))</f>
        <v>İZMİR-BUCA KOZAĞAÇORTAOKULU</v>
      </c>
      <c r="G20" s="57">
        <v>840</v>
      </c>
      <c r="H20" s="224">
        <v>2</v>
      </c>
      <c r="I20" s="448"/>
      <c r="J20" s="592"/>
      <c r="K20" s="218">
        <v>13</v>
      </c>
      <c r="L20" s="225">
        <v>94</v>
      </c>
      <c r="M20" s="221">
        <v>38471</v>
      </c>
      <c r="N20" s="226" t="s">
        <v>618</v>
      </c>
      <c r="O20" s="227" t="s">
        <v>619</v>
      </c>
      <c r="P20" s="57">
        <v>956</v>
      </c>
      <c r="Q20" s="224">
        <v>4</v>
      </c>
      <c r="R20" s="228"/>
      <c r="S20" s="220" t="s">
        <v>657</v>
      </c>
    </row>
    <row r="21" spans="1:19" s="13" customFormat="1" ht="42.75" customHeight="1" x14ac:dyDescent="0.2">
      <c r="A21" s="218">
        <v>4</v>
      </c>
      <c r="B21" s="219" t="s">
        <v>438</v>
      </c>
      <c r="C21" s="220">
        <f>IF(ISERROR(VLOOKUP(B21,'KAYIT LİSTESİ'!$B$4:$H$478,2,0)),"",(VLOOKUP(B21,'KAYIT LİSTESİ'!$B$4:$H$478,2,0)))</f>
        <v>42</v>
      </c>
      <c r="D21" s="221">
        <f>IF(ISERROR(VLOOKUP(B21,'KAYIT LİSTESİ'!$B$4:$H$478,4,0)),"",(VLOOKUP(B21,'KAYIT LİSTESİ'!$B$4:$H$478,4,0)))</f>
        <v>2004</v>
      </c>
      <c r="E21" s="222" t="str">
        <f>IF(ISERROR(VLOOKUP(B21,'KAYIT LİSTESİ'!$B$4:$H$478,5,0)),"",(VLOOKUP(B21,'KAYIT LİSTESİ'!$B$4:$H$478,5,0)))</f>
        <v>MERT NAMLIOĞLU</v>
      </c>
      <c r="F21" s="222" t="str">
        <f>IF(ISERROR(VLOOKUP(B21,'KAYIT LİSTESİ'!$B$4:$H$478,6,0)),"",(VLOOKUP(B21,'KAYIT LİSTESİ'!$B$4:$H$478,6,0)))</f>
        <v>İZMİR-EVİN LEBLEBİCİOĞLU ORTAOKULU</v>
      </c>
      <c r="G21" s="57">
        <v>818</v>
      </c>
      <c r="H21" s="224">
        <v>1</v>
      </c>
      <c r="I21" s="448"/>
      <c r="J21" s="592"/>
      <c r="K21" s="218">
        <v>14</v>
      </c>
      <c r="L21" s="225">
        <v>88</v>
      </c>
      <c r="M21" s="221">
        <v>38486</v>
      </c>
      <c r="N21" s="226" t="s">
        <v>601</v>
      </c>
      <c r="O21" s="227" t="s">
        <v>602</v>
      </c>
      <c r="P21" s="57">
        <v>959</v>
      </c>
      <c r="Q21" s="224">
        <v>6</v>
      </c>
      <c r="R21" s="228"/>
      <c r="S21" s="220">
        <f>IF(ISTEXT(P21)," ",IFERROR(VLOOKUP(SMALL(PUAN!$B$4:$C$112,COUNTIF(PUAN!$B$4:$C$112,"&lt;"&amp;P21)+1),PUAN!$B$4:$C$112,2,0),"    "))</f>
        <v>54</v>
      </c>
    </row>
    <row r="22" spans="1:19" s="13" customFormat="1" ht="42.75" customHeight="1" x14ac:dyDescent="0.2">
      <c r="A22" s="218">
        <v>5</v>
      </c>
      <c r="B22" s="219" t="s">
        <v>439</v>
      </c>
      <c r="C22" s="220">
        <f>IF(ISERROR(VLOOKUP(B22,'KAYIT LİSTESİ'!$B$4:$H$478,2,0)),"",(VLOOKUP(B22,'KAYIT LİSTESİ'!$B$4:$H$478,2,0)))</f>
        <v>11</v>
      </c>
      <c r="D22" s="221">
        <f>IF(ISERROR(VLOOKUP(B22,'KAYIT LİSTESİ'!$B$4:$H$478,4,0)),"",(VLOOKUP(B22,'KAYIT LİSTESİ'!$B$4:$H$478,4,0)))</f>
        <v>38509</v>
      </c>
      <c r="E22" s="222" t="str">
        <f>IF(ISERROR(VLOOKUP(B22,'KAYIT LİSTESİ'!$B$4:$H$478,5,0)),"",(VLOOKUP(B22,'KAYIT LİSTESİ'!$B$4:$H$478,5,0)))</f>
        <v>İLKAY CEM CEVİZCİ</v>
      </c>
      <c r="F22" s="222" t="str">
        <f>IF(ISERROR(VLOOKUP(B22,'KAYIT LİSTESİ'!$B$4:$H$478,6,0)),"",(VLOOKUP(B22,'KAYIT LİSTESİ'!$B$4:$H$478,6,0)))</f>
        <v>İZMİR-ÖZEL ÇAKABEY OKULLARI</v>
      </c>
      <c r="G22" s="57">
        <v>892</v>
      </c>
      <c r="H22" s="224">
        <v>3</v>
      </c>
      <c r="I22" s="448"/>
      <c r="J22" s="592"/>
      <c r="K22" s="218">
        <v>15</v>
      </c>
      <c r="L22" s="225">
        <v>34</v>
      </c>
      <c r="M22" s="221">
        <v>38657</v>
      </c>
      <c r="N22" s="226" t="s">
        <v>536</v>
      </c>
      <c r="O22" s="227" t="s">
        <v>537</v>
      </c>
      <c r="P22" s="57">
        <v>959</v>
      </c>
      <c r="Q22" s="224">
        <v>5</v>
      </c>
      <c r="R22" s="228"/>
      <c r="S22" s="220">
        <f>IF(ISTEXT(P22)," ",IFERROR(VLOOKUP(SMALL(PUAN!$B$4:$C$112,COUNTIF(PUAN!$B$4:$C$112,"&lt;"&amp;P22)+1),PUAN!$B$4:$C$112,2,0),"    "))</f>
        <v>54</v>
      </c>
    </row>
    <row r="23" spans="1:19" s="13" customFormat="1" ht="42.75" customHeight="1" x14ac:dyDescent="0.2">
      <c r="A23" s="218">
        <v>6</v>
      </c>
      <c r="B23" s="219" t="s">
        <v>440</v>
      </c>
      <c r="C23" s="220">
        <f>IF(ISERROR(VLOOKUP(B23,'KAYIT LİSTESİ'!$B$4:$H$478,2,0)),"",(VLOOKUP(B23,'KAYIT LİSTESİ'!$B$4:$H$478,2,0)))</f>
        <v>127</v>
      </c>
      <c r="D23" s="221">
        <f>IF(ISERROR(VLOOKUP(B23,'KAYIT LİSTESİ'!$B$4:$H$478,4,0)),"",(VLOOKUP(B23,'KAYIT LİSTESİ'!$B$4:$H$478,4,0)))</f>
        <v>38212</v>
      </c>
      <c r="E23" s="222" t="str">
        <f>IF(ISERROR(VLOOKUP(B23,'KAYIT LİSTESİ'!$B$4:$H$478,5,0)),"",(VLOOKUP(B23,'KAYIT LİSTESİ'!$B$4:$H$478,5,0)))</f>
        <v>EREN DEMİR TOKDEMİR</v>
      </c>
      <c r="F23" s="222" t="str">
        <f>IF(ISERROR(VLOOKUP(B23,'KAYIT LİSTESİ'!$B$4:$H$478,6,0)),"",(VLOOKUP(B23,'KAYIT LİSTESİ'!$B$4:$H$478,6,0)))</f>
        <v>İZMİR-EGE ÜNİVERSİTESİ GÜÇLENDİRME VAKFI BORNOVA ORTAOKULU</v>
      </c>
      <c r="G23" s="459">
        <v>1108</v>
      </c>
      <c r="H23" s="224">
        <v>6</v>
      </c>
      <c r="I23" s="448"/>
      <c r="J23" s="592"/>
      <c r="K23" s="218">
        <v>16</v>
      </c>
      <c r="L23" s="225">
        <v>127</v>
      </c>
      <c r="M23" s="221">
        <v>38212</v>
      </c>
      <c r="N23" s="226" t="s">
        <v>529</v>
      </c>
      <c r="O23" s="227" t="s">
        <v>530</v>
      </c>
      <c r="P23" s="57">
        <v>1108</v>
      </c>
      <c r="Q23" s="224">
        <v>6</v>
      </c>
      <c r="R23" s="228"/>
      <c r="S23" s="220">
        <f>IF(ISTEXT(P23)," ",IFERROR(VLOOKUP(SMALL(PUAN!$B$4:$C$112,COUNTIF(PUAN!$B$4:$C$112,"&lt;"&amp;P23)+1),PUAN!$B$4:$C$112,2,0),"    "))</f>
        <v>24</v>
      </c>
    </row>
    <row r="24" spans="1:19" s="13" customFormat="1" ht="42.75" customHeight="1" x14ac:dyDescent="0.2">
      <c r="A24" s="218">
        <v>7</v>
      </c>
      <c r="B24" s="219" t="s">
        <v>441</v>
      </c>
      <c r="C24" s="220">
        <f>IF(ISERROR(VLOOKUP(B24,'KAYIT LİSTESİ'!$B$4:$H$478,2,0)),"",(VLOOKUP(B24,'KAYIT LİSTESİ'!$B$4:$H$478,2,0)))</f>
        <v>72</v>
      </c>
      <c r="D24" s="221">
        <f>IF(ISERROR(VLOOKUP(B24,'KAYIT LİSTESİ'!$B$4:$H$478,4,0)),"",(VLOOKUP(B24,'KAYIT LİSTESİ'!$B$4:$H$478,4,0)))</f>
        <v>38205</v>
      </c>
      <c r="E24" s="222" t="str">
        <f>IF(ISERROR(VLOOKUP(B24,'KAYIT LİSTESİ'!$B$4:$H$478,5,0)),"",(VLOOKUP(B24,'KAYIT LİSTESİ'!$B$4:$H$478,5,0)))</f>
        <v>BİLAL GÜRSOY</v>
      </c>
      <c r="F24" s="222" t="str">
        <f>IF(ISERROR(VLOOKUP(B24,'KAYIT LİSTESİ'!$B$4:$H$478,6,0)),"",(VLOOKUP(B24,'KAYIT LİSTESİ'!$B$4:$H$478,6,0)))</f>
        <v>İZMİR-ŞEHİTLER ORTAOKULU</v>
      </c>
      <c r="G24" s="57">
        <v>926</v>
      </c>
      <c r="H24" s="224">
        <v>4</v>
      </c>
      <c r="I24" s="448"/>
      <c r="J24" s="592"/>
      <c r="K24" s="218" t="s">
        <v>195</v>
      </c>
      <c r="L24" s="225">
        <v>115</v>
      </c>
      <c r="M24" s="221">
        <v>38651</v>
      </c>
      <c r="N24" s="226" t="s">
        <v>623</v>
      </c>
      <c r="O24" s="227" t="s">
        <v>617</v>
      </c>
      <c r="P24" s="57" t="s">
        <v>369</v>
      </c>
      <c r="Q24" s="224"/>
      <c r="R24" s="228"/>
      <c r="S24" s="220" t="s">
        <v>657</v>
      </c>
    </row>
    <row r="25" spans="1:19" s="13" customFormat="1" ht="42.75" customHeight="1" x14ac:dyDescent="0.2">
      <c r="A25" s="218">
        <v>8</v>
      </c>
      <c r="B25" s="219" t="s">
        <v>442</v>
      </c>
      <c r="C25" s="220" t="str">
        <f>IF(ISERROR(VLOOKUP(B25,'KAYIT LİSTESİ'!$B$4:$H$478,2,0)),"",(VLOOKUP(B25,'KAYIT LİSTESİ'!$B$4:$H$478,2,0)))</f>
        <v/>
      </c>
      <c r="D25" s="221" t="str">
        <f>IF(ISERROR(VLOOKUP(B25,'KAYIT LİSTESİ'!$B$4:$H$478,4,0)),"",(VLOOKUP(B25,'KAYIT LİSTESİ'!$B$4:$H$478,4,0)))</f>
        <v/>
      </c>
      <c r="E25" s="222" t="str">
        <f>IF(ISERROR(VLOOKUP(B25,'KAYIT LİSTESİ'!$B$4:$H$478,5,0)),"",(VLOOKUP(B25,'KAYIT LİSTESİ'!$B$4:$H$478,5,0)))</f>
        <v/>
      </c>
      <c r="F25" s="222" t="str">
        <f>IF(ISERROR(VLOOKUP(B25,'KAYIT LİSTESİ'!$B$4:$H$478,6,0)),"",(VLOOKUP(B25,'KAYIT LİSTESİ'!$B$4:$H$478,6,0)))</f>
        <v/>
      </c>
      <c r="G25" s="57"/>
      <c r="H25" s="224"/>
      <c r="I25" s="448"/>
      <c r="J25" s="592"/>
      <c r="K25" s="218" t="s">
        <v>195</v>
      </c>
      <c r="L25" s="225">
        <v>134</v>
      </c>
      <c r="M25" s="221">
        <v>38066</v>
      </c>
      <c r="N25" s="226" t="s">
        <v>625</v>
      </c>
      <c r="O25" s="227" t="s">
        <v>626</v>
      </c>
      <c r="P25" s="57" t="s">
        <v>369</v>
      </c>
      <c r="Q25" s="224"/>
      <c r="R25" s="228"/>
      <c r="S25" s="220" t="s">
        <v>657</v>
      </c>
    </row>
    <row r="26" spans="1:19" s="13" customFormat="1" ht="42.75" customHeight="1" x14ac:dyDescent="0.2">
      <c r="A26" s="189" t="s">
        <v>17</v>
      </c>
      <c r="B26" s="190"/>
      <c r="C26" s="190"/>
      <c r="D26" s="190"/>
      <c r="E26" s="193"/>
      <c r="F26" s="451"/>
      <c r="G26" s="587"/>
      <c r="H26" s="587"/>
      <c r="I26" s="588"/>
      <c r="J26" s="592"/>
      <c r="K26" s="218"/>
      <c r="L26" s="225"/>
      <c r="M26" s="221"/>
      <c r="N26" s="226"/>
      <c r="O26" s="227"/>
      <c r="P26" s="57"/>
      <c r="Q26" s="224"/>
      <c r="R26" s="228"/>
      <c r="S26" s="220" t="str">
        <f>IF(ISTEXT(P26)," ",IFERROR(VLOOKUP(SMALL(PUAN!$B$4:$C$112,COUNTIF(PUAN!$B$4:$C$112,"&lt;"&amp;P26)+1),PUAN!$B$4:$C$112,2,0),"    "))</f>
        <v xml:space="preserve">    </v>
      </c>
    </row>
    <row r="27" spans="1:19" s="13" customFormat="1" ht="42.75" customHeight="1" x14ac:dyDescent="0.2">
      <c r="A27" s="37" t="s">
        <v>194</v>
      </c>
      <c r="B27" s="34" t="s">
        <v>66</v>
      </c>
      <c r="C27" s="34" t="s">
        <v>65</v>
      </c>
      <c r="D27" s="35" t="s">
        <v>13</v>
      </c>
      <c r="E27" s="36" t="s">
        <v>14</v>
      </c>
      <c r="F27" s="36" t="s">
        <v>190</v>
      </c>
      <c r="G27" s="34" t="s">
        <v>15</v>
      </c>
      <c r="H27" s="34" t="s">
        <v>27</v>
      </c>
      <c r="I27" s="447" t="s">
        <v>236</v>
      </c>
      <c r="J27" s="592"/>
      <c r="K27" s="218"/>
      <c r="L27" s="225"/>
      <c r="M27" s="221"/>
      <c r="N27" s="226"/>
      <c r="O27" s="227"/>
      <c r="P27" s="57"/>
      <c r="Q27" s="224"/>
      <c r="R27" s="228"/>
      <c r="S27" s="220" t="str">
        <f>IF(ISTEXT(P27)," ",IFERROR(VLOOKUP(SMALL(PUAN!$B$4:$C$112,COUNTIF(PUAN!$B$4:$C$112,"&lt;"&amp;P27)+1),PUAN!$B$4:$C$112,2,0),"    "))</f>
        <v xml:space="preserve">    </v>
      </c>
    </row>
    <row r="28" spans="1:19" s="13" customFormat="1" ht="42.75" customHeight="1" x14ac:dyDescent="0.2">
      <c r="A28" s="218">
        <v>1</v>
      </c>
      <c r="B28" s="219" t="s">
        <v>443</v>
      </c>
      <c r="C28" s="220" t="str">
        <f>IF(ISERROR(VLOOKUP(B28,'KAYIT LİSTESİ'!$B$4:$H$478,2,0)),"",(VLOOKUP(B28,'KAYIT LİSTESİ'!$B$4:$H$478,2,0)))</f>
        <v/>
      </c>
      <c r="D28" s="221" t="str">
        <f>IF(ISERROR(VLOOKUP(B28,'KAYIT LİSTESİ'!$B$4:$H$478,4,0)),"",(VLOOKUP(B28,'KAYIT LİSTESİ'!$B$4:$H$478,4,0)))</f>
        <v/>
      </c>
      <c r="E28" s="222" t="str">
        <f>IF(ISERROR(VLOOKUP(B28,'KAYIT LİSTESİ'!$B$4:$H$478,5,0)),"",(VLOOKUP(B28,'KAYIT LİSTESİ'!$B$4:$H$478,5,0)))</f>
        <v/>
      </c>
      <c r="F28" s="222" t="str">
        <f>IF(ISERROR(VLOOKUP(B28,'KAYIT LİSTESİ'!$B$4:$H$478,6,0)),"",(VLOOKUP(B28,'KAYIT LİSTESİ'!$B$4:$H$478,6,0)))</f>
        <v/>
      </c>
      <c r="G28" s="57"/>
      <c r="H28" s="224"/>
      <c r="I28" s="448"/>
      <c r="J28" s="592"/>
      <c r="K28" s="218"/>
      <c r="L28" s="225"/>
      <c r="M28" s="221"/>
      <c r="N28" s="226"/>
      <c r="O28" s="227"/>
      <c r="P28" s="57"/>
      <c r="Q28" s="224"/>
      <c r="R28" s="228"/>
      <c r="S28" s="220" t="str">
        <f>IF(ISTEXT(P28)," ",IFERROR(VLOOKUP(SMALL(PUAN!$B$4:$C$112,COUNTIF(PUAN!$B$4:$C$112,"&lt;"&amp;P28)+1),PUAN!$B$4:$C$112,2,0),"    "))</f>
        <v xml:space="preserve">    </v>
      </c>
    </row>
    <row r="29" spans="1:19" s="13" customFormat="1" ht="42.75" customHeight="1" x14ac:dyDescent="0.2">
      <c r="A29" s="218">
        <v>2</v>
      </c>
      <c r="B29" s="219" t="s">
        <v>444</v>
      </c>
      <c r="C29" s="220">
        <f>IF(ISERROR(VLOOKUP(B29,'KAYIT LİSTESİ'!$B$4:$H$478,2,0)),"",(VLOOKUP(B29,'KAYIT LİSTESİ'!$B$4:$H$478,2,0)))</f>
        <v>94</v>
      </c>
      <c r="D29" s="221">
        <f>IF(ISERROR(VLOOKUP(B29,'KAYIT LİSTESİ'!$B$4:$H$478,4,0)),"",(VLOOKUP(B29,'KAYIT LİSTESİ'!$B$4:$H$478,4,0)))</f>
        <v>38471</v>
      </c>
      <c r="E29" s="222" t="str">
        <f>IF(ISERROR(VLOOKUP(B29,'KAYIT LİSTESİ'!$B$4:$H$478,5,0)),"",(VLOOKUP(B29,'KAYIT LİSTESİ'!$B$4:$H$478,5,0)))</f>
        <v>YİĞİT HİRİK</v>
      </c>
      <c r="F29" s="222" t="str">
        <f>IF(ISERROR(VLOOKUP(B29,'KAYIT LİSTESİ'!$B$4:$H$478,6,0)),"",(VLOOKUP(B29,'KAYIT LİSTESİ'!$B$4:$H$478,6,0)))</f>
        <v>KARŞIYAKA ALİ KAYA ORTAOKULU(FERDİ)</v>
      </c>
      <c r="G29" s="57">
        <v>956</v>
      </c>
      <c r="H29" s="224">
        <v>4</v>
      </c>
      <c r="I29" s="448"/>
      <c r="J29" s="592"/>
      <c r="K29" s="218"/>
      <c r="L29" s="225"/>
      <c r="M29" s="221"/>
      <c r="N29" s="226"/>
      <c r="O29" s="227"/>
      <c r="P29" s="57"/>
      <c r="Q29" s="224"/>
      <c r="R29" s="228"/>
      <c r="S29" s="220" t="str">
        <f>IF(ISTEXT(P29)," ",IFERROR(VLOOKUP(SMALL(PUAN!$B$4:$C$112,COUNTIF(PUAN!$B$4:$C$112,"&lt;"&amp;P29)+1),PUAN!$B$4:$C$112,2,0),"    "))</f>
        <v xml:space="preserve">    </v>
      </c>
    </row>
    <row r="30" spans="1:19" s="13" customFormat="1" ht="42.75" customHeight="1" x14ac:dyDescent="0.2">
      <c r="A30" s="218">
        <v>3</v>
      </c>
      <c r="B30" s="219" t="s">
        <v>445</v>
      </c>
      <c r="C30" s="220">
        <f>IF(ISERROR(VLOOKUP(B30,'KAYIT LİSTESİ'!$B$4:$H$478,2,0)),"",(VLOOKUP(B30,'KAYIT LİSTESİ'!$B$4:$H$478,2,0)))</f>
        <v>104</v>
      </c>
      <c r="D30" s="221">
        <f>IF(ISERROR(VLOOKUP(B30,'KAYIT LİSTESİ'!$B$4:$H$478,4,0)),"",(VLOOKUP(B30,'KAYIT LİSTESİ'!$B$4:$H$478,4,0)))</f>
        <v>38362</v>
      </c>
      <c r="E30" s="222" t="str">
        <f>IF(ISERROR(VLOOKUP(B30,'KAYIT LİSTESİ'!$B$4:$H$478,5,0)),"",(VLOOKUP(B30,'KAYIT LİSTESİ'!$B$4:$H$478,5,0)))</f>
        <v>MERT ALİ ÇEVİK</v>
      </c>
      <c r="F30" s="222" t="str">
        <f>IF(ISERROR(VLOOKUP(B30,'KAYIT LİSTESİ'!$B$4:$H$478,6,0)),"",(VLOOKUP(B30,'KAYIT LİSTESİ'!$B$4:$H$478,6,0)))</f>
        <v>İZMİR-KARŞIYAKA SELÇUK YAŞAR ALAYBEY ORTAOKULU( FERDİ ERKEK)</v>
      </c>
      <c r="G30" s="57">
        <v>827</v>
      </c>
      <c r="H30" s="224">
        <v>1</v>
      </c>
      <c r="I30" s="448"/>
      <c r="J30" s="592"/>
      <c r="K30" s="218"/>
      <c r="L30" s="225"/>
      <c r="M30" s="221"/>
      <c r="N30" s="226"/>
      <c r="O30" s="227"/>
      <c r="P30" s="57"/>
      <c r="Q30" s="224"/>
      <c r="R30" s="228"/>
      <c r="S30" s="220" t="str">
        <f>IF(ISTEXT(P30)," ",IFERROR(VLOOKUP(SMALL(PUAN!$B$4:$C$112,COUNTIF(PUAN!$B$4:$C$112,"&lt;"&amp;P30)+1),PUAN!$B$4:$C$112,2,0),"    "))</f>
        <v xml:space="preserve">    </v>
      </c>
    </row>
    <row r="31" spans="1:19" s="13" customFormat="1" ht="42.75" customHeight="1" x14ac:dyDescent="0.2">
      <c r="A31" s="218">
        <v>4</v>
      </c>
      <c r="B31" s="219" t="s">
        <v>446</v>
      </c>
      <c r="C31" s="220">
        <f>IF(ISERROR(VLOOKUP(B31,'KAYIT LİSTESİ'!$B$4:$H$478,2,0)),"",(VLOOKUP(B31,'KAYIT LİSTESİ'!$B$4:$H$478,2,0)))</f>
        <v>112</v>
      </c>
      <c r="D31" s="221">
        <f>IF(ISERROR(VLOOKUP(B31,'KAYIT LİSTESİ'!$B$4:$H$478,4,0)),"",(VLOOKUP(B31,'KAYIT LİSTESİ'!$B$4:$H$478,4,0)))</f>
        <v>38244</v>
      </c>
      <c r="E31" s="222" t="str">
        <f>IF(ISERROR(VLOOKUP(B31,'KAYIT LİSTESİ'!$B$4:$H$478,5,0)),"",(VLOOKUP(B31,'KAYIT LİSTESİ'!$B$4:$H$478,5,0)))</f>
        <v>VEDAT ARHAN SIRIM</v>
      </c>
      <c r="F31" s="222" t="str">
        <f>IF(ISERROR(VLOOKUP(B31,'KAYIT LİSTESİ'!$B$4:$H$478,6,0)),"",(VLOOKUP(B31,'KAYIT LİSTESİ'!$B$4:$H$478,6,0)))</f>
        <v>İZMİR-ÖZEL KARŞIYAKA BİLİM DOĞA ORTAOKULU</v>
      </c>
      <c r="G31" s="57">
        <v>871</v>
      </c>
      <c r="H31" s="224">
        <v>2</v>
      </c>
      <c r="I31" s="448"/>
      <c r="J31" s="592"/>
      <c r="K31" s="218"/>
      <c r="L31" s="225"/>
      <c r="M31" s="221"/>
      <c r="N31" s="226"/>
      <c r="O31" s="227"/>
      <c r="P31" s="57"/>
      <c r="Q31" s="224"/>
      <c r="R31" s="228"/>
      <c r="S31" s="220" t="str">
        <f>IF(ISTEXT(P31)," ",IFERROR(VLOOKUP(SMALL(PUAN!$B$4:$C$112,COUNTIF(PUAN!$B$4:$C$112,"&lt;"&amp;P31)+1),PUAN!$B$4:$C$112,2,0),"    "))</f>
        <v xml:space="preserve">    </v>
      </c>
    </row>
    <row r="32" spans="1:19" s="13" customFormat="1" ht="42.75" customHeight="1" x14ac:dyDescent="0.2">
      <c r="A32" s="218">
        <v>5</v>
      </c>
      <c r="B32" s="219" t="s">
        <v>447</v>
      </c>
      <c r="C32" s="220">
        <f>IF(ISERROR(VLOOKUP(B32,'KAYIT LİSTESİ'!$B$4:$H$478,2,0)),"",(VLOOKUP(B32,'KAYIT LİSTESİ'!$B$4:$H$478,2,0)))</f>
        <v>115</v>
      </c>
      <c r="D32" s="221">
        <f>IF(ISERROR(VLOOKUP(B32,'KAYIT LİSTESİ'!$B$4:$H$478,4,0)),"",(VLOOKUP(B32,'KAYIT LİSTESİ'!$B$4:$H$478,4,0)))</f>
        <v>38651</v>
      </c>
      <c r="E32" s="222" t="str">
        <f>IF(ISERROR(VLOOKUP(B32,'KAYIT LİSTESİ'!$B$4:$H$478,5,0)),"",(VLOOKUP(B32,'KAYIT LİSTESİ'!$B$4:$H$478,5,0)))</f>
        <v>FATİH ENES AYDIN</v>
      </c>
      <c r="F32" s="222" t="str">
        <f>IF(ISERROR(VLOOKUP(B32,'KAYIT LİSTESİ'!$B$4:$H$478,6,0)),"",(VLOOKUP(B32,'KAYIT LİSTESİ'!$B$4:$H$478,6,0)))</f>
        <v>İZMİR-ÖZEL TÜRK ORTAOKLU KONAK</v>
      </c>
      <c r="G32" s="57" t="s">
        <v>369</v>
      </c>
      <c r="H32" s="224"/>
      <c r="I32" s="448"/>
      <c r="J32" s="592"/>
      <c r="K32" s="218"/>
      <c r="L32" s="225"/>
      <c r="M32" s="221"/>
      <c r="N32" s="226"/>
      <c r="O32" s="227"/>
      <c r="P32" s="57"/>
      <c r="Q32" s="224"/>
      <c r="R32" s="228"/>
      <c r="S32" s="220" t="str">
        <f>IF(ISTEXT(P32)," ",IFERROR(VLOOKUP(SMALL(PUAN!$B$4:$C$112,COUNTIF(PUAN!$B$4:$C$112,"&lt;"&amp;P32)+1),PUAN!$B$4:$C$112,2,0),"    "))</f>
        <v xml:space="preserve">    </v>
      </c>
    </row>
    <row r="33" spans="1:19" s="13" customFormat="1" ht="42.75" customHeight="1" x14ac:dyDescent="0.2">
      <c r="A33" s="218">
        <v>6</v>
      </c>
      <c r="B33" s="219" t="s">
        <v>448</v>
      </c>
      <c r="C33" s="220">
        <f>IF(ISERROR(VLOOKUP(B33,'KAYIT LİSTESİ'!$B$4:$H$478,2,0)),"",(VLOOKUP(B33,'KAYIT LİSTESİ'!$B$4:$H$478,2,0)))</f>
        <v>124</v>
      </c>
      <c r="D33" s="221">
        <f>IF(ISERROR(VLOOKUP(B33,'KAYIT LİSTESİ'!$B$4:$H$478,4,0)),"",(VLOOKUP(B33,'KAYIT LİSTESİ'!$B$4:$H$478,4,0)))</f>
        <v>38479</v>
      </c>
      <c r="E33" s="222" t="str">
        <f>IF(ISERROR(VLOOKUP(B33,'KAYIT LİSTESİ'!$B$4:$H$478,5,0)),"",(VLOOKUP(B33,'KAYIT LİSTESİ'!$B$4:$H$478,5,0)))</f>
        <v>ASİL OSMANOĞLU</v>
      </c>
      <c r="F33" s="222" t="str">
        <f>IF(ISERROR(VLOOKUP(B33,'KAYIT LİSTESİ'!$B$4:$H$478,6,0)),"",(VLOOKUP(B33,'KAYIT LİSTESİ'!$B$4:$H$478,6,0)))</f>
        <v xml:space="preserve">İZMİR-ZÜBEYDE HANIM EĞİTİM KURUMLARI </v>
      </c>
      <c r="G33" s="57">
        <v>875</v>
      </c>
      <c r="H33" s="224">
        <v>3</v>
      </c>
      <c r="I33" s="448"/>
      <c r="J33" s="592"/>
      <c r="K33" s="218"/>
      <c r="L33" s="225"/>
      <c r="M33" s="221"/>
      <c r="N33" s="226"/>
      <c r="O33" s="227"/>
      <c r="P33" s="57"/>
      <c r="Q33" s="224"/>
      <c r="R33" s="228"/>
      <c r="S33" s="220" t="str">
        <f>IF(ISTEXT(P33)," ",IFERROR(VLOOKUP(SMALL(PUAN!$B$4:$C$112,COUNTIF(PUAN!$B$4:$C$112,"&lt;"&amp;P33)+1),PUAN!$B$4:$C$112,2,0),"    "))</f>
        <v xml:space="preserve">    </v>
      </c>
    </row>
    <row r="34" spans="1:19" s="13" customFormat="1" ht="42.75" customHeight="1" x14ac:dyDescent="0.2">
      <c r="A34" s="218">
        <v>7</v>
      </c>
      <c r="B34" s="219" t="s">
        <v>449</v>
      </c>
      <c r="C34" s="220">
        <f>IF(ISERROR(VLOOKUP(B34,'KAYIT LİSTESİ'!$B$4:$H$478,2,0)),"",(VLOOKUP(B34,'KAYIT LİSTESİ'!$B$4:$H$478,2,0)))</f>
        <v>134</v>
      </c>
      <c r="D34" s="221">
        <f>IF(ISERROR(VLOOKUP(B34,'KAYIT LİSTESİ'!$B$4:$H$478,4,0)),"",(VLOOKUP(B34,'KAYIT LİSTESİ'!$B$4:$H$478,4,0)))</f>
        <v>38066</v>
      </c>
      <c r="E34" s="222" t="str">
        <f>IF(ISERROR(VLOOKUP(B34,'KAYIT LİSTESİ'!$B$4:$H$478,5,0)),"",(VLOOKUP(B34,'KAYIT LİSTESİ'!$B$4:$H$478,5,0)))</f>
        <v>ALTUĞ KAPÇAK</v>
      </c>
      <c r="F34" s="222" t="str">
        <f>IF(ISERROR(VLOOKUP(B34,'KAYIT LİSTESİ'!$B$4:$H$478,6,0)),"",(VLOOKUP(B34,'KAYIT LİSTESİ'!$B$4:$H$478,6,0)))</f>
        <v xml:space="preserve">İZMİR-CEMİL MİDİLLİ ORTA OKULU </v>
      </c>
      <c r="G34" s="57" t="s">
        <v>369</v>
      </c>
      <c r="H34" s="224"/>
      <c r="I34" s="448"/>
      <c r="J34" s="592"/>
      <c r="K34" s="218"/>
      <c r="L34" s="225"/>
      <c r="M34" s="221"/>
      <c r="N34" s="226"/>
      <c r="O34" s="227"/>
      <c r="P34" s="57"/>
      <c r="Q34" s="224"/>
      <c r="R34" s="228"/>
      <c r="S34" s="220" t="str">
        <f>IF(ISTEXT(P34)," ",IFERROR(VLOOKUP(SMALL(PUAN!$B$4:$C$112,COUNTIF(PUAN!$B$4:$C$112,"&lt;"&amp;P34)+1),PUAN!$B$4:$C$112,2,0),"    "))</f>
        <v xml:space="preserve">    </v>
      </c>
    </row>
    <row r="35" spans="1:19" s="13" customFormat="1" ht="42.75" customHeight="1" x14ac:dyDescent="0.2">
      <c r="A35" s="218">
        <v>8</v>
      </c>
      <c r="B35" s="219" t="s">
        <v>450</v>
      </c>
      <c r="C35" s="220" t="str">
        <f>IF(ISERROR(VLOOKUP(B35,'KAYIT LİSTESİ'!$B$4:$H$478,2,0)),"",(VLOOKUP(B35,'KAYIT LİSTESİ'!$B$4:$H$478,2,0)))</f>
        <v/>
      </c>
      <c r="D35" s="221" t="str">
        <f>IF(ISERROR(VLOOKUP(B35,'KAYIT LİSTESİ'!$B$4:$H$478,4,0)),"",(VLOOKUP(B35,'KAYIT LİSTESİ'!$B$4:$H$478,4,0)))</f>
        <v/>
      </c>
      <c r="E35" s="222" t="str">
        <f>IF(ISERROR(VLOOKUP(B35,'KAYIT LİSTESİ'!$B$4:$H$478,5,0)),"",(VLOOKUP(B35,'KAYIT LİSTESİ'!$B$4:$H$478,5,0)))</f>
        <v/>
      </c>
      <c r="F35" s="222" t="str">
        <f>IF(ISERROR(VLOOKUP(B35,'KAYIT LİSTESİ'!$B$4:$H$478,6,0)),"",(VLOOKUP(B35,'KAYIT LİSTESİ'!$B$4:$H$478,6,0)))</f>
        <v/>
      </c>
      <c r="G35" s="57"/>
      <c r="H35" s="224"/>
      <c r="I35" s="448"/>
      <c r="J35" s="593"/>
      <c r="K35" s="218"/>
      <c r="L35" s="225"/>
      <c r="M35" s="221"/>
      <c r="N35" s="226"/>
      <c r="O35" s="227"/>
      <c r="P35" s="57"/>
      <c r="Q35" s="224"/>
      <c r="R35" s="228"/>
      <c r="S35" s="220" t="str">
        <f>IF(ISTEXT(P35)," ",IFERROR(VLOOKUP(SMALL(PUAN!$B$4:$C$112,COUNTIF(PUAN!$B$4:$C$112,"&lt;"&amp;P35)+1),PUAN!$B$4:$C$112,2,0),"    "))</f>
        <v xml:space="preserve">    </v>
      </c>
    </row>
    <row r="36" spans="1:19" ht="13.5" customHeight="1" x14ac:dyDescent="0.2">
      <c r="A36" s="23"/>
      <c r="B36" s="23"/>
      <c r="C36" s="24"/>
      <c r="D36" s="44"/>
      <c r="E36" s="25"/>
      <c r="F36" s="26"/>
      <c r="G36" s="27"/>
      <c r="L36" s="29"/>
      <c r="M36" s="30"/>
      <c r="N36" s="31"/>
      <c r="O36" s="40"/>
      <c r="P36" s="40"/>
      <c r="Q36" s="456"/>
      <c r="R36" s="32"/>
    </row>
    <row r="37" spans="1:19" ht="14.25" customHeight="1" x14ac:dyDescent="0.2">
      <c r="A37" s="19" t="s">
        <v>18</v>
      </c>
      <c r="B37" s="19"/>
      <c r="C37" s="19"/>
      <c r="D37" s="45"/>
      <c r="E37" s="38" t="s">
        <v>0</v>
      </c>
      <c r="F37" s="33" t="s">
        <v>1</v>
      </c>
      <c r="G37" s="16"/>
      <c r="H37" s="20" t="s">
        <v>2</v>
      </c>
      <c r="I37" s="450"/>
      <c r="J37" s="20"/>
      <c r="K37" s="20"/>
      <c r="L37" s="20"/>
      <c r="M37" s="20"/>
      <c r="O37" s="41" t="s">
        <v>3</v>
      </c>
      <c r="P37" s="42" t="s">
        <v>3</v>
      </c>
      <c r="Q37" s="457"/>
      <c r="R37" s="16" t="s">
        <v>3</v>
      </c>
    </row>
  </sheetData>
  <sortState ref="L8:S25">
    <sortCondition ref="P8:P25"/>
  </sortState>
  <mergeCells count="27">
    <mergeCell ref="A1:S1"/>
    <mergeCell ref="A2:S2"/>
    <mergeCell ref="H3:I3"/>
    <mergeCell ref="P3:S3"/>
    <mergeCell ref="G16:I16"/>
    <mergeCell ref="P6:P7"/>
    <mergeCell ref="R6:R7"/>
    <mergeCell ref="S6:S7"/>
    <mergeCell ref="Q6:Q7"/>
    <mergeCell ref="A3:C3"/>
    <mergeCell ref="D3:E3"/>
    <mergeCell ref="F3:G3"/>
    <mergeCell ref="G26:I26"/>
    <mergeCell ref="P4:S4"/>
    <mergeCell ref="P5:Q5"/>
    <mergeCell ref="J6:J35"/>
    <mergeCell ref="A5:H5"/>
    <mergeCell ref="A4:C4"/>
    <mergeCell ref="D4:E4"/>
    <mergeCell ref="G6:I6"/>
    <mergeCell ref="K5:O5"/>
    <mergeCell ref="R5:S5"/>
    <mergeCell ref="K6:K7"/>
    <mergeCell ref="L6:L7"/>
    <mergeCell ref="M6:M7"/>
    <mergeCell ref="N6:N7"/>
    <mergeCell ref="O6:O7"/>
  </mergeCells>
  <conditionalFormatting sqref="P8:P26">
    <cfRule type="duplicateValues" dxfId="15"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0" fitToHeight="0" orientation="portrait" horizontalDpi="4294967295" verticalDpi="4294967295" r:id="rId1"/>
  <headerFooter alignWithMargins="0"/>
  <colBreaks count="1" manualBreakCount="1">
    <brk id="17" max="46" man="1"/>
  </colBreaks>
  <ignoredErrors>
    <ignoredError sqref="D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6"/>
  <sheetViews>
    <sheetView view="pageBreakPreview" topLeftCell="D7" zoomScale="60" zoomScaleNormal="100" workbookViewId="0">
      <selection activeCell="L9" sqref="L9"/>
    </sheetView>
  </sheetViews>
  <sheetFormatPr defaultRowHeight="12.75" x14ac:dyDescent="0.2"/>
  <cols>
    <col min="1" max="1" width="6.85546875" style="16" customWidth="1"/>
    <col min="2" max="2" width="25" style="16" hidden="1" customWidth="1"/>
    <col min="3" max="3" width="8.5703125" style="15" customWidth="1"/>
    <col min="4" max="4" width="15.85546875" style="39" customWidth="1"/>
    <col min="5" max="5" width="29.5703125" style="39" customWidth="1"/>
    <col min="6" max="6" width="40.140625" style="15" customWidth="1"/>
    <col min="7" max="7" width="10.42578125" style="17" bestFit="1" customWidth="1"/>
    <col min="8" max="8" width="6.85546875" style="15" customWidth="1"/>
    <col min="9" max="9" width="7.85546875" style="449" customWidth="1"/>
    <col min="10" max="10" width="5" style="15" customWidth="1"/>
    <col min="11" max="11" width="5.7109375" style="15" customWidth="1"/>
    <col min="12" max="12" width="9" style="16" customWidth="1"/>
    <col min="13" max="13" width="17.5703125" style="16" customWidth="1"/>
    <col min="14" max="14" width="34.28515625" style="16" customWidth="1"/>
    <col min="15" max="15" width="42.28515625" style="18" customWidth="1"/>
    <col min="16" max="16" width="12.7109375" style="43" customWidth="1"/>
    <col min="17" max="17" width="6.85546875" style="43" customWidth="1"/>
    <col min="18" max="18" width="8" style="43" customWidth="1"/>
    <col min="19" max="19" width="8.28515625" style="15" customWidth="1"/>
    <col min="20" max="16384" width="9.140625" style="15"/>
  </cols>
  <sheetData>
    <row r="1" spans="1:19" s="10" customFormat="1" ht="53.25" customHeight="1" x14ac:dyDescent="0.2">
      <c r="A1" s="603" t="str">
        <f>('YARIŞMA BİLGİLERİ'!A2)</f>
        <v>Gençlik ve Spor Bakanlığı
Spor Genel Müdürlüğü
Spor Faaliyetleri Daire Başkanlığı</v>
      </c>
      <c r="B1" s="603"/>
      <c r="C1" s="603"/>
      <c r="D1" s="603"/>
      <c r="E1" s="603"/>
      <c r="F1" s="603"/>
      <c r="G1" s="603"/>
      <c r="H1" s="603"/>
      <c r="I1" s="603"/>
      <c r="J1" s="603"/>
      <c r="K1" s="603"/>
      <c r="L1" s="603"/>
      <c r="M1" s="603"/>
      <c r="N1" s="603"/>
      <c r="O1" s="603"/>
      <c r="P1" s="603"/>
      <c r="Q1" s="603"/>
      <c r="R1" s="603"/>
      <c r="S1" s="603"/>
    </row>
    <row r="2" spans="1:19" s="10" customFormat="1" ht="24.75" customHeight="1" x14ac:dyDescent="0.2">
      <c r="A2" s="618" t="str">
        <f>'YARIŞMA BİLGİLERİ'!F19</f>
        <v>2017-2018 Öğretim Yılı Okullararası Puanlı  Atletizm Yıldızlar İl Birinciliği</v>
      </c>
      <c r="B2" s="618"/>
      <c r="C2" s="618"/>
      <c r="D2" s="618"/>
      <c r="E2" s="618"/>
      <c r="F2" s="618"/>
      <c r="G2" s="618"/>
      <c r="H2" s="618"/>
      <c r="I2" s="618"/>
      <c r="J2" s="618"/>
      <c r="K2" s="618"/>
      <c r="L2" s="618"/>
      <c r="M2" s="618"/>
      <c r="N2" s="618"/>
      <c r="O2" s="618"/>
      <c r="P2" s="618"/>
      <c r="Q2" s="618"/>
      <c r="R2" s="618"/>
      <c r="S2" s="618"/>
    </row>
    <row r="3" spans="1:19" s="12" customFormat="1" ht="21.75" customHeight="1" x14ac:dyDescent="0.2">
      <c r="A3" s="613" t="s">
        <v>78</v>
      </c>
      <c r="B3" s="613"/>
      <c r="C3" s="613"/>
      <c r="D3" s="614" t="str">
        <f>'YARIŞMA PROGRAMI'!C9</f>
        <v>80 Metre</v>
      </c>
      <c r="E3" s="614"/>
      <c r="F3" s="615" t="s">
        <v>213</v>
      </c>
      <c r="G3" s="615"/>
      <c r="H3" s="605">
        <f>'YARIŞMA PROGRAMI'!D9</f>
        <v>1080</v>
      </c>
      <c r="I3" s="605"/>
      <c r="J3" s="605"/>
      <c r="K3" s="11"/>
      <c r="L3" s="181"/>
      <c r="M3" s="181"/>
      <c r="N3" s="181" t="s">
        <v>178</v>
      </c>
      <c r="O3" s="619" t="str">
        <f>'YARIŞMA PROGRAMI'!E9</f>
        <v>-</v>
      </c>
      <c r="P3" s="619"/>
      <c r="Q3" s="619"/>
      <c r="R3" s="619"/>
      <c r="S3" s="619"/>
    </row>
    <row r="4" spans="1:19" s="12" customFormat="1" ht="17.25" customHeight="1" x14ac:dyDescent="0.2">
      <c r="A4" s="595" t="s">
        <v>70</v>
      </c>
      <c r="B4" s="595"/>
      <c r="C4" s="595"/>
      <c r="D4" s="596" t="str">
        <f>'YARIŞMA BİLGİLERİ'!F21</f>
        <v>Yıldız Erkekler</v>
      </c>
      <c r="E4" s="596"/>
      <c r="F4" s="21"/>
      <c r="G4" s="21"/>
      <c r="H4" s="21"/>
      <c r="I4" s="445"/>
      <c r="J4" s="21"/>
      <c r="K4" s="21"/>
      <c r="L4" s="64"/>
      <c r="M4" s="64"/>
      <c r="N4" s="64" t="s">
        <v>76</v>
      </c>
      <c r="O4" s="616" t="str">
        <f>'YARIŞMA PROGRAMI'!B9</f>
        <v>04 Nisan 2018 - 16:00</v>
      </c>
      <c r="P4" s="616"/>
      <c r="Q4" s="616"/>
      <c r="R4" s="616"/>
      <c r="S4" s="616"/>
    </row>
    <row r="5" spans="1:19" s="10" customFormat="1" ht="19.5" customHeight="1" x14ac:dyDescent="0.25">
      <c r="A5" s="594" t="s">
        <v>197</v>
      </c>
      <c r="B5" s="594"/>
      <c r="C5" s="594"/>
      <c r="D5" s="594"/>
      <c r="E5" s="594"/>
      <c r="F5" s="594"/>
      <c r="G5" s="594"/>
      <c r="H5" s="594"/>
      <c r="I5" s="446"/>
      <c r="J5" s="245"/>
      <c r="K5" s="594" t="s">
        <v>198</v>
      </c>
      <c r="L5" s="594"/>
      <c r="M5" s="594"/>
      <c r="N5" s="594"/>
      <c r="O5" s="594"/>
      <c r="P5" s="244" t="s">
        <v>199</v>
      </c>
      <c r="Q5" s="617">
        <f ca="1">NOW()</f>
        <v>43195.734738888888</v>
      </c>
      <c r="R5" s="617"/>
      <c r="S5" s="617"/>
    </row>
    <row r="6" spans="1:19" s="13" customFormat="1" ht="42" customHeight="1" x14ac:dyDescent="0.2">
      <c r="A6" s="189" t="s">
        <v>214</v>
      </c>
      <c r="B6" s="190"/>
      <c r="C6" s="190"/>
      <c r="D6" s="190"/>
      <c r="E6" s="193"/>
      <c r="F6" s="451" t="s">
        <v>375</v>
      </c>
      <c r="G6" s="587"/>
      <c r="H6" s="587"/>
      <c r="I6" s="588"/>
      <c r="J6" s="591"/>
      <c r="K6" s="623" t="s">
        <v>6</v>
      </c>
      <c r="L6" s="625" t="s">
        <v>65</v>
      </c>
      <c r="M6" s="627" t="s">
        <v>75</v>
      </c>
      <c r="N6" s="622" t="s">
        <v>14</v>
      </c>
      <c r="O6" s="622" t="s">
        <v>190</v>
      </c>
      <c r="P6" s="622" t="s">
        <v>15</v>
      </c>
      <c r="Q6" s="628" t="s">
        <v>27</v>
      </c>
      <c r="R6" s="620" t="s">
        <v>236</v>
      </c>
      <c r="S6" s="609" t="s">
        <v>138</v>
      </c>
    </row>
    <row r="7" spans="1:19" ht="42" customHeight="1" x14ac:dyDescent="0.2">
      <c r="A7" s="37" t="s">
        <v>194</v>
      </c>
      <c r="B7" s="34" t="s">
        <v>66</v>
      </c>
      <c r="C7" s="34" t="s">
        <v>65</v>
      </c>
      <c r="D7" s="35" t="s">
        <v>13</v>
      </c>
      <c r="E7" s="36" t="s">
        <v>14</v>
      </c>
      <c r="F7" s="36" t="s">
        <v>190</v>
      </c>
      <c r="G7" s="34" t="s">
        <v>15</v>
      </c>
      <c r="H7" s="34" t="s">
        <v>27</v>
      </c>
      <c r="I7" s="447" t="s">
        <v>236</v>
      </c>
      <c r="J7" s="592"/>
      <c r="K7" s="624"/>
      <c r="L7" s="626"/>
      <c r="M7" s="627"/>
      <c r="N7" s="622"/>
      <c r="O7" s="622"/>
      <c r="P7" s="622"/>
      <c r="Q7" s="629"/>
      <c r="R7" s="621"/>
      <c r="S7" s="610"/>
    </row>
    <row r="8" spans="1:19" s="13" customFormat="1" ht="42" customHeight="1" x14ac:dyDescent="0.2">
      <c r="A8" s="218">
        <v>1</v>
      </c>
      <c r="B8" s="219" t="s">
        <v>403</v>
      </c>
      <c r="C8" s="220" t="str">
        <f>IF(ISERROR(VLOOKUP(B8,'KAYIT LİSTESİ'!$B$4:$H$478,2,0)),"",(VLOOKUP(B8,'KAYIT LİSTESİ'!$B$4:$H$478,2,0)))</f>
        <v/>
      </c>
      <c r="D8" s="221" t="str">
        <f>IF(ISERROR(VLOOKUP(B8,'KAYIT LİSTESİ'!$B$4:$H$478,4,0)),"",(VLOOKUP(B8,'KAYIT LİSTESİ'!$B$4:$H$478,4,0)))</f>
        <v/>
      </c>
      <c r="E8" s="222" t="str">
        <f>IF(ISERROR(VLOOKUP(B8,'KAYIT LİSTESİ'!$B$4:$H$478,5,0)),"",(VLOOKUP(B8,'KAYIT LİSTESİ'!$B$4:$H$478,5,0)))</f>
        <v/>
      </c>
      <c r="F8" s="222" t="str">
        <f>IF(ISERROR(VLOOKUP(B8,'KAYIT LİSTESİ'!$B$4:$H$478,6,0)),"",(VLOOKUP(B8,'KAYIT LİSTESİ'!$B$4:$H$478,6,0)))</f>
        <v/>
      </c>
      <c r="G8" s="57"/>
      <c r="H8" s="224"/>
      <c r="I8" s="448"/>
      <c r="J8" s="592"/>
      <c r="K8" s="497">
        <v>1</v>
      </c>
      <c r="L8" s="488">
        <v>133</v>
      </c>
      <c r="M8" s="489">
        <v>38032</v>
      </c>
      <c r="N8" s="490" t="s">
        <v>639</v>
      </c>
      <c r="O8" s="491" t="s">
        <v>626</v>
      </c>
      <c r="P8" s="492">
        <v>1003</v>
      </c>
      <c r="Q8" s="498">
        <v>1</v>
      </c>
      <c r="R8" s="498"/>
      <c r="S8" s="495" t="s">
        <v>657</v>
      </c>
    </row>
    <row r="9" spans="1:19" s="13" customFormat="1" ht="42" customHeight="1" x14ac:dyDescent="0.2">
      <c r="A9" s="218">
        <v>2</v>
      </c>
      <c r="B9" s="219" t="s">
        <v>404</v>
      </c>
      <c r="C9" s="220">
        <f>IF(ISERROR(VLOOKUP(B9,'KAYIT LİSTESİ'!$B$4:$H$478,2,0)),"",(VLOOKUP(B9,'KAYIT LİSTESİ'!$B$4:$H$478,2,0)))</f>
        <v>54</v>
      </c>
      <c r="D9" s="221">
        <f>IF(ISERROR(VLOOKUP(B9,'KAYIT LİSTESİ'!$B$4:$H$478,4,0)),"",(VLOOKUP(B9,'KAYIT LİSTESİ'!$B$4:$H$478,4,0)))</f>
        <v>0</v>
      </c>
      <c r="E9" s="222" t="str">
        <f>IF(ISERROR(VLOOKUP(B9,'KAYIT LİSTESİ'!$B$4:$H$478,5,0)),"",(VLOOKUP(B9,'KAYIT LİSTESİ'!$B$4:$H$478,5,0)))</f>
        <v>TAHA KARAÇELİK</v>
      </c>
      <c r="F9" s="222" t="str">
        <f>IF(ISERROR(VLOOKUP(B9,'KAYIT LİSTESİ'!$B$4:$H$478,6,0)),"",(VLOOKUP(B9,'KAYIT LİSTESİ'!$B$4:$H$478,6,0)))</f>
        <v>İZMİR-İSMET SEZGİN ORTA OKULU</v>
      </c>
      <c r="G9" s="57">
        <v>1162</v>
      </c>
      <c r="H9" s="224">
        <v>4</v>
      </c>
      <c r="I9" s="448"/>
      <c r="J9" s="592"/>
      <c r="K9" s="497">
        <v>2</v>
      </c>
      <c r="L9" s="488">
        <v>121</v>
      </c>
      <c r="M9" s="489" t="s">
        <v>636</v>
      </c>
      <c r="N9" s="490" t="s">
        <v>637</v>
      </c>
      <c r="O9" s="491" t="s">
        <v>638</v>
      </c>
      <c r="P9" s="492">
        <v>1005</v>
      </c>
      <c r="Q9" s="498">
        <v>2</v>
      </c>
      <c r="R9" s="498"/>
      <c r="S9" s="495" t="s">
        <v>657</v>
      </c>
    </row>
    <row r="10" spans="1:19" s="13" customFormat="1" ht="42" customHeight="1" x14ac:dyDescent="0.2">
      <c r="A10" s="218">
        <v>3</v>
      </c>
      <c r="B10" s="219" t="s">
        <v>405</v>
      </c>
      <c r="C10" s="220">
        <f>IF(ISERROR(VLOOKUP(B10,'KAYIT LİSTESİ'!$B$4:$H$478,2,0)),"",(VLOOKUP(B10,'KAYIT LİSTESİ'!$B$4:$H$478,2,0)))</f>
        <v>58</v>
      </c>
      <c r="D10" s="221">
        <f>IF(ISERROR(VLOOKUP(B10,'KAYIT LİSTESİ'!$B$4:$H$478,4,0)),"",(VLOOKUP(B10,'KAYIT LİSTESİ'!$B$4:$H$478,4,0)))</f>
        <v>38095</v>
      </c>
      <c r="E10" s="222" t="str">
        <f>IF(ISERROR(VLOOKUP(B10,'KAYIT LİSTESİ'!$B$4:$H$478,5,0)),"",(VLOOKUP(B10,'KAYIT LİSTESİ'!$B$4:$H$478,5,0)))</f>
        <v xml:space="preserve">BERİTAN GEDİK </v>
      </c>
      <c r="F10" s="222" t="str">
        <f>IF(ISERROR(VLOOKUP(B10,'KAYIT LİSTESİ'!$B$4:$H$478,6,0)),"",(VLOOKUP(B10,'KAYIT LİSTESİ'!$B$4:$H$478,6,0)))</f>
        <v>İZMİR-Pancar Nezihe Şairoğlu Ortaokulu  Torbalı   İZMİR</v>
      </c>
      <c r="G10" s="57">
        <v>1080</v>
      </c>
      <c r="H10" s="224">
        <v>2</v>
      </c>
      <c r="I10" s="448"/>
      <c r="J10" s="592"/>
      <c r="K10" s="497">
        <v>3</v>
      </c>
      <c r="L10" s="488">
        <v>27</v>
      </c>
      <c r="M10" s="489">
        <v>38091</v>
      </c>
      <c r="N10" s="490" t="s">
        <v>519</v>
      </c>
      <c r="O10" s="491" t="s">
        <v>520</v>
      </c>
      <c r="P10" s="496" t="s">
        <v>659</v>
      </c>
      <c r="Q10" s="498">
        <v>1</v>
      </c>
      <c r="R10" s="498"/>
      <c r="S10" s="495">
        <v>86</v>
      </c>
    </row>
    <row r="11" spans="1:19" s="13" customFormat="1" ht="42" customHeight="1" x14ac:dyDescent="0.2">
      <c r="A11" s="218">
        <v>4</v>
      </c>
      <c r="B11" s="219" t="s">
        <v>406</v>
      </c>
      <c r="C11" s="220">
        <f>IF(ISERROR(VLOOKUP(B11,'KAYIT LİSTESİ'!$B$4:$H$478,2,0)),"",(VLOOKUP(B11,'KAYIT LİSTESİ'!$B$4:$H$478,2,0)))</f>
        <v>64</v>
      </c>
      <c r="D11" s="221">
        <f>IF(ISERROR(VLOOKUP(B11,'KAYIT LİSTESİ'!$B$4:$H$478,4,0)),"",(VLOOKUP(B11,'KAYIT LİSTESİ'!$B$4:$H$478,4,0)))</f>
        <v>38367</v>
      </c>
      <c r="E11" s="222" t="str">
        <f>IF(ISERROR(VLOOKUP(B11,'KAYIT LİSTESİ'!$B$4:$H$478,5,0)),"",(VLOOKUP(B11,'KAYIT LİSTESİ'!$B$4:$H$478,5,0)))</f>
        <v>ALİHAN AL</v>
      </c>
      <c r="F11" s="222" t="str">
        <f>IF(ISERROR(VLOOKUP(B11,'KAYIT LİSTESİ'!$B$4:$H$478,6,0)),"",(VLOOKUP(B11,'KAYIT LİSTESİ'!$B$4:$H$478,6,0)))</f>
        <v>İZMİR-ŞEHİT ASTSUBAY HALİL GÜÇTEKİN</v>
      </c>
      <c r="G11" s="57">
        <v>1140</v>
      </c>
      <c r="H11" s="224">
        <v>3</v>
      </c>
      <c r="I11" s="448"/>
      <c r="J11" s="592"/>
      <c r="K11" s="497">
        <v>4</v>
      </c>
      <c r="L11" s="488">
        <v>104</v>
      </c>
      <c r="M11" s="489">
        <v>38362</v>
      </c>
      <c r="N11" s="490" t="s">
        <v>620</v>
      </c>
      <c r="O11" s="491" t="s">
        <v>621</v>
      </c>
      <c r="P11" s="496" t="s">
        <v>661</v>
      </c>
      <c r="Q11" s="498">
        <v>3</v>
      </c>
      <c r="R11" s="498"/>
      <c r="S11" s="495" t="s">
        <v>657</v>
      </c>
    </row>
    <row r="12" spans="1:19" s="13" customFormat="1" ht="42" customHeight="1" x14ac:dyDescent="0.2">
      <c r="A12" s="218">
        <v>5</v>
      </c>
      <c r="B12" s="219" t="s">
        <v>407</v>
      </c>
      <c r="C12" s="220">
        <f>IF(ISERROR(VLOOKUP(B12,'KAYIT LİSTESİ'!$B$4:$H$478,2,0)),"",(VLOOKUP(B12,'KAYIT LİSTESİ'!$B$4:$H$478,2,0)))</f>
        <v>136</v>
      </c>
      <c r="D12" s="221">
        <f>IF(ISERROR(VLOOKUP(B12,'KAYIT LİSTESİ'!$B$4:$H$478,4,0)),"",(VLOOKUP(B12,'KAYIT LİSTESİ'!$B$4:$H$478,4,0)))</f>
        <v>38197</v>
      </c>
      <c r="E12" s="222" t="str">
        <f>IF(ISERROR(VLOOKUP(B12,'KAYIT LİSTESİ'!$B$4:$H$478,5,0)),"",(VLOOKUP(B12,'KAYIT LİSTESİ'!$B$4:$H$478,5,0)))</f>
        <v>Efe Özcan</v>
      </c>
      <c r="F12" s="222" t="str">
        <f>IF(ISERROR(VLOOKUP(B12,'KAYIT LİSTESİ'!$B$4:$H$478,6,0)),"",(VLOOKUP(B12,'KAYIT LİSTESİ'!$B$4:$H$478,6,0)))</f>
        <v>İZMİR-ÖZEL İZMİR BORNOVA TÜRK ORTAOKULU</v>
      </c>
      <c r="G12" s="57">
        <v>1261</v>
      </c>
      <c r="H12" s="224">
        <v>6</v>
      </c>
      <c r="I12" s="448"/>
      <c r="J12" s="592"/>
      <c r="K12" s="497">
        <v>5</v>
      </c>
      <c r="L12" s="488">
        <v>42</v>
      </c>
      <c r="M12" s="489">
        <v>2004</v>
      </c>
      <c r="N12" s="490" t="s">
        <v>544</v>
      </c>
      <c r="O12" s="491" t="s">
        <v>545</v>
      </c>
      <c r="P12" s="496" t="s">
        <v>660</v>
      </c>
      <c r="Q12" s="498">
        <v>1</v>
      </c>
      <c r="R12" s="498"/>
      <c r="S12" s="495">
        <v>86</v>
      </c>
    </row>
    <row r="13" spans="1:19" s="13" customFormat="1" ht="42" customHeight="1" x14ac:dyDescent="0.2">
      <c r="A13" s="218">
        <v>6</v>
      </c>
      <c r="B13" s="219" t="s">
        <v>408</v>
      </c>
      <c r="C13" s="220">
        <f>IF(ISERROR(VLOOKUP(B13,'KAYIT LİSTESİ'!$B$4:$H$478,2,0)),"",(VLOOKUP(B13,'KAYIT LİSTESİ'!$B$4:$H$478,2,0)))</f>
        <v>27</v>
      </c>
      <c r="D13" s="221">
        <f>IF(ISERROR(VLOOKUP(B13,'KAYIT LİSTESİ'!$B$4:$H$478,4,0)),"",(VLOOKUP(B13,'KAYIT LİSTESİ'!$B$4:$H$478,4,0)))</f>
        <v>38091</v>
      </c>
      <c r="E13" s="222" t="str">
        <f>IF(ISERROR(VLOOKUP(B13,'KAYIT LİSTESİ'!$B$4:$H$478,5,0)),"",(VLOOKUP(B13,'KAYIT LİSTESİ'!$B$4:$H$478,5,0)))</f>
        <v>EGEMEN GÜRCAN</v>
      </c>
      <c r="F13" s="222" t="str">
        <f>IF(ISERROR(VLOOKUP(B13,'KAYIT LİSTESİ'!$B$4:$H$478,6,0)),"",(VLOOKUP(B13,'KAYIT LİSTESİ'!$B$4:$H$478,6,0)))</f>
        <v>İZMİR-DEÜ ÖZEL 75.YIL ORTAOKULU</v>
      </c>
      <c r="G13" s="57">
        <v>1018</v>
      </c>
      <c r="H13" s="224">
        <v>1</v>
      </c>
      <c r="I13" s="448"/>
      <c r="J13" s="592"/>
      <c r="K13" s="497">
        <v>6</v>
      </c>
      <c r="L13" s="488">
        <v>1</v>
      </c>
      <c r="M13" s="489">
        <v>38022</v>
      </c>
      <c r="N13" s="490" t="s">
        <v>482</v>
      </c>
      <c r="O13" s="491" t="s">
        <v>483</v>
      </c>
      <c r="P13" s="492">
        <v>1042</v>
      </c>
      <c r="Q13" s="498">
        <v>2</v>
      </c>
      <c r="R13" s="498"/>
      <c r="S13" s="495">
        <f>IF(ISTEXT(P13)," ",IFERROR(VLOOKUP(SMALL(PUAN!$F$4:$G$112,COUNTIF(PUAN!$F$4:$G$112,"&lt;"&amp;P13)+1),PUAN!$F$4:$G$112,2,0),"    "))</f>
        <v>81</v>
      </c>
    </row>
    <row r="14" spans="1:19" s="13" customFormat="1" ht="42" customHeight="1" x14ac:dyDescent="0.2">
      <c r="A14" s="218">
        <v>7</v>
      </c>
      <c r="B14" s="219" t="s">
        <v>409</v>
      </c>
      <c r="C14" s="220">
        <f>IF(ISERROR(VLOOKUP(B14,'KAYIT LİSTESİ'!$B$4:$H$478,2,0)),"",(VLOOKUP(B14,'KAYIT LİSTESİ'!$B$4:$H$478,2,0)))</f>
        <v>88</v>
      </c>
      <c r="D14" s="221">
        <f>IF(ISERROR(VLOOKUP(B14,'KAYIT LİSTESİ'!$B$4:$H$478,4,0)),"",(VLOOKUP(B14,'KAYIT LİSTESİ'!$B$4:$H$478,4,0)))</f>
        <v>38486</v>
      </c>
      <c r="E14" s="222" t="str">
        <f>IF(ISERROR(VLOOKUP(B14,'KAYIT LİSTESİ'!$B$4:$H$478,5,0)),"",(VLOOKUP(B14,'KAYIT LİSTESİ'!$B$4:$H$478,5,0)))</f>
        <v>UMUT KARAKURT</v>
      </c>
      <c r="F14" s="222" t="str">
        <f>IF(ISERROR(VLOOKUP(B14,'KAYIT LİSTESİ'!$B$4:$H$478,6,0)),"",(VLOOKUP(B14,'KAYIT LİSTESİ'!$B$4:$H$478,6,0)))</f>
        <v>İZMİR-ZİHNİ ÜSTÜN ORTAOKULU</v>
      </c>
      <c r="G14" s="57">
        <v>1221</v>
      </c>
      <c r="H14" s="224">
        <v>5</v>
      </c>
      <c r="I14" s="448"/>
      <c r="J14" s="592"/>
      <c r="K14" s="497">
        <v>7</v>
      </c>
      <c r="L14" s="488">
        <v>58</v>
      </c>
      <c r="M14" s="489">
        <v>38095</v>
      </c>
      <c r="N14" s="490" t="s">
        <v>576</v>
      </c>
      <c r="O14" s="491" t="s">
        <v>575</v>
      </c>
      <c r="P14" s="492">
        <v>1080</v>
      </c>
      <c r="Q14" s="498">
        <v>2</v>
      </c>
      <c r="R14" s="498"/>
      <c r="S14" s="495">
        <f>IF(ISTEXT(P14)," ",IFERROR(VLOOKUP(SMALL(PUAN!$F$4:$G$112,COUNTIF(PUAN!$F$4:$G$112,"&lt;"&amp;P14)+1),PUAN!$F$4:$G$112,2,0),"    "))</f>
        <v>74</v>
      </c>
    </row>
    <row r="15" spans="1:19" s="13" customFormat="1" ht="42" customHeight="1" x14ac:dyDescent="0.2">
      <c r="A15" s="218">
        <v>8</v>
      </c>
      <c r="B15" s="219" t="s">
        <v>410</v>
      </c>
      <c r="C15" s="220" t="str">
        <f>IF(ISERROR(VLOOKUP(B15,'KAYIT LİSTESİ'!$B$4:$H$478,2,0)),"",(VLOOKUP(B15,'KAYIT LİSTESİ'!$B$4:$H$478,2,0)))</f>
        <v/>
      </c>
      <c r="D15" s="221" t="str">
        <f>IF(ISERROR(VLOOKUP(B15,'KAYIT LİSTESİ'!$B$4:$H$478,4,0)),"",(VLOOKUP(B15,'KAYIT LİSTESİ'!$B$4:$H$478,4,0)))</f>
        <v/>
      </c>
      <c r="E15" s="222" t="str">
        <f>IF(ISERROR(VLOOKUP(B15,'KAYIT LİSTESİ'!$B$4:$H$478,5,0)),"",(VLOOKUP(B15,'KAYIT LİSTESİ'!$B$4:$H$478,5,0)))</f>
        <v/>
      </c>
      <c r="F15" s="222" t="str">
        <f>IF(ISERROR(VLOOKUP(B15,'KAYIT LİSTESİ'!$B$4:$H$478,6,0)),"",(VLOOKUP(B15,'KAYIT LİSTESİ'!$B$4:$H$478,6,0)))</f>
        <v/>
      </c>
      <c r="G15" s="57"/>
      <c r="H15" s="224"/>
      <c r="I15" s="448"/>
      <c r="J15" s="592"/>
      <c r="K15" s="259">
        <v>8</v>
      </c>
      <c r="L15" s="225">
        <v>12</v>
      </c>
      <c r="M15" s="221">
        <v>37998</v>
      </c>
      <c r="N15" s="226" t="s">
        <v>496</v>
      </c>
      <c r="O15" s="227" t="s">
        <v>495</v>
      </c>
      <c r="P15" s="57">
        <v>1088</v>
      </c>
      <c r="Q15" s="309">
        <v>3</v>
      </c>
      <c r="R15" s="309"/>
      <c r="S15" s="220">
        <f>IF(ISTEXT(P15)," ",IFERROR(VLOOKUP(SMALL(PUAN!$F$4:$G$112,COUNTIF(PUAN!$F$4:$G$112,"&lt;"&amp;P15)+1),PUAN!$F$4:$G$112,2,0),"    "))</f>
        <v>72</v>
      </c>
    </row>
    <row r="16" spans="1:19" s="13" customFormat="1" ht="42" customHeight="1" x14ac:dyDescent="0.2">
      <c r="A16" s="189" t="s">
        <v>16</v>
      </c>
      <c r="B16" s="190"/>
      <c r="C16" s="190"/>
      <c r="D16" s="190"/>
      <c r="E16" s="193"/>
      <c r="F16" s="451" t="s">
        <v>375</v>
      </c>
      <c r="G16" s="587"/>
      <c r="H16" s="587"/>
      <c r="I16" s="588"/>
      <c r="J16" s="592"/>
      <c r="K16" s="259">
        <v>9</v>
      </c>
      <c r="L16" s="225">
        <v>97</v>
      </c>
      <c r="M16" s="221">
        <v>38361</v>
      </c>
      <c r="N16" s="226" t="s">
        <v>631</v>
      </c>
      <c r="O16" s="227" t="s">
        <v>632</v>
      </c>
      <c r="P16" s="57">
        <v>1101</v>
      </c>
      <c r="Q16" s="309">
        <v>4</v>
      </c>
      <c r="R16" s="309"/>
      <c r="S16" s="220" t="s">
        <v>657</v>
      </c>
    </row>
    <row r="17" spans="1:19" s="13" customFormat="1" ht="42" customHeight="1" x14ac:dyDescent="0.2">
      <c r="A17" s="37" t="s">
        <v>194</v>
      </c>
      <c r="B17" s="34" t="s">
        <v>66</v>
      </c>
      <c r="C17" s="34" t="s">
        <v>65</v>
      </c>
      <c r="D17" s="35" t="s">
        <v>13</v>
      </c>
      <c r="E17" s="36" t="s">
        <v>14</v>
      </c>
      <c r="F17" s="36" t="s">
        <v>190</v>
      </c>
      <c r="G17" s="34" t="s">
        <v>15</v>
      </c>
      <c r="H17" s="34" t="s">
        <v>27</v>
      </c>
      <c r="I17" s="447" t="s">
        <v>236</v>
      </c>
      <c r="J17" s="592"/>
      <c r="K17" s="259">
        <v>10</v>
      </c>
      <c r="L17" s="225">
        <v>64</v>
      </c>
      <c r="M17" s="221">
        <v>38367</v>
      </c>
      <c r="N17" s="226" t="s">
        <v>583</v>
      </c>
      <c r="O17" s="227" t="s">
        <v>582</v>
      </c>
      <c r="P17" s="57">
        <v>1140</v>
      </c>
      <c r="Q17" s="309">
        <v>3</v>
      </c>
      <c r="R17" s="309"/>
      <c r="S17" s="220">
        <f>IF(ISTEXT(P17)," ",IFERROR(VLOOKUP(SMALL(PUAN!$F$4:$G$112,COUNTIF(PUAN!$F$4:$G$112,"&lt;"&amp;P17)+1),PUAN!$F$4:$G$112,2,0),"    "))</f>
        <v>62</v>
      </c>
    </row>
    <row r="18" spans="1:19" s="13" customFormat="1" ht="42" customHeight="1" x14ac:dyDescent="0.2">
      <c r="A18" s="218">
        <v>1</v>
      </c>
      <c r="B18" s="219" t="s">
        <v>411</v>
      </c>
      <c r="C18" s="220" t="str">
        <f>IF(ISERROR(VLOOKUP(B18,'KAYIT LİSTESİ'!$B$4:$H$478,2,0)),"",(VLOOKUP(B18,'KAYIT LİSTESİ'!$B$4:$H$478,2,0)))</f>
        <v/>
      </c>
      <c r="D18" s="221" t="str">
        <f>IF(ISERROR(VLOOKUP(B18,'KAYIT LİSTESİ'!$B$4:$H$478,4,0)),"",(VLOOKUP(B18,'KAYIT LİSTESİ'!$B$4:$H$478,4,0)))</f>
        <v/>
      </c>
      <c r="E18" s="222" t="str">
        <f>IF(ISERROR(VLOOKUP(B18,'KAYIT LİSTESİ'!$B$4:$H$478,5,0)),"",(VLOOKUP(B18,'KAYIT LİSTESİ'!$B$4:$H$478,5,0)))</f>
        <v/>
      </c>
      <c r="F18" s="222" t="str">
        <f>IF(ISERROR(VLOOKUP(B18,'KAYIT LİSTESİ'!$B$4:$H$478,6,0)),"",(VLOOKUP(B18,'KAYIT LİSTESİ'!$B$4:$H$478,6,0)))</f>
        <v/>
      </c>
      <c r="G18" s="57"/>
      <c r="H18" s="224"/>
      <c r="I18" s="448"/>
      <c r="J18" s="592"/>
      <c r="K18" s="259">
        <v>11</v>
      </c>
      <c r="L18" s="225">
        <v>128</v>
      </c>
      <c r="M18" s="221">
        <v>38293</v>
      </c>
      <c r="N18" s="226" t="s">
        <v>531</v>
      </c>
      <c r="O18" s="227" t="s">
        <v>530</v>
      </c>
      <c r="P18" s="57">
        <v>1149</v>
      </c>
      <c r="Q18" s="309">
        <v>4</v>
      </c>
      <c r="R18" s="309"/>
      <c r="S18" s="220">
        <f>IF(ISTEXT(P18)," ",IFERROR(VLOOKUP(SMALL(PUAN!$F$4:$G$112,COUNTIF(PUAN!$F$4:$G$112,"&lt;"&amp;P18)+1),PUAN!$F$4:$G$112,2,0),"    "))</f>
        <v>60</v>
      </c>
    </row>
    <row r="19" spans="1:19" s="13" customFormat="1" ht="42" customHeight="1" x14ac:dyDescent="0.2">
      <c r="A19" s="218">
        <v>2</v>
      </c>
      <c r="B19" s="219" t="s">
        <v>412</v>
      </c>
      <c r="C19" s="220">
        <f>IF(ISERROR(VLOOKUP(B19,'KAYIT LİSTESİ'!$B$4:$H$478,2,0)),"",(VLOOKUP(B19,'KAYIT LİSTESİ'!$B$4:$H$478,2,0)))</f>
        <v>35</v>
      </c>
      <c r="D19" s="221">
        <f>IF(ISERROR(VLOOKUP(B19,'KAYIT LİSTESİ'!$B$4:$H$478,4,0)),"",(VLOOKUP(B19,'KAYIT LİSTESİ'!$B$4:$H$478,4,0)))</f>
        <v>38634</v>
      </c>
      <c r="E19" s="222" t="str">
        <f>IF(ISERROR(VLOOKUP(B19,'KAYIT LİSTESİ'!$B$4:$H$478,5,0)),"",(VLOOKUP(B19,'KAYIT LİSTESİ'!$B$4:$H$478,5,0)))</f>
        <v>ARDA GENÇ</v>
      </c>
      <c r="F19" s="222" t="str">
        <f>IF(ISERROR(VLOOKUP(B19,'KAYIT LİSTESİ'!$B$4:$H$478,6,0)),"",(VLOOKUP(B19,'KAYIT LİSTESİ'!$B$4:$H$478,6,0)))</f>
        <v>İZMİR-EREN ŞAHİN ERONAT O.O</v>
      </c>
      <c r="G19" s="57">
        <v>1302</v>
      </c>
      <c r="H19" s="224">
        <v>6</v>
      </c>
      <c r="I19" s="448"/>
      <c r="J19" s="592"/>
      <c r="K19" s="259">
        <v>12</v>
      </c>
      <c r="L19" s="225">
        <v>87</v>
      </c>
      <c r="M19" s="221">
        <v>38102</v>
      </c>
      <c r="N19" s="226" t="s">
        <v>599</v>
      </c>
      <c r="O19" s="227" t="s">
        <v>591</v>
      </c>
      <c r="P19" s="57">
        <v>1151</v>
      </c>
      <c r="Q19" s="309">
        <v>5</v>
      </c>
      <c r="R19" s="309"/>
      <c r="S19" s="220">
        <f>IF(ISTEXT(P19)," ",IFERROR(VLOOKUP(SMALL(PUAN!$F$4:$G$112,COUNTIF(PUAN!$F$4:$G$112,"&lt;"&amp;P19)+1),PUAN!$F$4:$G$112,2,0),"    "))</f>
        <v>59</v>
      </c>
    </row>
    <row r="20" spans="1:19" s="13" customFormat="1" ht="42" customHeight="1" x14ac:dyDescent="0.2">
      <c r="A20" s="218">
        <v>3</v>
      </c>
      <c r="B20" s="219" t="s">
        <v>413</v>
      </c>
      <c r="C20" s="220">
        <f>IF(ISERROR(VLOOKUP(B20,'KAYIT LİSTESİ'!$B$4:$H$478,2,0)),"",(VLOOKUP(B20,'KAYIT LİSTESİ'!$B$4:$H$478,2,0)))</f>
        <v>1</v>
      </c>
      <c r="D20" s="221">
        <f>IF(ISERROR(VLOOKUP(B20,'KAYIT LİSTESİ'!$B$4:$H$478,4,0)),"",(VLOOKUP(B20,'KAYIT LİSTESİ'!$B$4:$H$478,4,0)))</f>
        <v>38022</v>
      </c>
      <c r="E20" s="222" t="str">
        <f>IF(ISERROR(VLOOKUP(B20,'KAYIT LİSTESİ'!$B$4:$H$478,5,0)),"",(VLOOKUP(B20,'KAYIT LİSTESİ'!$B$4:$H$478,5,0)))</f>
        <v xml:space="preserve">AYHAN YAMAN </v>
      </c>
      <c r="F20" s="222" t="str">
        <f>IF(ISERROR(VLOOKUP(B20,'KAYIT LİSTESİ'!$B$4:$H$478,6,0)),"",(VLOOKUP(B20,'KAYIT LİSTESİ'!$B$4:$H$478,6,0)))</f>
        <v>İZMİR-BUCA KOZAĞAÇORTAOKULU</v>
      </c>
      <c r="G20" s="57">
        <v>1042</v>
      </c>
      <c r="H20" s="224">
        <v>2</v>
      </c>
      <c r="I20" s="448"/>
      <c r="J20" s="592"/>
      <c r="K20" s="259">
        <v>13</v>
      </c>
      <c r="L20" s="225">
        <v>125</v>
      </c>
      <c r="M20" s="221">
        <v>38600</v>
      </c>
      <c r="N20" s="226" t="s">
        <v>641</v>
      </c>
      <c r="O20" s="227" t="s">
        <v>642</v>
      </c>
      <c r="P20" s="57">
        <v>1155</v>
      </c>
      <c r="Q20" s="309">
        <v>5</v>
      </c>
      <c r="R20" s="309"/>
      <c r="S20" s="220" t="s">
        <v>657</v>
      </c>
    </row>
    <row r="21" spans="1:19" s="13" customFormat="1" ht="42" customHeight="1" x14ac:dyDescent="0.2">
      <c r="A21" s="218">
        <v>4</v>
      </c>
      <c r="B21" s="219" t="s">
        <v>414</v>
      </c>
      <c r="C21" s="220">
        <f>IF(ISERROR(VLOOKUP(B21,'KAYIT LİSTESİ'!$B$4:$H$478,2,0)),"",(VLOOKUP(B21,'KAYIT LİSTESİ'!$B$4:$H$478,2,0)))</f>
        <v>42</v>
      </c>
      <c r="D21" s="221">
        <f>IF(ISERROR(VLOOKUP(B21,'KAYIT LİSTESİ'!$B$4:$H$478,4,0)),"",(VLOOKUP(B21,'KAYIT LİSTESİ'!$B$4:$H$478,4,0)))</f>
        <v>2004</v>
      </c>
      <c r="E21" s="222" t="str">
        <f>IF(ISERROR(VLOOKUP(B21,'KAYIT LİSTESİ'!$B$4:$H$478,5,0)),"",(VLOOKUP(B21,'KAYIT LİSTESİ'!$B$4:$H$478,5,0)))</f>
        <v>MERT NAMLIOĞLU</v>
      </c>
      <c r="F21" s="222" t="str">
        <f>IF(ISERROR(VLOOKUP(B21,'KAYIT LİSTESİ'!$B$4:$H$478,6,0)),"",(VLOOKUP(B21,'KAYIT LİSTESİ'!$B$4:$H$478,6,0)))</f>
        <v>İZMİR-EVİN LEBLEBİCİOĞLU ORTAOKULU</v>
      </c>
      <c r="G21" s="57">
        <v>1018</v>
      </c>
      <c r="H21" s="224">
        <v>1</v>
      </c>
      <c r="I21" s="448"/>
      <c r="J21" s="592"/>
      <c r="K21" s="259">
        <v>14</v>
      </c>
      <c r="L21" s="225">
        <v>54</v>
      </c>
      <c r="M21" s="221">
        <v>0</v>
      </c>
      <c r="N21" s="226" t="s">
        <v>556</v>
      </c>
      <c r="O21" s="227" t="s">
        <v>555</v>
      </c>
      <c r="P21" s="57">
        <v>1162</v>
      </c>
      <c r="Q21" s="309">
        <v>4</v>
      </c>
      <c r="R21" s="309"/>
      <c r="S21" s="220">
        <f>IF(ISTEXT(P21)," ",IFERROR(VLOOKUP(SMALL(PUAN!$F$4:$G$112,COUNTIF(PUAN!$F$4:$G$112,"&lt;"&amp;P21)+1),PUAN!$F$4:$G$112,2,0),"    "))</f>
        <v>57</v>
      </c>
    </row>
    <row r="22" spans="1:19" s="13" customFormat="1" ht="42" customHeight="1" x14ac:dyDescent="0.2">
      <c r="A22" s="218">
        <v>5</v>
      </c>
      <c r="B22" s="219" t="s">
        <v>415</v>
      </c>
      <c r="C22" s="220">
        <f>IF(ISERROR(VLOOKUP(B22,'KAYIT LİSTESİ'!$B$4:$H$478,2,0)),"",(VLOOKUP(B22,'KAYIT LİSTESİ'!$B$4:$H$478,2,0)))</f>
        <v>12</v>
      </c>
      <c r="D22" s="221">
        <f>IF(ISERROR(VLOOKUP(B22,'KAYIT LİSTESİ'!$B$4:$H$478,4,0)),"",(VLOOKUP(B22,'KAYIT LİSTESİ'!$B$4:$H$478,4,0)))</f>
        <v>37998</v>
      </c>
      <c r="E22" s="222" t="str">
        <f>IF(ISERROR(VLOOKUP(B22,'KAYIT LİSTESİ'!$B$4:$H$478,5,0)),"",(VLOOKUP(B22,'KAYIT LİSTESİ'!$B$4:$H$478,5,0)))</f>
        <v>DAĞLAR DURMAZ</v>
      </c>
      <c r="F22" s="222" t="str">
        <f>IF(ISERROR(VLOOKUP(B22,'KAYIT LİSTESİ'!$B$4:$H$478,6,0)),"",(VLOOKUP(B22,'KAYIT LİSTESİ'!$B$4:$H$478,6,0)))</f>
        <v>İZMİR-ÖZEL ÇAKABEY OKULLARI</v>
      </c>
      <c r="G22" s="57">
        <v>1088</v>
      </c>
      <c r="H22" s="224">
        <v>3</v>
      </c>
      <c r="I22" s="448"/>
      <c r="J22" s="592"/>
      <c r="K22" s="259">
        <v>15</v>
      </c>
      <c r="L22" s="225">
        <v>98</v>
      </c>
      <c r="M22" s="221">
        <v>38246</v>
      </c>
      <c r="N22" s="226" t="s">
        <v>633</v>
      </c>
      <c r="O22" s="227" t="s">
        <v>611</v>
      </c>
      <c r="P22" s="57">
        <v>1162</v>
      </c>
      <c r="Q22" s="309">
        <v>6</v>
      </c>
      <c r="R22" s="309"/>
      <c r="S22" s="220" t="s">
        <v>657</v>
      </c>
    </row>
    <row r="23" spans="1:19" s="13" customFormat="1" ht="42" customHeight="1" x14ac:dyDescent="0.2">
      <c r="A23" s="218">
        <v>6</v>
      </c>
      <c r="B23" s="219" t="s">
        <v>416</v>
      </c>
      <c r="C23" s="220">
        <f>IF(ISERROR(VLOOKUP(B23,'KAYIT LİSTESİ'!$B$4:$H$478,2,0)),"",(VLOOKUP(B23,'KAYIT LİSTESİ'!$B$4:$H$478,2,0)))</f>
        <v>128</v>
      </c>
      <c r="D23" s="221">
        <f>IF(ISERROR(VLOOKUP(B23,'KAYIT LİSTESİ'!$B$4:$H$478,4,0)),"",(VLOOKUP(B23,'KAYIT LİSTESİ'!$B$4:$H$478,4,0)))</f>
        <v>38293</v>
      </c>
      <c r="E23" s="222" t="str">
        <f>IF(ISERROR(VLOOKUP(B23,'KAYIT LİSTESİ'!$B$4:$H$478,5,0)),"",(VLOOKUP(B23,'KAYIT LİSTESİ'!$B$4:$H$478,5,0)))</f>
        <v>ÇETİN SARP PAZARLI</v>
      </c>
      <c r="F23" s="222" t="str">
        <f>IF(ISERROR(VLOOKUP(B23,'KAYIT LİSTESİ'!$B$4:$H$478,6,0)),"",(VLOOKUP(B23,'KAYIT LİSTESİ'!$B$4:$H$478,6,0)))</f>
        <v>İZMİR-EGE ÜNİVERSİTESİ GÜÇLENDİRME VAKFI BORNOVA ORTAOKULU</v>
      </c>
      <c r="G23" s="57">
        <v>1149</v>
      </c>
      <c r="H23" s="224">
        <v>4</v>
      </c>
      <c r="I23" s="448"/>
      <c r="J23" s="592"/>
      <c r="K23" s="259">
        <v>16</v>
      </c>
      <c r="L23" s="225">
        <v>88</v>
      </c>
      <c r="M23" s="221">
        <v>38486</v>
      </c>
      <c r="N23" s="226" t="s">
        <v>601</v>
      </c>
      <c r="O23" s="227" t="s">
        <v>602</v>
      </c>
      <c r="P23" s="57">
        <v>1221</v>
      </c>
      <c r="Q23" s="309">
        <v>5</v>
      </c>
      <c r="R23" s="309"/>
      <c r="S23" s="220">
        <f>IF(ISTEXT(P23)," ",IFERROR(VLOOKUP(SMALL(PUAN!$F$4:$G$112,COUNTIF(PUAN!$F$4:$G$112,"&lt;"&amp;P23)+1),PUAN!$F$4:$G$112,2,0),"    "))</f>
        <v>45</v>
      </c>
    </row>
    <row r="24" spans="1:19" s="13" customFormat="1" ht="42" customHeight="1" x14ac:dyDescent="0.2">
      <c r="A24" s="218">
        <v>7</v>
      </c>
      <c r="B24" s="219" t="s">
        <v>417</v>
      </c>
      <c r="C24" s="220">
        <f>IF(ISERROR(VLOOKUP(B24,'KAYIT LİSTESİ'!$B$4:$H$478,2,0)),"",(VLOOKUP(B24,'KAYIT LİSTESİ'!$B$4:$H$478,2,0)))</f>
        <v>87</v>
      </c>
      <c r="D24" s="221">
        <f>IF(ISERROR(VLOOKUP(B24,'KAYIT LİSTESİ'!$B$4:$H$478,4,0)),"",(VLOOKUP(B24,'KAYIT LİSTESİ'!$B$4:$H$478,4,0)))</f>
        <v>38102</v>
      </c>
      <c r="E24" s="222" t="str">
        <f>IF(ISERROR(VLOOKUP(B24,'KAYIT LİSTESİ'!$B$4:$H$478,5,0)),"",(VLOOKUP(B24,'KAYIT LİSTESİ'!$B$4:$H$478,5,0)))</f>
        <v>FURKAN CEYLAN</v>
      </c>
      <c r="F24" s="222" t="str">
        <f>IF(ISERROR(VLOOKUP(B24,'KAYIT LİSTESİ'!$B$4:$H$478,6,0)),"",(VLOOKUP(B24,'KAYIT LİSTESİ'!$B$4:$H$478,6,0)))</f>
        <v>İZMİR-ŞEHİTLER ORTAOKULU</v>
      </c>
      <c r="G24" s="57">
        <v>1151</v>
      </c>
      <c r="H24" s="224">
        <v>5</v>
      </c>
      <c r="I24" s="448"/>
      <c r="J24" s="592"/>
      <c r="K24" s="259">
        <v>17</v>
      </c>
      <c r="L24" s="225">
        <v>136</v>
      </c>
      <c r="M24" s="221">
        <v>38197</v>
      </c>
      <c r="N24" s="226" t="s">
        <v>569</v>
      </c>
      <c r="O24" s="227" t="s">
        <v>567</v>
      </c>
      <c r="P24" s="57">
        <v>1261</v>
      </c>
      <c r="Q24" s="309">
        <v>6</v>
      </c>
      <c r="R24" s="309"/>
      <c r="S24" s="220">
        <f>IF(ISTEXT(P24)," ",IFERROR(VLOOKUP(SMALL(PUAN!$F$4:$G$112,COUNTIF(PUAN!$F$4:$G$112,"&lt;"&amp;P24)+1),PUAN!$F$4:$G$112,2,0),"    "))</f>
        <v>37</v>
      </c>
    </row>
    <row r="25" spans="1:19" s="13" customFormat="1" ht="42" customHeight="1" x14ac:dyDescent="0.2">
      <c r="A25" s="218">
        <v>8</v>
      </c>
      <c r="B25" s="219" t="s">
        <v>418</v>
      </c>
      <c r="C25" s="220" t="str">
        <f>IF(ISERROR(VLOOKUP(B25,'KAYIT LİSTESİ'!$B$4:$H$478,2,0)),"",(VLOOKUP(B25,'KAYIT LİSTESİ'!$B$4:$H$478,2,0)))</f>
        <v/>
      </c>
      <c r="D25" s="221" t="str">
        <f>IF(ISERROR(VLOOKUP(B25,'KAYIT LİSTESİ'!$B$4:$H$478,4,0)),"",(VLOOKUP(B25,'KAYIT LİSTESİ'!$B$4:$H$478,4,0)))</f>
        <v/>
      </c>
      <c r="E25" s="222" t="str">
        <f>IF(ISERROR(VLOOKUP(B25,'KAYIT LİSTESİ'!$B$4:$H$478,5,0)),"",(VLOOKUP(B25,'KAYIT LİSTESİ'!$B$4:$H$478,5,0)))</f>
        <v/>
      </c>
      <c r="F25" s="222" t="str">
        <f>IF(ISERROR(VLOOKUP(B25,'KAYIT LİSTESİ'!$B$4:$H$478,6,0)),"",(VLOOKUP(B25,'KAYIT LİSTESİ'!$B$4:$H$478,6,0)))</f>
        <v/>
      </c>
      <c r="G25" s="57"/>
      <c r="H25" s="224"/>
      <c r="I25" s="448"/>
      <c r="J25" s="592"/>
      <c r="K25" s="259">
        <v>18</v>
      </c>
      <c r="L25" s="225">
        <v>35</v>
      </c>
      <c r="M25" s="221">
        <v>38634</v>
      </c>
      <c r="N25" s="226" t="s">
        <v>538</v>
      </c>
      <c r="O25" s="227" t="s">
        <v>537</v>
      </c>
      <c r="P25" s="57">
        <v>1302</v>
      </c>
      <c r="Q25" s="309">
        <v>6</v>
      </c>
      <c r="R25" s="309"/>
      <c r="S25" s="220">
        <f>IF(ISTEXT(P25)," ",IFERROR(VLOOKUP(SMALL(PUAN!$F$4:$G$112,COUNTIF(PUAN!$F$4:$G$112,"&lt;"&amp;P25)+1),PUAN!$F$4:$G$112,2,0),"    "))</f>
        <v>29</v>
      </c>
    </row>
    <row r="26" spans="1:19" s="13" customFormat="1" ht="42" customHeight="1" x14ac:dyDescent="0.2">
      <c r="A26" s="189" t="s">
        <v>17</v>
      </c>
      <c r="B26" s="190"/>
      <c r="C26" s="190"/>
      <c r="D26" s="190"/>
      <c r="E26" s="193"/>
      <c r="F26" s="451" t="s">
        <v>375</v>
      </c>
      <c r="G26" s="587"/>
      <c r="H26" s="587"/>
      <c r="I26" s="588"/>
      <c r="J26" s="592"/>
      <c r="K26" s="259" t="s">
        <v>195</v>
      </c>
      <c r="L26" s="225">
        <v>109</v>
      </c>
      <c r="M26" s="221">
        <v>38120</v>
      </c>
      <c r="N26" s="226" t="s">
        <v>634</v>
      </c>
      <c r="O26" s="227" t="s">
        <v>613</v>
      </c>
      <c r="P26" s="223" t="s">
        <v>369</v>
      </c>
      <c r="Q26" s="309"/>
      <c r="R26" s="309"/>
      <c r="S26" s="220" t="s">
        <v>657</v>
      </c>
    </row>
    <row r="27" spans="1:19" s="13" customFormat="1" ht="42" customHeight="1" x14ac:dyDescent="0.2">
      <c r="A27" s="37" t="s">
        <v>194</v>
      </c>
      <c r="B27" s="34" t="s">
        <v>66</v>
      </c>
      <c r="C27" s="34" t="s">
        <v>65</v>
      </c>
      <c r="D27" s="35" t="s">
        <v>13</v>
      </c>
      <c r="E27" s="36" t="s">
        <v>14</v>
      </c>
      <c r="F27" s="36" t="s">
        <v>190</v>
      </c>
      <c r="G27" s="34" t="s">
        <v>15</v>
      </c>
      <c r="H27" s="34" t="s">
        <v>27</v>
      </c>
      <c r="I27" s="447" t="s">
        <v>236</v>
      </c>
      <c r="J27" s="592"/>
      <c r="K27" s="259" t="s">
        <v>195</v>
      </c>
      <c r="L27" s="225">
        <v>116</v>
      </c>
      <c r="M27" s="221">
        <v>38447</v>
      </c>
      <c r="N27" s="226" t="s">
        <v>635</v>
      </c>
      <c r="O27" s="227" t="s">
        <v>617</v>
      </c>
      <c r="P27" s="57" t="s">
        <v>369</v>
      </c>
      <c r="Q27" s="309"/>
      <c r="R27" s="309"/>
      <c r="S27" s="220" t="s">
        <v>657</v>
      </c>
    </row>
    <row r="28" spans="1:19" s="13" customFormat="1" ht="42" customHeight="1" x14ac:dyDescent="0.2">
      <c r="A28" s="56">
        <v>1</v>
      </c>
      <c r="B28" s="219" t="s">
        <v>419</v>
      </c>
      <c r="C28" s="220">
        <f>IF(ISERROR(VLOOKUP(B28,'KAYIT LİSTESİ'!$B$4:$H$478,2,0)),"",(VLOOKUP(B28,'KAYIT LİSTESİ'!$B$4:$H$478,2,0)))</f>
        <v>125</v>
      </c>
      <c r="D28" s="221">
        <f>IF(ISERROR(VLOOKUP(B28,'KAYIT LİSTESİ'!$B$4:$H$478,4,0)),"",(VLOOKUP(B28,'KAYIT LİSTESİ'!$B$4:$H$478,4,0)))</f>
        <v>38600</v>
      </c>
      <c r="E28" s="222" t="str">
        <f>IF(ISERROR(VLOOKUP(B28,'KAYIT LİSTESİ'!$B$4:$H$478,5,0)),"",(VLOOKUP(B28,'KAYIT LİSTESİ'!$B$4:$H$478,5,0)))</f>
        <v>Ahmet Emir Telli</v>
      </c>
      <c r="F28" s="222" t="str">
        <f>IF(ISERROR(VLOOKUP(B28,'KAYIT LİSTESİ'!$B$4:$H$478,6,0)),"",(VLOOKUP(B28,'KAYIT LİSTESİ'!$B$4:$H$478,6,0)))</f>
        <v>İZMİR-ÖZEL İZMİR SEVİNÇ ORTAOKULU</v>
      </c>
      <c r="G28" s="57">
        <v>1155</v>
      </c>
      <c r="H28" s="224">
        <v>5</v>
      </c>
      <c r="I28" s="448"/>
      <c r="J28" s="592"/>
      <c r="K28" s="259"/>
      <c r="L28" s="225"/>
      <c r="M28" s="221"/>
      <c r="N28" s="226"/>
      <c r="O28" s="227"/>
      <c r="P28" s="57"/>
      <c r="Q28" s="309"/>
      <c r="R28" s="309"/>
      <c r="S28" s="220" t="str">
        <f>IF(ISTEXT(P28)," ",IFERROR(VLOOKUP(SMALL(PUAN!$F$4:$G$112,COUNTIF(PUAN!$F$4:$G$112,"&lt;"&amp;P28)+1),PUAN!$F$4:$G$112,2,0),"    "))</f>
        <v xml:space="preserve">    </v>
      </c>
    </row>
    <row r="29" spans="1:19" s="13" customFormat="1" ht="42" customHeight="1" x14ac:dyDescent="0.2">
      <c r="A29" s="56">
        <v>2</v>
      </c>
      <c r="B29" s="219" t="s">
        <v>420</v>
      </c>
      <c r="C29" s="220">
        <f>IF(ISERROR(VLOOKUP(B29,'KAYIT LİSTESİ'!$B$4:$H$478,2,0)),"",(VLOOKUP(B29,'KAYIT LİSTESİ'!$B$4:$H$478,2,0)))</f>
        <v>97</v>
      </c>
      <c r="D29" s="221">
        <f>IF(ISERROR(VLOOKUP(B29,'KAYIT LİSTESİ'!$B$4:$H$478,4,0)),"",(VLOOKUP(B29,'KAYIT LİSTESİ'!$B$4:$H$478,4,0)))</f>
        <v>38361</v>
      </c>
      <c r="E29" s="222" t="str">
        <f>IF(ISERROR(VLOOKUP(B29,'KAYIT LİSTESİ'!$B$4:$H$478,5,0)),"",(VLOOKUP(B29,'KAYIT LİSTESİ'!$B$4:$H$478,5,0)))</f>
        <v>IVAN  GRISHIN</v>
      </c>
      <c r="F29" s="222" t="str">
        <f>IF(ISERROR(VLOOKUP(B29,'KAYIT LİSTESİ'!$B$4:$H$478,6,0)),"",(VLOOKUP(B29,'KAYIT LİSTESİ'!$B$4:$H$478,6,0)))</f>
        <v>İZMİR-ÇAMKIRAN ORTAOKULU</v>
      </c>
      <c r="G29" s="57">
        <v>1101</v>
      </c>
      <c r="H29" s="224">
        <v>4</v>
      </c>
      <c r="I29" s="448"/>
      <c r="J29" s="592"/>
      <c r="K29" s="259"/>
      <c r="L29" s="225"/>
      <c r="M29" s="221"/>
      <c r="N29" s="226"/>
      <c r="O29" s="227"/>
      <c r="P29" s="57"/>
      <c r="Q29" s="309"/>
      <c r="R29" s="309"/>
      <c r="S29" s="220" t="str">
        <f>IF(ISTEXT(P29)," ",IFERROR(VLOOKUP(SMALL(PUAN!$F$4:$G$112,COUNTIF(PUAN!$F$4:$G$112,"&lt;"&amp;P29)+1),PUAN!$F$4:$G$112,2,0),"    "))</f>
        <v xml:space="preserve">    </v>
      </c>
    </row>
    <row r="30" spans="1:19" s="13" customFormat="1" ht="42" customHeight="1" x14ac:dyDescent="0.2">
      <c r="A30" s="56">
        <v>3</v>
      </c>
      <c r="B30" s="219" t="s">
        <v>421</v>
      </c>
      <c r="C30" s="220">
        <f>IF(ISERROR(VLOOKUP(B30,'KAYIT LİSTESİ'!$B$4:$H$478,2,0)),"",(VLOOKUP(B30,'KAYIT LİSTESİ'!$B$4:$H$478,2,0)))</f>
        <v>98</v>
      </c>
      <c r="D30" s="221">
        <f>IF(ISERROR(VLOOKUP(B30,'KAYIT LİSTESİ'!$B$4:$H$478,4,0)),"",(VLOOKUP(B30,'KAYIT LİSTESİ'!$B$4:$H$478,4,0)))</f>
        <v>38246</v>
      </c>
      <c r="E30" s="222" t="str">
        <f>IF(ISERROR(VLOOKUP(B30,'KAYIT LİSTESİ'!$B$4:$H$478,5,0)),"",(VLOOKUP(B30,'KAYIT LİSTESİ'!$B$4:$H$478,5,0)))</f>
        <v>Furkan TANRIKULU</v>
      </c>
      <c r="F30" s="222" t="str">
        <f>IF(ISERROR(VLOOKUP(B30,'KAYIT LİSTESİ'!$B$4:$H$478,6,0)),"",(VLOOKUP(B30,'KAYIT LİSTESİ'!$B$4:$H$478,6,0)))</f>
        <v>İZMİR- İYİBURNAZ ORTA OKULU</v>
      </c>
      <c r="G30" s="57">
        <v>1162</v>
      </c>
      <c r="H30" s="224">
        <v>6</v>
      </c>
      <c r="I30" s="448"/>
      <c r="J30" s="592"/>
      <c r="K30" s="259"/>
      <c r="L30" s="225"/>
      <c r="M30" s="221"/>
      <c r="N30" s="226"/>
      <c r="O30" s="227"/>
      <c r="P30" s="57"/>
      <c r="Q30" s="309"/>
      <c r="R30" s="309"/>
      <c r="S30" s="220" t="str">
        <f>IF(ISTEXT(P30)," ",IFERROR(VLOOKUP(SMALL(PUAN!$F$4:$G$112,COUNTIF(PUAN!$F$4:$G$112,"&lt;"&amp;P30)+1),PUAN!$F$4:$G$112,2,0),"    "))</f>
        <v xml:space="preserve">    </v>
      </c>
    </row>
    <row r="31" spans="1:19" s="13" customFormat="1" ht="42" customHeight="1" x14ac:dyDescent="0.2">
      <c r="A31" s="56">
        <v>4</v>
      </c>
      <c r="B31" s="219" t="s">
        <v>422</v>
      </c>
      <c r="C31" s="220">
        <f>IF(ISERROR(VLOOKUP(B31,'KAYIT LİSTESİ'!$B$4:$H$478,2,0)),"",(VLOOKUP(B31,'KAYIT LİSTESİ'!$B$4:$H$478,2,0)))</f>
        <v>104</v>
      </c>
      <c r="D31" s="221">
        <f>IF(ISERROR(VLOOKUP(B31,'KAYIT LİSTESİ'!$B$4:$H$478,4,0)),"",(VLOOKUP(B31,'KAYIT LİSTESİ'!$B$4:$H$478,4,0)))</f>
        <v>38362</v>
      </c>
      <c r="E31" s="222" t="str">
        <f>IF(ISERROR(VLOOKUP(B31,'KAYIT LİSTESİ'!$B$4:$H$478,5,0)),"",(VLOOKUP(B31,'KAYIT LİSTESİ'!$B$4:$H$478,5,0)))</f>
        <v>MERT ALİ ÇEVİK</v>
      </c>
      <c r="F31" s="222" t="str">
        <f>IF(ISERROR(VLOOKUP(B31,'KAYIT LİSTESİ'!$B$4:$H$478,6,0)),"",(VLOOKUP(B31,'KAYIT LİSTESİ'!$B$4:$H$478,6,0)))</f>
        <v>İZMİR-KARŞIYAKA SELÇUK YAŞAR ALAYBEY ORTAOKULU( FERDİ ERKEK)</v>
      </c>
      <c r="G31" s="57">
        <v>1018</v>
      </c>
      <c r="H31" s="224">
        <v>3</v>
      </c>
      <c r="I31" s="448"/>
      <c r="J31" s="592"/>
      <c r="K31" s="259"/>
      <c r="L31" s="225"/>
      <c r="M31" s="221"/>
      <c r="N31" s="226"/>
      <c r="O31" s="227"/>
      <c r="P31" s="57"/>
      <c r="Q31" s="309"/>
      <c r="R31" s="309"/>
      <c r="S31" s="220" t="str">
        <f>IF(ISTEXT(P31)," ",IFERROR(VLOOKUP(SMALL(PUAN!$F$4:$G$112,COUNTIF(PUAN!$F$4:$G$112,"&lt;"&amp;P31)+1),PUAN!$F$4:$G$112,2,0),"    "))</f>
        <v xml:space="preserve">    </v>
      </c>
    </row>
    <row r="32" spans="1:19" s="13" customFormat="1" ht="42" customHeight="1" x14ac:dyDescent="0.2">
      <c r="A32" s="56">
        <v>5</v>
      </c>
      <c r="B32" s="219" t="s">
        <v>423</v>
      </c>
      <c r="C32" s="220">
        <f>IF(ISERROR(VLOOKUP(B32,'KAYIT LİSTESİ'!$B$4:$H$478,2,0)),"",(VLOOKUP(B32,'KAYIT LİSTESİ'!$B$4:$H$478,2,0)))</f>
        <v>109</v>
      </c>
      <c r="D32" s="221">
        <f>IF(ISERROR(VLOOKUP(B32,'KAYIT LİSTESİ'!$B$4:$H$478,4,0)),"",(VLOOKUP(B32,'KAYIT LİSTESİ'!$B$4:$H$478,4,0)))</f>
        <v>38120</v>
      </c>
      <c r="E32" s="222" t="str">
        <f>IF(ISERROR(VLOOKUP(B32,'KAYIT LİSTESİ'!$B$4:$H$478,5,0)),"",(VLOOKUP(B32,'KAYIT LİSTESİ'!$B$4:$H$478,5,0)))</f>
        <v>EGEHAN YILDIZ</v>
      </c>
      <c r="F32" s="222" t="str">
        <f>IF(ISERROR(VLOOKUP(B32,'KAYIT LİSTESİ'!$B$4:$H$478,6,0)),"",(VLOOKUP(B32,'KAYIT LİSTESİ'!$B$4:$H$478,6,0)))</f>
        <v>İZMİR-ÖZEL EGE ORTAOKULU</v>
      </c>
      <c r="G32" s="57" t="s">
        <v>369</v>
      </c>
      <c r="H32" s="224"/>
      <c r="I32" s="448"/>
      <c r="J32" s="592"/>
      <c r="K32" s="259"/>
      <c r="L32" s="225"/>
      <c r="M32" s="221"/>
      <c r="N32" s="226"/>
      <c r="O32" s="227"/>
      <c r="P32" s="57"/>
      <c r="Q32" s="309"/>
      <c r="R32" s="309"/>
      <c r="S32" s="220" t="str">
        <f>IF(ISTEXT(P32)," ",IFERROR(VLOOKUP(SMALL(PUAN!$F$4:$G$112,COUNTIF(PUAN!$F$4:$G$112,"&lt;"&amp;P32)+1),PUAN!$F$4:$G$112,2,0),"    "))</f>
        <v xml:space="preserve">    </v>
      </c>
    </row>
    <row r="33" spans="1:19" s="13" customFormat="1" ht="42" customHeight="1" x14ac:dyDescent="0.2">
      <c r="A33" s="56">
        <v>6</v>
      </c>
      <c r="B33" s="219" t="s">
        <v>424</v>
      </c>
      <c r="C33" s="220">
        <f>IF(ISERROR(VLOOKUP(B33,'KAYIT LİSTESİ'!$B$4:$H$478,2,0)),"",(VLOOKUP(B33,'KAYIT LİSTESİ'!$B$4:$H$478,2,0)))</f>
        <v>116</v>
      </c>
      <c r="D33" s="221">
        <f>IF(ISERROR(VLOOKUP(B33,'KAYIT LİSTESİ'!$B$4:$H$478,4,0)),"",(VLOOKUP(B33,'KAYIT LİSTESİ'!$B$4:$H$478,4,0)))</f>
        <v>38447</v>
      </c>
      <c r="E33" s="222" t="str">
        <f>IF(ISERROR(VLOOKUP(B33,'KAYIT LİSTESİ'!$B$4:$H$478,5,0)),"",(VLOOKUP(B33,'KAYIT LİSTESİ'!$B$4:$H$478,5,0)))</f>
        <v>EREN DERİN VAROL</v>
      </c>
      <c r="F33" s="222" t="str">
        <f>IF(ISERROR(VLOOKUP(B33,'KAYIT LİSTESİ'!$B$4:$H$478,6,0)),"",(VLOOKUP(B33,'KAYIT LİSTESİ'!$B$4:$H$478,6,0)))</f>
        <v>İZMİR-ÖZEL TÜRK ORTAOKLU KONAK</v>
      </c>
      <c r="G33" s="57" t="s">
        <v>369</v>
      </c>
      <c r="H33" s="224"/>
      <c r="I33" s="448"/>
      <c r="J33" s="592"/>
      <c r="K33" s="259"/>
      <c r="L33" s="225"/>
      <c r="M33" s="221"/>
      <c r="N33" s="226"/>
      <c r="O33" s="227"/>
      <c r="P33" s="57"/>
      <c r="Q33" s="309"/>
      <c r="R33" s="309"/>
      <c r="S33" s="220" t="str">
        <f>IF(ISTEXT(P33)," ",IFERROR(VLOOKUP(SMALL(PUAN!$F$4:$G$112,COUNTIF(PUAN!$F$4:$G$112,"&lt;"&amp;P33)+1),PUAN!$F$4:$G$112,2,0),"    "))</f>
        <v xml:space="preserve">    </v>
      </c>
    </row>
    <row r="34" spans="1:19" s="13" customFormat="1" ht="42" customHeight="1" x14ac:dyDescent="0.2">
      <c r="A34" s="56">
        <v>7</v>
      </c>
      <c r="B34" s="219" t="s">
        <v>425</v>
      </c>
      <c r="C34" s="220">
        <f>IF(ISERROR(VLOOKUP(B34,'KAYIT LİSTESİ'!$B$4:$H$478,2,0)),"",(VLOOKUP(B34,'KAYIT LİSTESİ'!$B$4:$H$478,2,0)))</f>
        <v>121</v>
      </c>
      <c r="D34" s="221" t="str">
        <f>IF(ISERROR(VLOOKUP(B34,'KAYIT LİSTESİ'!$B$4:$H$478,4,0)),"",(VLOOKUP(B34,'KAYIT LİSTESİ'!$B$4:$H$478,4,0)))</f>
        <v>10.09.2003</v>
      </c>
      <c r="E34" s="222" t="str">
        <f>IF(ISERROR(VLOOKUP(B34,'KAYIT LİSTESİ'!$B$4:$H$478,5,0)),"",(VLOOKUP(B34,'KAYIT LİSTESİ'!$B$4:$H$478,5,0)))</f>
        <v>Arcan KOŞVAR</v>
      </c>
      <c r="F34" s="222" t="str">
        <f>IF(ISERROR(VLOOKUP(B34,'KAYIT LİSTESİ'!$B$4:$H$478,6,0)),"",(VLOOKUP(B34,'KAYIT LİSTESİ'!$B$4:$H$478,6,0)))</f>
        <v>İZMİR-Uğur Okulları Karşıyaka Örnekköy Kampüsü (FERDİ)</v>
      </c>
      <c r="G34" s="57">
        <v>1005</v>
      </c>
      <c r="H34" s="224">
        <v>2</v>
      </c>
      <c r="I34" s="448"/>
      <c r="J34" s="592"/>
      <c r="K34" s="259"/>
      <c r="L34" s="225"/>
      <c r="M34" s="221"/>
      <c r="N34" s="226"/>
      <c r="O34" s="227"/>
      <c r="P34" s="57"/>
      <c r="Q34" s="309"/>
      <c r="R34" s="309"/>
      <c r="S34" s="220" t="str">
        <f>IF(ISTEXT(P34)," ",IFERROR(VLOOKUP(SMALL(PUAN!$F$4:$G$112,COUNTIF(PUAN!$F$4:$G$112,"&lt;"&amp;P34)+1),PUAN!$F$4:$G$112,2,0),"    "))</f>
        <v xml:space="preserve">    </v>
      </c>
    </row>
    <row r="35" spans="1:19" s="13" customFormat="1" ht="42" customHeight="1" x14ac:dyDescent="0.2">
      <c r="A35" s="56">
        <v>8</v>
      </c>
      <c r="B35" s="219" t="s">
        <v>426</v>
      </c>
      <c r="C35" s="220">
        <f>IF(ISERROR(VLOOKUP(B35,'KAYIT LİSTESİ'!$B$4:$H$478,2,0)),"",(VLOOKUP(B35,'KAYIT LİSTESİ'!$B$4:$H$478,2,0)))</f>
        <v>133</v>
      </c>
      <c r="D35" s="221">
        <f>IF(ISERROR(VLOOKUP(B35,'KAYIT LİSTESİ'!$B$4:$H$478,4,0)),"",(VLOOKUP(B35,'KAYIT LİSTESİ'!$B$4:$H$478,4,0)))</f>
        <v>38032</v>
      </c>
      <c r="E35" s="222" t="str">
        <f>IF(ISERROR(VLOOKUP(B35,'KAYIT LİSTESİ'!$B$4:$H$478,5,0)),"",(VLOOKUP(B35,'KAYIT LİSTESİ'!$B$4:$H$478,5,0)))</f>
        <v>ARDA HAMZA GÜLER</v>
      </c>
      <c r="F35" s="222" t="str">
        <f>IF(ISERROR(VLOOKUP(B35,'KAYIT LİSTESİ'!$B$4:$H$478,6,0)),"",(VLOOKUP(B35,'KAYIT LİSTESİ'!$B$4:$H$478,6,0)))</f>
        <v xml:space="preserve">İZMİR-CEMİL MİDİLLİ ORTA OKULU </v>
      </c>
      <c r="G35" s="57">
        <v>1003</v>
      </c>
      <c r="H35" s="224">
        <v>1</v>
      </c>
      <c r="I35" s="448"/>
      <c r="J35" s="592"/>
      <c r="K35" s="259"/>
      <c r="L35" s="225"/>
      <c r="M35" s="221"/>
      <c r="N35" s="226"/>
      <c r="O35" s="227"/>
      <c r="P35" s="57"/>
      <c r="Q35" s="309"/>
      <c r="R35" s="309"/>
      <c r="S35" s="220" t="str">
        <f>IF(ISTEXT(P35)," ",IFERROR(VLOOKUP(SMALL(PUAN!$F$4:$G$112,COUNTIF(PUAN!$F$4:$G$112,"&lt;"&amp;P35)+1),PUAN!$F$4:$G$112,2,0),"    "))</f>
        <v xml:space="preserve">    </v>
      </c>
    </row>
    <row r="36" spans="1:19" s="13" customFormat="1" ht="46.5" customHeight="1" x14ac:dyDescent="0.2">
      <c r="A36" s="300" t="s">
        <v>18</v>
      </c>
      <c r="B36" s="300"/>
      <c r="C36" s="300"/>
      <c r="D36" s="301"/>
      <c r="E36" s="302" t="s">
        <v>0</v>
      </c>
      <c r="F36" s="303" t="s">
        <v>1</v>
      </c>
      <c r="G36" s="14"/>
      <c r="H36" s="13" t="s">
        <v>2</v>
      </c>
      <c r="I36" s="452"/>
      <c r="O36" s="304"/>
      <c r="P36" s="305" t="s">
        <v>3</v>
      </c>
      <c r="Q36" s="306" t="s">
        <v>3</v>
      </c>
      <c r="R36" s="306"/>
      <c r="S36" s="14" t="s">
        <v>3</v>
      </c>
    </row>
  </sheetData>
  <sortState ref="K10:S12">
    <sortCondition ref="K10:K12"/>
  </sortState>
  <mergeCells count="26">
    <mergeCell ref="G6:I6"/>
    <mergeCell ref="G16:I16"/>
    <mergeCell ref="G26:I26"/>
    <mergeCell ref="S6:S7"/>
    <mergeCell ref="R6:R7"/>
    <mergeCell ref="O6:O7"/>
    <mergeCell ref="J6:J35"/>
    <mergeCell ref="K6:K7"/>
    <mergeCell ref="L6:L7"/>
    <mergeCell ref="M6:M7"/>
    <mergeCell ref="N6:N7"/>
    <mergeCell ref="P6:P7"/>
    <mergeCell ref="Q6:Q7"/>
    <mergeCell ref="A1:S1"/>
    <mergeCell ref="A2:S2"/>
    <mergeCell ref="A3:C3"/>
    <mergeCell ref="D3:E3"/>
    <mergeCell ref="F3:G3"/>
    <mergeCell ref="O3:S3"/>
    <mergeCell ref="H3:J3"/>
    <mergeCell ref="A4:C4"/>
    <mergeCell ref="D4:E4"/>
    <mergeCell ref="O4:S4"/>
    <mergeCell ref="A5:H5"/>
    <mergeCell ref="K5:O5"/>
    <mergeCell ref="Q5:S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6" orientation="portrait"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4"/>
  <sheetViews>
    <sheetView view="pageBreakPreview" zoomScale="70" zoomScaleNormal="100" zoomScaleSheetLayoutView="70" workbookViewId="0">
      <selection activeCell="N13" sqref="N13"/>
    </sheetView>
  </sheetViews>
  <sheetFormatPr defaultRowHeight="12.75" x14ac:dyDescent="0.2"/>
  <cols>
    <col min="1" max="1" width="5.140625" style="16" customWidth="1"/>
    <col min="2" max="2" width="10" style="16" hidden="1" customWidth="1"/>
    <col min="3" max="3" width="9.85546875" style="15" customWidth="1"/>
    <col min="4" max="4" width="16.28515625" style="39" customWidth="1"/>
    <col min="5" max="5" width="24.7109375" style="39" customWidth="1"/>
    <col min="6" max="6" width="37" style="147" customWidth="1"/>
    <col min="7" max="7" width="10.42578125" style="17" bestFit="1" customWidth="1"/>
    <col min="8" max="8" width="6.5703125" style="17" customWidth="1"/>
    <col min="9" max="9" width="4.28515625" style="17" customWidth="1"/>
    <col min="10" max="10" width="5.140625" style="15" customWidth="1"/>
    <col min="11" max="11" width="9.85546875" style="16" customWidth="1"/>
    <col min="12" max="12" width="16.28515625" style="16" customWidth="1"/>
    <col min="13" max="13" width="24.7109375" style="16" customWidth="1"/>
    <col min="14" max="14" width="37" style="18" customWidth="1"/>
    <col min="15" max="15" width="12.42578125" style="43" bestFit="1" customWidth="1"/>
    <col min="16" max="16" width="7.7109375" style="43" customWidth="1"/>
    <col min="17" max="16384" width="9.140625" style="15"/>
  </cols>
  <sheetData>
    <row r="1" spans="1:22" s="10" customFormat="1" ht="50.25" customHeight="1" x14ac:dyDescent="0.2">
      <c r="A1" s="603" t="str">
        <f>('YARIŞMA BİLGİLERİ'!A2)</f>
        <v>Gençlik ve Spor Bakanlığı
Spor Genel Müdürlüğü
Spor Faaliyetleri Daire Başkanlığı</v>
      </c>
      <c r="B1" s="603"/>
      <c r="C1" s="603"/>
      <c r="D1" s="603"/>
      <c r="E1" s="603"/>
      <c r="F1" s="603"/>
      <c r="G1" s="603"/>
      <c r="H1" s="603"/>
      <c r="I1" s="603"/>
      <c r="J1" s="603"/>
      <c r="K1" s="603"/>
      <c r="L1" s="603"/>
      <c r="M1" s="603"/>
      <c r="N1" s="603"/>
      <c r="O1" s="603"/>
      <c r="P1" s="603"/>
      <c r="Q1" s="603"/>
    </row>
    <row r="2" spans="1:22" s="10" customFormat="1" ht="24.75" customHeight="1" x14ac:dyDescent="0.2">
      <c r="A2" s="604" t="str">
        <f>'YARIŞMA BİLGİLERİ'!F19</f>
        <v>2017-2018 Öğretim Yılı Okullararası Puanlı  Atletizm Yıldızlar İl Birinciliği</v>
      </c>
      <c r="B2" s="604"/>
      <c r="C2" s="604"/>
      <c r="D2" s="604"/>
      <c r="E2" s="604"/>
      <c r="F2" s="604"/>
      <c r="G2" s="604"/>
      <c r="H2" s="604"/>
      <c r="I2" s="604"/>
      <c r="J2" s="604"/>
      <c r="K2" s="604"/>
      <c r="L2" s="604"/>
      <c r="M2" s="604"/>
      <c r="N2" s="604"/>
      <c r="O2" s="604"/>
      <c r="P2" s="604"/>
      <c r="Q2" s="604"/>
    </row>
    <row r="3" spans="1:22" s="12" customFormat="1" ht="29.25" customHeight="1" x14ac:dyDescent="0.2">
      <c r="A3" s="613" t="s">
        <v>78</v>
      </c>
      <c r="B3" s="613"/>
      <c r="C3" s="613"/>
      <c r="D3" s="614" t="str">
        <f>'YARIŞMA PROGRAMI'!C10</f>
        <v>800 Metre</v>
      </c>
      <c r="E3" s="614"/>
      <c r="F3" s="615" t="s">
        <v>213</v>
      </c>
      <c r="G3" s="615"/>
      <c r="H3" s="636">
        <f>'YARIŞMA PROGRAMI'!D10</f>
        <v>21724</v>
      </c>
      <c r="I3" s="636"/>
      <c r="J3" s="636"/>
      <c r="K3" s="636"/>
      <c r="L3" s="11"/>
      <c r="M3" s="181" t="s">
        <v>178</v>
      </c>
      <c r="N3" s="635" t="str">
        <f>'YARIŞMA PROGRAMI'!E10</f>
        <v>-</v>
      </c>
      <c r="O3" s="635"/>
      <c r="P3" s="635"/>
      <c r="Q3" s="313"/>
    </row>
    <row r="4" spans="1:22" s="12" customFormat="1" ht="17.25" customHeight="1" x14ac:dyDescent="0.2">
      <c r="A4" s="595" t="s">
        <v>70</v>
      </c>
      <c r="B4" s="595"/>
      <c r="C4" s="595"/>
      <c r="D4" s="596" t="str">
        <f>'YARIŞMA BİLGİLERİ'!F21</f>
        <v>Yıldız Erkekler</v>
      </c>
      <c r="E4" s="596"/>
      <c r="F4" s="148"/>
      <c r="G4" s="21"/>
      <c r="H4" s="21"/>
      <c r="I4" s="21"/>
      <c r="J4" s="21"/>
      <c r="K4" s="21"/>
      <c r="L4" s="21"/>
      <c r="M4" s="64" t="s">
        <v>5</v>
      </c>
      <c r="N4" s="634" t="str">
        <f>'YARIŞMA PROGRAMI'!B10</f>
        <v>04 Nisan 2018 - 17:10</v>
      </c>
      <c r="O4" s="634"/>
      <c r="P4" s="634"/>
      <c r="Q4" s="314"/>
    </row>
    <row r="5" spans="1:22" s="10" customFormat="1" ht="24.75" customHeight="1" x14ac:dyDescent="0.25">
      <c r="A5" s="594" t="s">
        <v>197</v>
      </c>
      <c r="B5" s="594"/>
      <c r="C5" s="594"/>
      <c r="D5" s="594"/>
      <c r="E5" s="594"/>
      <c r="F5" s="594"/>
      <c r="G5" s="594"/>
      <c r="H5" s="594"/>
      <c r="I5" s="245"/>
      <c r="J5" s="594" t="s">
        <v>198</v>
      </c>
      <c r="K5" s="594"/>
      <c r="L5" s="594"/>
      <c r="M5" s="594"/>
      <c r="N5" s="594"/>
      <c r="O5" s="244" t="s">
        <v>199</v>
      </c>
      <c r="P5" s="246">
        <f ca="1">NOW()</f>
        <v>43195.734738888888</v>
      </c>
    </row>
    <row r="6" spans="1:22" s="13" customFormat="1" ht="18.75" customHeight="1" x14ac:dyDescent="0.2">
      <c r="A6" s="189" t="s">
        <v>214</v>
      </c>
      <c r="B6" s="190"/>
      <c r="C6" s="190"/>
      <c r="D6" s="190"/>
      <c r="E6" s="190"/>
      <c r="F6" s="190"/>
      <c r="G6" s="190"/>
      <c r="H6" s="191"/>
      <c r="J6" s="630" t="s">
        <v>12</v>
      </c>
      <c r="K6" s="631" t="s">
        <v>65</v>
      </c>
      <c r="L6" s="627" t="s">
        <v>75</v>
      </c>
      <c r="M6" s="622" t="s">
        <v>14</v>
      </c>
      <c r="N6" s="622" t="s">
        <v>190</v>
      </c>
      <c r="O6" s="633" t="s">
        <v>15</v>
      </c>
      <c r="P6" s="628" t="s">
        <v>27</v>
      </c>
      <c r="Q6" s="628" t="s">
        <v>138</v>
      </c>
    </row>
    <row r="7" spans="1:22" ht="26.25" customHeight="1" x14ac:dyDescent="0.2">
      <c r="A7" s="37" t="s">
        <v>194</v>
      </c>
      <c r="B7" s="37" t="s">
        <v>66</v>
      </c>
      <c r="C7" s="37" t="s">
        <v>65</v>
      </c>
      <c r="D7" s="101" t="s">
        <v>13</v>
      </c>
      <c r="E7" s="102" t="s">
        <v>14</v>
      </c>
      <c r="F7" s="102" t="s">
        <v>190</v>
      </c>
      <c r="G7" s="146" t="s">
        <v>15</v>
      </c>
      <c r="H7" s="37" t="s">
        <v>27</v>
      </c>
      <c r="I7" s="15"/>
      <c r="J7" s="630"/>
      <c r="K7" s="632"/>
      <c r="L7" s="627"/>
      <c r="M7" s="622"/>
      <c r="N7" s="622"/>
      <c r="O7" s="633"/>
      <c r="P7" s="629"/>
      <c r="Q7" s="629"/>
    </row>
    <row r="8" spans="1:22" s="13" customFormat="1" ht="45" customHeight="1" x14ac:dyDescent="0.2">
      <c r="A8" s="218">
        <v>1</v>
      </c>
      <c r="B8" s="219" t="s">
        <v>46</v>
      </c>
      <c r="C8" s="220" t="str">
        <f>IF(ISERROR(VLOOKUP(B8,'KAYIT LİSTESİ'!$B$4:$H$478,2,0)),"",(VLOOKUP(B8,'KAYIT LİSTESİ'!$B$4:$H$478,2,0)))</f>
        <v/>
      </c>
      <c r="D8" s="221" t="str">
        <f>IF(ISERROR(VLOOKUP(B8,'KAYIT LİSTESİ'!$B$4:$H$478,4,0)),"",(VLOOKUP(B8,'KAYIT LİSTESİ'!$B$4:$H$478,4,0)))</f>
        <v/>
      </c>
      <c r="E8" s="222" t="str">
        <f>IF(ISERROR(VLOOKUP(B8,'KAYIT LİSTESİ'!$B$4:$H$478,5,0)),"",(VLOOKUP(B8,'KAYIT LİSTESİ'!$B$4:$H$478,5,0)))</f>
        <v/>
      </c>
      <c r="F8" s="222" t="str">
        <f>IF(ISERROR(VLOOKUP(B8,'KAYIT LİSTESİ'!$B$4:$H$478,6,0)),"",(VLOOKUP(B8,'KAYIT LİSTESİ'!$B$4:$H$478,6,0)))</f>
        <v/>
      </c>
      <c r="G8" s="223"/>
      <c r="H8" s="224"/>
      <c r="J8" s="218">
        <v>1</v>
      </c>
      <c r="K8" s="225">
        <v>2</v>
      </c>
      <c r="L8" s="221">
        <v>38202</v>
      </c>
      <c r="M8" s="226" t="s">
        <v>484</v>
      </c>
      <c r="N8" s="227" t="s">
        <v>483</v>
      </c>
      <c r="O8" s="223">
        <v>22290</v>
      </c>
      <c r="P8" s="224">
        <v>1</v>
      </c>
      <c r="Q8" s="220">
        <f>IF(ISTEXT(O8)," ",IFERROR(VLOOKUP(SMALL(PUAN!$N$4:$O$112,COUNTIF(PUAN!$N$4:$O$112,"&lt;"&amp;O8)+1),PUAN!$N$4:$O$112,2,0),"    "))</f>
        <v>30</v>
      </c>
    </row>
    <row r="9" spans="1:22" s="13" customFormat="1" ht="45" customHeight="1" x14ac:dyDescent="0.2">
      <c r="A9" s="218">
        <v>2</v>
      </c>
      <c r="B9" s="219" t="s">
        <v>47</v>
      </c>
      <c r="C9" s="220">
        <f>IF(ISERROR(VLOOKUP(B9,'KAYIT LİSTESİ'!$B$4:$H$478,2,0)),"",(VLOOKUP(B9,'KAYIT LİSTESİ'!$B$4:$H$478,2,0)))</f>
        <v>51</v>
      </c>
      <c r="D9" s="221" t="str">
        <f>IF(ISERROR(VLOOKUP(B9,'KAYIT LİSTESİ'!$B$4:$H$478,4,0)),"",(VLOOKUP(B9,'KAYIT LİSTESİ'!$B$4:$H$478,4,0)))</f>
        <v>09,08,2004</v>
      </c>
      <c r="E9" s="222" t="str">
        <f>IF(ISERROR(VLOOKUP(B9,'KAYIT LİSTESİ'!$B$4:$H$478,5,0)),"",(VLOOKUP(B9,'KAYIT LİSTESİ'!$B$4:$H$478,5,0)))</f>
        <v>OĞUZHAN UÇAK</v>
      </c>
      <c r="F9" s="222" t="str">
        <f>IF(ISERROR(VLOOKUP(B9,'KAYIT LİSTESİ'!$B$4:$H$478,6,0)),"",(VLOOKUP(B9,'KAYIT LİSTESİ'!$B$4:$H$478,6,0)))</f>
        <v>İZMİR-İSMET SEZGİN ORTA OKULU</v>
      </c>
      <c r="G9" s="223">
        <v>25746</v>
      </c>
      <c r="H9" s="224">
        <v>3</v>
      </c>
      <c r="J9" s="218">
        <v>2</v>
      </c>
      <c r="K9" s="225">
        <v>105</v>
      </c>
      <c r="L9" s="221">
        <v>38353</v>
      </c>
      <c r="M9" s="226" t="s">
        <v>628</v>
      </c>
      <c r="N9" s="227" t="s">
        <v>629</v>
      </c>
      <c r="O9" s="223">
        <v>22611</v>
      </c>
      <c r="P9" s="224">
        <v>1</v>
      </c>
      <c r="Q9" s="220" t="s">
        <v>657</v>
      </c>
    </row>
    <row r="10" spans="1:22" s="13" customFormat="1" ht="45" customHeight="1" x14ac:dyDescent="0.2">
      <c r="A10" s="218">
        <v>3</v>
      </c>
      <c r="B10" s="219" t="s">
        <v>48</v>
      </c>
      <c r="C10" s="220">
        <f>IF(ISERROR(VLOOKUP(B10,'KAYIT LİSTESİ'!$B$4:$H$478,2,0)),"",(VLOOKUP(B10,'KAYIT LİSTESİ'!$B$4:$H$478,2,0)))</f>
        <v>59</v>
      </c>
      <c r="D10" s="221">
        <f>IF(ISERROR(VLOOKUP(B10,'KAYIT LİSTESİ'!$B$4:$H$478,4,0)),"",(VLOOKUP(B10,'KAYIT LİSTESİ'!$B$4:$H$478,4,0)))</f>
        <v>38342</v>
      </c>
      <c r="E10" s="222" t="str">
        <f>IF(ISERROR(VLOOKUP(B10,'KAYIT LİSTESİ'!$B$4:$H$478,5,0)),"",(VLOOKUP(B10,'KAYIT LİSTESİ'!$B$4:$H$478,5,0)))</f>
        <v>HARUN YALÇIN</v>
      </c>
      <c r="F10" s="222" t="str">
        <f>IF(ISERROR(VLOOKUP(B10,'KAYIT LİSTESİ'!$B$4:$H$478,6,0)),"",(VLOOKUP(B10,'KAYIT LİSTESİ'!$B$4:$H$478,6,0)))</f>
        <v>İZMİR-Pancar Nezihe Şairoğlu Ortaokulu  Torbalı   İZMİR</v>
      </c>
      <c r="G10" s="223">
        <v>24241</v>
      </c>
      <c r="H10" s="224">
        <v>1</v>
      </c>
      <c r="J10" s="218">
        <v>3</v>
      </c>
      <c r="K10" s="225">
        <v>99</v>
      </c>
      <c r="L10" s="221">
        <v>38138</v>
      </c>
      <c r="M10" s="226" t="s">
        <v>627</v>
      </c>
      <c r="N10" s="227" t="s">
        <v>611</v>
      </c>
      <c r="O10" s="223">
        <v>22885</v>
      </c>
      <c r="P10" s="224">
        <v>2</v>
      </c>
      <c r="Q10" s="220" t="s">
        <v>657</v>
      </c>
    </row>
    <row r="11" spans="1:22" s="13" customFormat="1" ht="45" customHeight="1" x14ac:dyDescent="0.2">
      <c r="A11" s="218">
        <v>4</v>
      </c>
      <c r="B11" s="219" t="s">
        <v>49</v>
      </c>
      <c r="C11" s="220">
        <f>IF(ISERROR(VLOOKUP(B11,'KAYIT LİSTESİ'!$B$4:$H$478,2,0)),"",(VLOOKUP(B11,'KAYIT LİSTESİ'!$B$4:$H$478,2,0)))</f>
        <v>65</v>
      </c>
      <c r="D11" s="221">
        <f>IF(ISERROR(VLOOKUP(B11,'KAYIT LİSTESİ'!$B$4:$H$478,4,0)),"",(VLOOKUP(B11,'KAYIT LİSTESİ'!$B$4:$H$478,4,0)))</f>
        <v>38292</v>
      </c>
      <c r="E11" s="222" t="str">
        <f>IF(ISERROR(VLOOKUP(B11,'KAYIT LİSTESİ'!$B$4:$H$478,5,0)),"",(VLOOKUP(B11,'KAYIT LİSTESİ'!$B$4:$H$478,5,0)))</f>
        <v>İSMETCAN TAŞPINAR</v>
      </c>
      <c r="F11" s="222" t="str">
        <f>IF(ISERROR(VLOOKUP(B11,'KAYIT LİSTESİ'!$B$4:$H$478,6,0)),"",(VLOOKUP(B11,'KAYIT LİSTESİ'!$B$4:$H$478,6,0)))</f>
        <v>İZMİR-ŞEHİT ASTSUBAY HALİL GÜÇTEKİN</v>
      </c>
      <c r="G11" s="223" t="s">
        <v>369</v>
      </c>
      <c r="H11" s="224"/>
      <c r="J11" s="218">
        <v>4</v>
      </c>
      <c r="K11" s="225">
        <v>43</v>
      </c>
      <c r="L11" s="221">
        <v>2004</v>
      </c>
      <c r="M11" s="226" t="s">
        <v>546</v>
      </c>
      <c r="N11" s="227" t="s">
        <v>545</v>
      </c>
      <c r="O11" s="223">
        <v>23169</v>
      </c>
      <c r="P11" s="224">
        <v>2</v>
      </c>
      <c r="Q11" s="220">
        <f>IF(ISTEXT(O11)," ",IFERROR(VLOOKUP(SMALL(PUAN!$N$4:$O$112,COUNTIF(PUAN!$N$4:$O$112,"&lt;"&amp;O11)+1),PUAN!$N$4:$O$112,2,0),"    "))</f>
        <v>21</v>
      </c>
    </row>
    <row r="12" spans="1:22" s="13" customFormat="1" ht="45" customHeight="1" x14ac:dyDescent="0.2">
      <c r="A12" s="218">
        <v>5</v>
      </c>
      <c r="B12" s="219" t="s">
        <v>50</v>
      </c>
      <c r="C12" s="220">
        <f>IF(ISERROR(VLOOKUP(B12,'KAYIT LİSTESİ'!$B$4:$H$478,2,0)),"",(VLOOKUP(B12,'KAYIT LİSTESİ'!$B$4:$H$478,2,0)))</f>
        <v>0</v>
      </c>
      <c r="D12" s="221">
        <f>IF(ISERROR(VLOOKUP(B12,'KAYIT LİSTESİ'!$B$4:$H$478,4,0)),"",(VLOOKUP(B12,'KAYIT LİSTESİ'!$B$4:$H$478,4,0)))</f>
        <v>0</v>
      </c>
      <c r="E12" s="222">
        <f>IF(ISERROR(VLOOKUP(B12,'KAYIT LİSTESİ'!$B$4:$H$478,5,0)),"",(VLOOKUP(B12,'KAYIT LİSTESİ'!$B$4:$H$478,5,0)))</f>
        <v>0</v>
      </c>
      <c r="F12" s="222" t="str">
        <f>IF(ISERROR(VLOOKUP(B12,'KAYIT LİSTESİ'!$B$4:$H$478,6,0)),"",(VLOOKUP(B12,'KAYIT LİSTESİ'!$B$4:$H$478,6,0)))</f>
        <v>İZMİR-ÖZEL İZMİR BORNOVA TÜRK ORTAOKULU</v>
      </c>
      <c r="G12" s="223" t="s">
        <v>368</v>
      </c>
      <c r="H12" s="224"/>
      <c r="J12" s="218">
        <v>5</v>
      </c>
      <c r="K12" s="225">
        <v>86</v>
      </c>
      <c r="L12" s="221">
        <v>38180</v>
      </c>
      <c r="M12" s="226" t="s">
        <v>598</v>
      </c>
      <c r="N12" s="227" t="s">
        <v>591</v>
      </c>
      <c r="O12" s="223">
        <v>23438</v>
      </c>
      <c r="P12" s="224">
        <v>3</v>
      </c>
      <c r="Q12" s="220">
        <f>IF(ISTEXT(O12)," ",IFERROR(VLOOKUP(SMALL(PUAN!$N$4:$O$112,COUNTIF(PUAN!$N$4:$O$112,"&lt;"&amp;O12)+1),PUAN!$N$4:$O$112,2,0),"    "))</f>
        <v>18</v>
      </c>
      <c r="V12" s="470"/>
    </row>
    <row r="13" spans="1:22" s="13" customFormat="1" ht="45" customHeight="1" x14ac:dyDescent="0.2">
      <c r="A13" s="218">
        <v>6</v>
      </c>
      <c r="B13" s="219" t="s">
        <v>51</v>
      </c>
      <c r="C13" s="220">
        <f>IF(ISERROR(VLOOKUP(B13,'KAYIT LİSTESİ'!$B$4:$H$478,2,0)),"",(VLOOKUP(B13,'KAYIT LİSTESİ'!$B$4:$H$478,2,0)))</f>
        <v>28</v>
      </c>
      <c r="D13" s="221">
        <f>IF(ISERROR(VLOOKUP(B13,'KAYIT LİSTESİ'!$B$4:$H$478,4,0)),"",(VLOOKUP(B13,'KAYIT LİSTESİ'!$B$4:$H$478,4,0)))</f>
        <v>38414</v>
      </c>
      <c r="E13" s="222" t="str">
        <f>IF(ISERROR(VLOOKUP(B13,'KAYIT LİSTESİ'!$B$4:$H$478,5,0)),"",(VLOOKUP(B13,'KAYIT LİSTESİ'!$B$4:$H$478,5,0)))</f>
        <v>EGEMEN ÖZDEMİR</v>
      </c>
      <c r="F13" s="222" t="str">
        <f>IF(ISERROR(VLOOKUP(B13,'KAYIT LİSTESİ'!$B$4:$H$478,6,0)),"",(VLOOKUP(B13,'KAYIT LİSTESİ'!$B$4:$H$478,6,0)))</f>
        <v>İZMİR-DEÜ ÖZEL 75.YIL ORTAOKULU</v>
      </c>
      <c r="G13" s="223">
        <v>24788</v>
      </c>
      <c r="H13" s="224">
        <v>2</v>
      </c>
      <c r="J13" s="218">
        <v>6</v>
      </c>
      <c r="K13" s="225">
        <v>13</v>
      </c>
      <c r="L13" s="221">
        <v>38438</v>
      </c>
      <c r="M13" s="226" t="s">
        <v>497</v>
      </c>
      <c r="N13" s="227" t="s">
        <v>495</v>
      </c>
      <c r="O13" s="223">
        <v>23673</v>
      </c>
      <c r="P13" s="224">
        <v>4</v>
      </c>
      <c r="Q13" s="220">
        <f>IF(ISTEXT(O13)," ",IFERROR(VLOOKUP(SMALL(PUAN!$N$4:$O$112,COUNTIF(PUAN!$N$4:$O$112,"&lt;"&amp;O13)+1),PUAN!$N$4:$O$112,2,0),"    "))</f>
        <v>16</v>
      </c>
    </row>
    <row r="14" spans="1:22" s="13" customFormat="1" ht="45" customHeight="1" x14ac:dyDescent="0.2">
      <c r="A14" s="218">
        <v>7</v>
      </c>
      <c r="B14" s="219" t="s">
        <v>127</v>
      </c>
      <c r="C14" s="220">
        <f>IF(ISERROR(VLOOKUP(B14,'KAYIT LİSTESİ'!$B$4:$H$478,2,0)),"",(VLOOKUP(B14,'KAYIT LİSTESİ'!$B$4:$H$478,2,0)))</f>
        <v>89</v>
      </c>
      <c r="D14" s="221">
        <f>IF(ISERROR(VLOOKUP(B14,'KAYIT LİSTESİ'!$B$4:$H$478,4,0)),"",(VLOOKUP(B14,'KAYIT LİSTESİ'!$B$4:$H$478,4,0)))</f>
        <v>38465</v>
      </c>
      <c r="E14" s="222" t="str">
        <f>IF(ISERROR(VLOOKUP(B14,'KAYIT LİSTESİ'!$B$4:$H$478,5,0)),"",(VLOOKUP(B14,'KAYIT LİSTESİ'!$B$4:$H$478,5,0)))</f>
        <v>TAHA MERT TURGUT</v>
      </c>
      <c r="F14" s="222" t="str">
        <f>IF(ISERROR(VLOOKUP(B14,'KAYIT LİSTESİ'!$B$4:$H$478,6,0)),"",(VLOOKUP(B14,'KAYIT LİSTESİ'!$B$4:$H$478,6,0)))</f>
        <v>İZMİR-ZİHNİ ÜSTÜN ORTAOKULU</v>
      </c>
      <c r="G14" s="223" t="s">
        <v>369</v>
      </c>
      <c r="H14" s="224"/>
      <c r="J14" s="218">
        <v>7</v>
      </c>
      <c r="K14" s="225">
        <v>130</v>
      </c>
      <c r="L14" s="221">
        <v>38406</v>
      </c>
      <c r="M14" s="226" t="s">
        <v>533</v>
      </c>
      <c r="N14" s="227" t="s">
        <v>530</v>
      </c>
      <c r="O14" s="223">
        <v>23922</v>
      </c>
      <c r="P14" s="224">
        <v>5</v>
      </c>
      <c r="Q14" s="220">
        <f>IF(ISTEXT(O14)," ",IFERROR(VLOOKUP(SMALL(PUAN!$N$4:$O$112,COUNTIF(PUAN!$N$4:$O$112,"&lt;"&amp;O14)+1),PUAN!$N$4:$O$112,2,0),"    "))</f>
        <v>13</v>
      </c>
    </row>
    <row r="15" spans="1:22" s="13" customFormat="1" ht="45" customHeight="1" x14ac:dyDescent="0.2">
      <c r="A15" s="189" t="s">
        <v>16</v>
      </c>
      <c r="B15" s="190"/>
      <c r="C15" s="190"/>
      <c r="D15" s="190"/>
      <c r="E15" s="190"/>
      <c r="F15" s="190"/>
      <c r="G15" s="190"/>
      <c r="H15" s="191"/>
      <c r="J15" s="218">
        <v>8</v>
      </c>
      <c r="K15" s="225">
        <v>59</v>
      </c>
      <c r="L15" s="221">
        <v>38342</v>
      </c>
      <c r="M15" s="226" t="s">
        <v>577</v>
      </c>
      <c r="N15" s="227" t="s">
        <v>575</v>
      </c>
      <c r="O15" s="223">
        <v>24241</v>
      </c>
      <c r="P15" s="224">
        <v>1</v>
      </c>
      <c r="Q15" s="220">
        <f>IF(ISTEXT(O15)," ",IFERROR(VLOOKUP(SMALL(PUAN!$N$4:$O$112,COUNTIF(PUAN!$N$4:$O$112,"&lt;"&amp;O15)+1),PUAN!$N$4:$O$112,2,0),"    "))</f>
        <v>11</v>
      </c>
    </row>
    <row r="16" spans="1:22" s="13" customFormat="1" ht="45" customHeight="1" x14ac:dyDescent="0.2">
      <c r="A16" s="37" t="s">
        <v>194</v>
      </c>
      <c r="B16" s="37" t="s">
        <v>66</v>
      </c>
      <c r="C16" s="37" t="s">
        <v>65</v>
      </c>
      <c r="D16" s="101" t="s">
        <v>13</v>
      </c>
      <c r="E16" s="102" t="s">
        <v>14</v>
      </c>
      <c r="F16" s="102" t="s">
        <v>190</v>
      </c>
      <c r="G16" s="146" t="s">
        <v>15</v>
      </c>
      <c r="H16" s="37" t="s">
        <v>27</v>
      </c>
      <c r="J16" s="218">
        <v>9</v>
      </c>
      <c r="K16" s="225">
        <v>36</v>
      </c>
      <c r="L16" s="221">
        <v>38536</v>
      </c>
      <c r="M16" s="226" t="s">
        <v>539</v>
      </c>
      <c r="N16" s="227" t="s">
        <v>537</v>
      </c>
      <c r="O16" s="223">
        <v>24419</v>
      </c>
      <c r="P16" s="224">
        <v>6</v>
      </c>
      <c r="Q16" s="220">
        <f>IF(ISTEXT(O16)," ",IFERROR(VLOOKUP(SMALL(PUAN!$N$4:$O$112,COUNTIF(PUAN!$N$4:$O$112,"&lt;"&amp;O16)+1),PUAN!$N$4:$O$112,2,0),"    "))</f>
        <v>10</v>
      </c>
    </row>
    <row r="17" spans="1:17" s="13" customFormat="1" ht="45" customHeight="1" x14ac:dyDescent="0.2">
      <c r="A17" s="218">
        <v>1</v>
      </c>
      <c r="B17" s="219" t="s">
        <v>52</v>
      </c>
      <c r="C17" s="220" t="str">
        <f>IF(ISERROR(VLOOKUP(B17,'KAYIT LİSTESİ'!$B$4:$H$478,2,0)),"",(VLOOKUP(B17,'KAYIT LİSTESİ'!$B$4:$H$478,2,0)))</f>
        <v/>
      </c>
      <c r="D17" s="221" t="str">
        <f>IF(ISERROR(VLOOKUP(B17,'KAYIT LİSTESİ'!$B$4:$H$478,4,0)),"",(VLOOKUP(B17,'KAYIT LİSTESİ'!$B$4:$H$478,4,0)))</f>
        <v/>
      </c>
      <c r="E17" s="222" t="str">
        <f>IF(ISERROR(VLOOKUP(B17,'KAYIT LİSTESİ'!$B$4:$H$478,5,0)),"",(VLOOKUP(B17,'KAYIT LİSTESİ'!$B$4:$H$478,5,0)))</f>
        <v/>
      </c>
      <c r="F17" s="222" t="str">
        <f>IF(ISERROR(VLOOKUP(B17,'KAYIT LİSTESİ'!$B$4:$H$478,6,0)),"",(VLOOKUP(B17,'KAYIT LİSTESİ'!$B$4:$H$478,6,0)))</f>
        <v/>
      </c>
      <c r="G17" s="223"/>
      <c r="H17" s="224"/>
      <c r="J17" s="218">
        <v>10</v>
      </c>
      <c r="K17" s="225">
        <v>28</v>
      </c>
      <c r="L17" s="221">
        <v>38414</v>
      </c>
      <c r="M17" s="226" t="s">
        <v>521</v>
      </c>
      <c r="N17" s="227" t="s">
        <v>520</v>
      </c>
      <c r="O17" s="223">
        <v>24788</v>
      </c>
      <c r="P17" s="224">
        <v>2</v>
      </c>
      <c r="Q17" s="220">
        <f>IF(ISTEXT(O17)," ",IFERROR(VLOOKUP(SMALL(PUAN!$N$4:$O$112,COUNTIF(PUAN!$N$4:$O$112,"&lt;"&amp;O17)+1),PUAN!$N$4:$O$112,2,0),"    "))</f>
        <v>9</v>
      </c>
    </row>
    <row r="18" spans="1:17" s="13" customFormat="1" ht="45" customHeight="1" x14ac:dyDescent="0.2">
      <c r="A18" s="218">
        <v>2</v>
      </c>
      <c r="B18" s="219" t="s">
        <v>53</v>
      </c>
      <c r="C18" s="220">
        <f>IF(ISERROR(VLOOKUP(B18,'KAYIT LİSTESİ'!$B$4:$H$478,2,0)),"",(VLOOKUP(B18,'KAYIT LİSTESİ'!$B$4:$H$478,2,0)))</f>
        <v>36</v>
      </c>
      <c r="D18" s="221">
        <f>IF(ISERROR(VLOOKUP(B18,'KAYIT LİSTESİ'!$B$4:$H$478,4,0)),"",(VLOOKUP(B18,'KAYIT LİSTESİ'!$B$4:$H$478,4,0)))</f>
        <v>38536</v>
      </c>
      <c r="E18" s="222" t="str">
        <f>IF(ISERROR(VLOOKUP(B18,'KAYIT LİSTESİ'!$B$4:$H$478,5,0)),"",(VLOOKUP(B18,'KAYIT LİSTESİ'!$B$4:$H$478,5,0)))</f>
        <v>MERTCAN BATMAZ</v>
      </c>
      <c r="F18" s="222" t="str">
        <f>IF(ISERROR(VLOOKUP(B18,'KAYIT LİSTESİ'!$B$4:$H$478,6,0)),"",(VLOOKUP(B18,'KAYIT LİSTESİ'!$B$4:$H$478,6,0)))</f>
        <v>İZMİR-EREN ŞAHİN ERONAT O.O</v>
      </c>
      <c r="G18" s="223">
        <v>24419</v>
      </c>
      <c r="H18" s="224">
        <v>6</v>
      </c>
      <c r="J18" s="218">
        <v>11</v>
      </c>
      <c r="K18" s="225">
        <v>51</v>
      </c>
      <c r="L18" s="221" t="s">
        <v>557</v>
      </c>
      <c r="M18" s="226" t="s">
        <v>558</v>
      </c>
      <c r="N18" s="227" t="s">
        <v>555</v>
      </c>
      <c r="O18" s="223">
        <v>25746</v>
      </c>
      <c r="P18" s="224">
        <v>3</v>
      </c>
      <c r="Q18" s="220">
        <f>IF(ISTEXT(O18)," ",IFERROR(VLOOKUP(SMALL(PUAN!$N$4:$O$112,COUNTIF(PUAN!$N$4:$O$112,"&lt;"&amp;O18)+1),PUAN!$N$4:$O$112,2,0),"    "))</f>
        <v>6</v>
      </c>
    </row>
    <row r="19" spans="1:17" s="13" customFormat="1" ht="45" customHeight="1" x14ac:dyDescent="0.2">
      <c r="A19" s="218">
        <v>3</v>
      </c>
      <c r="B19" s="219" t="s">
        <v>54</v>
      </c>
      <c r="C19" s="220">
        <f>IF(ISERROR(VLOOKUP(B19,'KAYIT LİSTESİ'!$B$4:$H$478,2,0)),"",(VLOOKUP(B19,'KAYIT LİSTESİ'!$B$4:$H$478,2,0)))</f>
        <v>2</v>
      </c>
      <c r="D19" s="221">
        <f>IF(ISERROR(VLOOKUP(B19,'KAYIT LİSTESİ'!$B$4:$H$478,4,0)),"",(VLOOKUP(B19,'KAYIT LİSTESİ'!$B$4:$H$478,4,0)))</f>
        <v>38202</v>
      </c>
      <c r="E19" s="222" t="str">
        <f>IF(ISERROR(VLOOKUP(B19,'KAYIT LİSTESİ'!$B$4:$H$478,5,0)),"",(VLOOKUP(B19,'KAYIT LİSTESİ'!$B$4:$H$478,5,0)))</f>
        <v>YUSUF DÖKME</v>
      </c>
      <c r="F19" s="222" t="str">
        <f>IF(ISERROR(VLOOKUP(B19,'KAYIT LİSTESİ'!$B$4:$H$478,6,0)),"",(VLOOKUP(B19,'KAYIT LİSTESİ'!$B$4:$H$478,6,0)))</f>
        <v>İZMİR-BUCA KOZAĞAÇORTAOKULU</v>
      </c>
      <c r="G19" s="223">
        <v>22290</v>
      </c>
      <c r="H19" s="224">
        <v>1</v>
      </c>
      <c r="J19" s="218" t="s">
        <v>195</v>
      </c>
      <c r="K19" s="225">
        <v>65</v>
      </c>
      <c r="L19" s="221">
        <v>38292</v>
      </c>
      <c r="M19" s="226" t="s">
        <v>584</v>
      </c>
      <c r="N19" s="227" t="s">
        <v>582</v>
      </c>
      <c r="O19" s="223" t="s">
        <v>369</v>
      </c>
      <c r="P19" s="224"/>
      <c r="Q19" s="220" t="str">
        <f>IF(ISTEXT(O19)," ",IFERROR(VLOOKUP(SMALL(PUAN!$N$4:$O$112,COUNTIF(PUAN!$N$4:$O$112,"&lt;"&amp;O19)+1),PUAN!$N$4:$O$112,2,0),"    "))</f>
        <v xml:space="preserve"> </v>
      </c>
    </row>
    <row r="20" spans="1:17" s="13" customFormat="1" ht="45" customHeight="1" x14ac:dyDescent="0.2">
      <c r="A20" s="218">
        <v>4</v>
      </c>
      <c r="B20" s="219" t="s">
        <v>55</v>
      </c>
      <c r="C20" s="220">
        <f>IF(ISERROR(VLOOKUP(B20,'KAYIT LİSTESİ'!$B$4:$H$478,2,0)),"",(VLOOKUP(B20,'KAYIT LİSTESİ'!$B$4:$H$478,2,0)))</f>
        <v>43</v>
      </c>
      <c r="D20" s="221">
        <f>IF(ISERROR(VLOOKUP(B20,'KAYIT LİSTESİ'!$B$4:$H$478,4,0)),"",(VLOOKUP(B20,'KAYIT LİSTESİ'!$B$4:$H$478,4,0)))</f>
        <v>2004</v>
      </c>
      <c r="E20" s="222" t="str">
        <f>IF(ISERROR(VLOOKUP(B20,'KAYIT LİSTESİ'!$B$4:$H$478,5,0)),"",(VLOOKUP(B20,'KAYIT LİSTESİ'!$B$4:$H$478,5,0)))</f>
        <v>YİĞİT KARCI</v>
      </c>
      <c r="F20" s="222" t="str">
        <f>IF(ISERROR(VLOOKUP(B20,'KAYIT LİSTESİ'!$B$4:$H$478,6,0)),"",(VLOOKUP(B20,'KAYIT LİSTESİ'!$B$4:$H$478,6,0)))</f>
        <v>İZMİR-EVİN LEBLEBİCİOĞLU ORTAOKULU</v>
      </c>
      <c r="G20" s="223">
        <v>23169</v>
      </c>
      <c r="H20" s="224">
        <v>2</v>
      </c>
      <c r="J20" s="218" t="s">
        <v>195</v>
      </c>
      <c r="K20" s="225">
        <v>89</v>
      </c>
      <c r="L20" s="221">
        <v>38465</v>
      </c>
      <c r="M20" s="226" t="s">
        <v>603</v>
      </c>
      <c r="N20" s="227" t="s">
        <v>602</v>
      </c>
      <c r="O20" s="223" t="s">
        <v>369</v>
      </c>
      <c r="P20" s="224"/>
      <c r="Q20" s="220" t="str">
        <f>IF(ISTEXT(O20)," ",IFERROR(VLOOKUP(SMALL(PUAN!$N$4:$O$112,COUNTIF(PUAN!$N$4:$O$112,"&lt;"&amp;O20)+1),PUAN!$N$4:$O$112,2,0),"    "))</f>
        <v xml:space="preserve"> </v>
      </c>
    </row>
    <row r="21" spans="1:17" s="13" customFormat="1" ht="45" customHeight="1" x14ac:dyDescent="0.2">
      <c r="A21" s="218">
        <v>5</v>
      </c>
      <c r="B21" s="219" t="s">
        <v>56</v>
      </c>
      <c r="C21" s="220">
        <f>IF(ISERROR(VLOOKUP(B21,'KAYIT LİSTESİ'!$B$4:$H$478,2,0)),"",(VLOOKUP(B21,'KAYIT LİSTESİ'!$B$4:$H$478,2,0)))</f>
        <v>13</v>
      </c>
      <c r="D21" s="221">
        <f>IF(ISERROR(VLOOKUP(B21,'KAYIT LİSTESİ'!$B$4:$H$478,4,0)),"",(VLOOKUP(B21,'KAYIT LİSTESİ'!$B$4:$H$478,4,0)))</f>
        <v>38438</v>
      </c>
      <c r="E21" s="222" t="str">
        <f>IF(ISERROR(VLOOKUP(B21,'KAYIT LİSTESİ'!$B$4:$H$478,5,0)),"",(VLOOKUP(B21,'KAYIT LİSTESİ'!$B$4:$H$478,5,0)))</f>
        <v>BERKAY ÇAKATAY</v>
      </c>
      <c r="F21" s="222" t="str">
        <f>IF(ISERROR(VLOOKUP(B21,'KAYIT LİSTESİ'!$B$4:$H$478,6,0)),"",(VLOOKUP(B21,'KAYIT LİSTESİ'!$B$4:$H$478,6,0)))</f>
        <v>İZMİR-ÖZEL ÇAKABEY OKULLARI</v>
      </c>
      <c r="G21" s="223">
        <v>23673</v>
      </c>
      <c r="H21" s="224">
        <v>4</v>
      </c>
      <c r="J21" s="218" t="s">
        <v>195</v>
      </c>
      <c r="K21" s="225">
        <v>0</v>
      </c>
      <c r="L21" s="221">
        <v>0</v>
      </c>
      <c r="M21" s="226">
        <v>0</v>
      </c>
      <c r="N21" s="227" t="s">
        <v>567</v>
      </c>
      <c r="O21" s="223" t="s">
        <v>368</v>
      </c>
      <c r="P21" s="224"/>
      <c r="Q21" s="220" t="str">
        <f>IF(ISTEXT(O21)," ",IFERROR(VLOOKUP(SMALL(PUAN!$N$4:$O$112,COUNTIF(PUAN!$N$4:$O$112,"&lt;"&amp;O21)+1),PUAN!$N$4:$O$112,2,0),"    "))</f>
        <v xml:space="preserve"> </v>
      </c>
    </row>
    <row r="22" spans="1:17" s="13" customFormat="1" ht="45" customHeight="1" x14ac:dyDescent="0.2">
      <c r="A22" s="218">
        <v>6</v>
      </c>
      <c r="B22" s="219" t="s">
        <v>57</v>
      </c>
      <c r="C22" s="220">
        <f>IF(ISERROR(VLOOKUP(B22,'KAYIT LİSTESİ'!$B$4:$H$478,2,0)),"",(VLOOKUP(B22,'KAYIT LİSTESİ'!$B$4:$H$478,2,0)))</f>
        <v>130</v>
      </c>
      <c r="D22" s="221">
        <f>IF(ISERROR(VLOOKUP(B22,'KAYIT LİSTESİ'!$B$4:$H$478,4,0)),"",(VLOOKUP(B22,'KAYIT LİSTESİ'!$B$4:$H$478,4,0)))</f>
        <v>38406</v>
      </c>
      <c r="E22" s="222" t="str">
        <f>IF(ISERROR(VLOOKUP(B22,'KAYIT LİSTESİ'!$B$4:$H$478,5,0)),"",(VLOOKUP(B22,'KAYIT LİSTESİ'!$B$4:$H$478,5,0)))</f>
        <v>ARDA AĞA</v>
      </c>
      <c r="F22" s="222" t="str">
        <f>IF(ISERROR(VLOOKUP(B22,'KAYIT LİSTESİ'!$B$4:$H$478,6,0)),"",(VLOOKUP(B22,'KAYIT LİSTESİ'!$B$4:$H$478,6,0)))</f>
        <v>İZMİR-EGE ÜNİVERSİTESİ GÜÇLENDİRME VAKFI BORNOVA ORTAOKULU</v>
      </c>
      <c r="G22" s="223">
        <v>23922</v>
      </c>
      <c r="H22" s="224">
        <v>5</v>
      </c>
      <c r="J22" s="218" t="s">
        <v>195</v>
      </c>
      <c r="K22" s="225">
        <v>117</v>
      </c>
      <c r="L22" s="221">
        <v>37907</v>
      </c>
      <c r="M22" s="226" t="s">
        <v>630</v>
      </c>
      <c r="N22" s="227" t="s">
        <v>617</v>
      </c>
      <c r="O22" s="223" t="s">
        <v>368</v>
      </c>
      <c r="P22" s="224"/>
      <c r="Q22" s="220" t="s">
        <v>657</v>
      </c>
    </row>
    <row r="23" spans="1:17" s="13" customFormat="1" ht="45" customHeight="1" x14ac:dyDescent="0.2">
      <c r="A23" s="218">
        <v>7</v>
      </c>
      <c r="B23" s="219" t="s">
        <v>129</v>
      </c>
      <c r="C23" s="220">
        <f>IF(ISERROR(VLOOKUP(B23,'KAYIT LİSTESİ'!$B$4:$H$478,2,0)),"",(VLOOKUP(B23,'KAYIT LİSTESİ'!$B$4:$H$478,2,0)))</f>
        <v>86</v>
      </c>
      <c r="D23" s="221">
        <f>IF(ISERROR(VLOOKUP(B23,'KAYIT LİSTESİ'!$B$4:$H$478,4,0)),"",(VLOOKUP(B23,'KAYIT LİSTESİ'!$B$4:$H$478,4,0)))</f>
        <v>38180</v>
      </c>
      <c r="E23" s="222" t="str">
        <f>IF(ISERROR(VLOOKUP(B23,'KAYIT LİSTESİ'!$B$4:$H$478,5,0)),"",(VLOOKUP(B23,'KAYIT LİSTESİ'!$B$4:$H$478,5,0)))</f>
        <v>BURAK ÖZVARDAR</v>
      </c>
      <c r="F23" s="222" t="str">
        <f>IF(ISERROR(VLOOKUP(B23,'KAYIT LİSTESİ'!$B$4:$H$478,6,0)),"",(VLOOKUP(B23,'KAYIT LİSTESİ'!$B$4:$H$478,6,0)))</f>
        <v>İZMİR-ŞEHİTLER ORTAOKULU</v>
      </c>
      <c r="G23" s="223">
        <v>23438</v>
      </c>
      <c r="H23" s="224">
        <v>3</v>
      </c>
      <c r="J23" s="218"/>
      <c r="K23" s="225"/>
      <c r="L23" s="221"/>
      <c r="M23" s="226"/>
      <c r="N23" s="227"/>
      <c r="O23" s="223"/>
      <c r="P23" s="224"/>
      <c r="Q23" s="220" t="str">
        <f>IF(ISTEXT(O23)," ",IFERROR(VLOOKUP(SMALL(PUAN!$N$4:$O$112,COUNTIF(PUAN!$N$4:$O$112,"&lt;"&amp;O23)+1),PUAN!$N$4:$O$112,2,0),"    "))</f>
        <v xml:space="preserve">    </v>
      </c>
    </row>
    <row r="24" spans="1:17" s="13" customFormat="1" ht="45" customHeight="1" x14ac:dyDescent="0.2">
      <c r="A24" s="218">
        <v>8</v>
      </c>
      <c r="B24" s="219" t="s">
        <v>130</v>
      </c>
      <c r="C24" s="220" t="str">
        <f>IF(ISERROR(VLOOKUP(B24,'KAYIT LİSTESİ'!$B$4:$H$478,2,0)),"",(VLOOKUP(B24,'KAYIT LİSTESİ'!$B$4:$H$478,2,0)))</f>
        <v/>
      </c>
      <c r="D24" s="221" t="str">
        <f>IF(ISERROR(VLOOKUP(B24,'KAYIT LİSTESİ'!$B$4:$H$478,4,0)),"",(VLOOKUP(B24,'KAYIT LİSTESİ'!$B$4:$H$478,4,0)))</f>
        <v/>
      </c>
      <c r="E24" s="222" t="str">
        <f>IF(ISERROR(VLOOKUP(B24,'KAYIT LİSTESİ'!$B$4:$H$478,5,0)),"",(VLOOKUP(B24,'KAYIT LİSTESİ'!$B$4:$H$478,5,0)))</f>
        <v/>
      </c>
      <c r="F24" s="222" t="str">
        <f>IF(ISERROR(VLOOKUP(B24,'KAYIT LİSTESİ'!$B$4:$H$478,6,0)),"",(VLOOKUP(B24,'KAYIT LİSTESİ'!$B$4:$H$478,6,0)))</f>
        <v/>
      </c>
      <c r="G24" s="223"/>
      <c r="H24" s="224"/>
      <c r="J24" s="218"/>
      <c r="K24" s="225"/>
      <c r="L24" s="221"/>
      <c r="M24" s="226"/>
      <c r="N24" s="227"/>
      <c r="O24" s="223"/>
      <c r="P24" s="224"/>
      <c r="Q24" s="220"/>
    </row>
    <row r="25" spans="1:17" s="13" customFormat="1" ht="45" customHeight="1" x14ac:dyDescent="0.2">
      <c r="A25" s="189" t="s">
        <v>17</v>
      </c>
      <c r="B25" s="190"/>
      <c r="C25" s="190"/>
      <c r="D25" s="190"/>
      <c r="E25" s="190"/>
      <c r="F25" s="190"/>
      <c r="G25" s="190"/>
      <c r="H25" s="191"/>
      <c r="J25" s="218"/>
      <c r="K25" s="225"/>
      <c r="L25" s="221"/>
      <c r="M25" s="226"/>
      <c r="N25" s="227"/>
      <c r="O25" s="223"/>
      <c r="P25" s="224"/>
      <c r="Q25" s="220"/>
    </row>
    <row r="26" spans="1:17" s="13" customFormat="1" ht="45" customHeight="1" x14ac:dyDescent="0.2">
      <c r="A26" s="37" t="s">
        <v>194</v>
      </c>
      <c r="B26" s="37" t="s">
        <v>66</v>
      </c>
      <c r="C26" s="37" t="s">
        <v>65</v>
      </c>
      <c r="D26" s="101" t="s">
        <v>13</v>
      </c>
      <c r="E26" s="102" t="s">
        <v>14</v>
      </c>
      <c r="F26" s="102" t="s">
        <v>190</v>
      </c>
      <c r="G26" s="146" t="s">
        <v>15</v>
      </c>
      <c r="H26" s="37" t="s">
        <v>27</v>
      </c>
      <c r="J26" s="218"/>
      <c r="K26" s="225"/>
      <c r="L26" s="221"/>
      <c r="M26" s="226"/>
      <c r="N26" s="227"/>
      <c r="O26" s="223"/>
      <c r="P26" s="224"/>
      <c r="Q26" s="220"/>
    </row>
    <row r="27" spans="1:17" s="13" customFormat="1" ht="45" customHeight="1" x14ac:dyDescent="0.2">
      <c r="A27" s="218">
        <v>1</v>
      </c>
      <c r="B27" s="219" t="s">
        <v>58</v>
      </c>
      <c r="C27" s="220" t="str">
        <f>IF(ISERROR(VLOOKUP(B27,'KAYIT LİSTESİ'!$B$4:$H$478,2,0)),"",(VLOOKUP(B27,'KAYIT LİSTESİ'!$B$4:$H$478,2,0)))</f>
        <v/>
      </c>
      <c r="D27" s="221" t="str">
        <f>IF(ISERROR(VLOOKUP(B27,'KAYIT LİSTESİ'!$B$4:$H$478,4,0)),"",(VLOOKUP(B27,'KAYIT LİSTESİ'!$B$4:$H$478,4,0)))</f>
        <v/>
      </c>
      <c r="E27" s="222" t="str">
        <f>IF(ISERROR(VLOOKUP(B27,'KAYIT LİSTESİ'!$B$4:$H$478,5,0)),"",(VLOOKUP(B27,'KAYIT LİSTESİ'!$B$4:$H$478,5,0)))</f>
        <v/>
      </c>
      <c r="F27" s="222" t="str">
        <f>IF(ISERROR(VLOOKUP(B27,'KAYIT LİSTESİ'!$B$4:$H$478,6,0)),"",(VLOOKUP(B27,'KAYIT LİSTESİ'!$B$4:$H$478,6,0)))</f>
        <v/>
      </c>
      <c r="G27" s="223"/>
      <c r="H27" s="224"/>
      <c r="J27" s="218"/>
      <c r="K27" s="225"/>
      <c r="L27" s="221"/>
      <c r="M27" s="226"/>
      <c r="N27" s="227"/>
      <c r="O27" s="223"/>
      <c r="P27" s="224"/>
      <c r="Q27" s="220"/>
    </row>
    <row r="28" spans="1:17" s="13" customFormat="1" ht="45" customHeight="1" x14ac:dyDescent="0.2">
      <c r="A28" s="218">
        <v>2</v>
      </c>
      <c r="B28" s="219" t="s">
        <v>59</v>
      </c>
      <c r="C28" s="220">
        <f>IF(ISERROR(VLOOKUP(B28,'KAYIT LİSTESİ'!$B$4:$H$478,2,0)),"",(VLOOKUP(B28,'KAYIT LİSTESİ'!$B$4:$H$478,2,0)))</f>
        <v>99</v>
      </c>
      <c r="D28" s="221">
        <f>IF(ISERROR(VLOOKUP(B28,'KAYIT LİSTESİ'!$B$4:$H$478,4,0)),"",(VLOOKUP(B28,'KAYIT LİSTESİ'!$B$4:$H$478,4,0)))</f>
        <v>38138</v>
      </c>
      <c r="E28" s="222" t="str">
        <f>IF(ISERROR(VLOOKUP(B28,'KAYIT LİSTESİ'!$B$4:$H$478,5,0)),"",(VLOOKUP(B28,'KAYIT LİSTESİ'!$B$4:$H$478,5,0)))</f>
        <v>Baran YILDIZ</v>
      </c>
      <c r="F28" s="222" t="str">
        <f>IF(ISERROR(VLOOKUP(B28,'KAYIT LİSTESİ'!$B$4:$H$478,6,0)),"",(VLOOKUP(B28,'KAYIT LİSTESİ'!$B$4:$H$478,6,0)))</f>
        <v>İZMİR- İYİBURNAZ ORTA OKULU</v>
      </c>
      <c r="G28" s="223">
        <v>22885</v>
      </c>
      <c r="H28" s="224">
        <v>2</v>
      </c>
      <c r="J28" s="218"/>
      <c r="K28" s="225"/>
      <c r="L28" s="221"/>
      <c r="M28" s="226"/>
      <c r="N28" s="227"/>
      <c r="O28" s="223"/>
      <c r="P28" s="224"/>
      <c r="Q28" s="220"/>
    </row>
    <row r="29" spans="1:17" s="13" customFormat="1" ht="45" customHeight="1" x14ac:dyDescent="0.2">
      <c r="A29" s="218">
        <v>3</v>
      </c>
      <c r="B29" s="219" t="s">
        <v>60</v>
      </c>
      <c r="C29" s="220">
        <f>IF(ISERROR(VLOOKUP(B29,'KAYIT LİSTESİ'!$B$4:$H$478,2,0)),"",(VLOOKUP(B29,'KAYIT LİSTESİ'!$B$4:$H$478,2,0)))</f>
        <v>105</v>
      </c>
      <c r="D29" s="221">
        <f>IF(ISERROR(VLOOKUP(B29,'KAYIT LİSTESİ'!$B$4:$H$478,4,0)),"",(VLOOKUP(B29,'KAYIT LİSTESİ'!$B$4:$H$478,4,0)))</f>
        <v>38353</v>
      </c>
      <c r="E29" s="222" t="str">
        <f>IF(ISERROR(VLOOKUP(B29,'KAYIT LİSTESİ'!$B$4:$H$478,5,0)),"",(VLOOKUP(B29,'KAYIT LİSTESİ'!$B$4:$H$478,5,0)))</f>
        <v>RAMAZAN AVCI(FERDİ)</v>
      </c>
      <c r="F29" s="222" t="str">
        <f>IF(ISERROR(VLOOKUP(B29,'KAYIT LİSTESİ'!$B$4:$H$478,6,0)),"",(VLOOKUP(B29,'KAYIT LİSTESİ'!$B$4:$H$478,6,0)))</f>
        <v>İZMİR-MEHMET EMİN YURDAKUL ORTAOKULU-BUCA (FERDİ)</v>
      </c>
      <c r="G29" s="223">
        <v>22611</v>
      </c>
      <c r="H29" s="224">
        <v>1</v>
      </c>
      <c r="J29" s="218"/>
      <c r="K29" s="225"/>
      <c r="L29" s="221"/>
      <c r="M29" s="226"/>
      <c r="N29" s="227"/>
      <c r="O29" s="223"/>
      <c r="P29" s="224"/>
      <c r="Q29" s="220"/>
    </row>
    <row r="30" spans="1:17" s="13" customFormat="1" ht="45" customHeight="1" x14ac:dyDescent="0.2">
      <c r="A30" s="218">
        <v>4</v>
      </c>
      <c r="B30" s="219" t="s">
        <v>61</v>
      </c>
      <c r="C30" s="220">
        <f>IF(ISERROR(VLOOKUP(B30,'KAYIT LİSTESİ'!$B$4:$H$478,2,0)),"",(VLOOKUP(B30,'KAYIT LİSTESİ'!$B$4:$H$478,2,0)))</f>
        <v>117</v>
      </c>
      <c r="D30" s="221">
        <f>IF(ISERROR(VLOOKUP(B30,'KAYIT LİSTESİ'!$B$4:$H$478,4,0)),"",(VLOOKUP(B30,'KAYIT LİSTESİ'!$B$4:$H$478,4,0)))</f>
        <v>37907</v>
      </c>
      <c r="E30" s="222" t="str">
        <f>IF(ISERROR(VLOOKUP(B30,'KAYIT LİSTESİ'!$B$4:$H$478,5,0)),"",(VLOOKUP(B30,'KAYIT LİSTESİ'!$B$4:$H$478,5,0)))</f>
        <v>DOĞAÇ CESUR</v>
      </c>
      <c r="F30" s="222" t="str">
        <f>IF(ISERROR(VLOOKUP(B30,'KAYIT LİSTESİ'!$B$4:$H$478,6,0)),"",(VLOOKUP(B30,'KAYIT LİSTESİ'!$B$4:$H$478,6,0)))</f>
        <v>İZMİR-ÖZEL TÜRK ORTAOKLU KONAK</v>
      </c>
      <c r="G30" s="223" t="s">
        <v>368</v>
      </c>
      <c r="H30" s="224"/>
      <c r="J30" s="218"/>
      <c r="K30" s="225"/>
      <c r="L30" s="221"/>
      <c r="M30" s="226"/>
      <c r="N30" s="227"/>
      <c r="O30" s="223"/>
      <c r="P30" s="224"/>
      <c r="Q30" s="220"/>
    </row>
    <row r="31" spans="1:17" s="13" customFormat="1" ht="45" customHeight="1" x14ac:dyDescent="0.2">
      <c r="A31" s="218">
        <v>5</v>
      </c>
      <c r="B31" s="219" t="s">
        <v>62</v>
      </c>
      <c r="C31" s="220" t="str">
        <f>IF(ISERROR(VLOOKUP(B31,'KAYIT LİSTESİ'!$B$4:$H$478,2,0)),"",(VLOOKUP(B31,'KAYIT LİSTESİ'!$B$4:$H$478,2,0)))</f>
        <v/>
      </c>
      <c r="D31" s="221" t="str">
        <f>IF(ISERROR(VLOOKUP(B31,'KAYIT LİSTESİ'!$B$4:$H$478,4,0)),"",(VLOOKUP(B31,'KAYIT LİSTESİ'!$B$4:$H$478,4,0)))</f>
        <v/>
      </c>
      <c r="E31" s="222" t="str">
        <f>IF(ISERROR(VLOOKUP(B31,'KAYIT LİSTESİ'!$B$4:$H$478,5,0)),"",(VLOOKUP(B31,'KAYIT LİSTESİ'!$B$4:$H$478,5,0)))</f>
        <v/>
      </c>
      <c r="F31" s="222" t="str">
        <f>IF(ISERROR(VLOOKUP(B31,'KAYIT LİSTESİ'!$B$4:$H$478,6,0)),"",(VLOOKUP(B31,'KAYIT LİSTESİ'!$B$4:$H$478,6,0)))</f>
        <v/>
      </c>
      <c r="G31" s="223"/>
      <c r="H31" s="224"/>
      <c r="J31" s="218"/>
      <c r="K31" s="225"/>
      <c r="L31" s="221"/>
      <c r="M31" s="226"/>
      <c r="N31" s="227"/>
      <c r="O31" s="223"/>
      <c r="P31" s="224"/>
      <c r="Q31" s="220"/>
    </row>
    <row r="32" spans="1:17" s="13" customFormat="1" ht="45" customHeight="1" x14ac:dyDescent="0.2">
      <c r="A32" s="218">
        <v>6</v>
      </c>
      <c r="B32" s="219" t="s">
        <v>63</v>
      </c>
      <c r="C32" s="220" t="str">
        <f>IF(ISERROR(VLOOKUP(B32,'KAYIT LİSTESİ'!$B$4:$H$478,2,0)),"",(VLOOKUP(B32,'KAYIT LİSTESİ'!$B$4:$H$478,2,0)))</f>
        <v/>
      </c>
      <c r="D32" s="221" t="str">
        <f>IF(ISERROR(VLOOKUP(B32,'KAYIT LİSTESİ'!$B$4:$H$478,4,0)),"",(VLOOKUP(B32,'KAYIT LİSTESİ'!$B$4:$H$478,4,0)))</f>
        <v/>
      </c>
      <c r="E32" s="222" t="str">
        <f>IF(ISERROR(VLOOKUP(B32,'KAYIT LİSTESİ'!$B$4:$H$478,5,0)),"",(VLOOKUP(B32,'KAYIT LİSTESİ'!$B$4:$H$478,5,0)))</f>
        <v/>
      </c>
      <c r="F32" s="222" t="str">
        <f>IF(ISERROR(VLOOKUP(B32,'KAYIT LİSTESİ'!$B$4:$H$478,6,0)),"",(VLOOKUP(B32,'KAYIT LİSTESİ'!$B$4:$H$478,6,0)))</f>
        <v/>
      </c>
      <c r="G32" s="223"/>
      <c r="H32" s="224"/>
      <c r="J32" s="218"/>
      <c r="K32" s="225"/>
      <c r="L32" s="221"/>
      <c r="M32" s="226"/>
      <c r="N32" s="227"/>
      <c r="O32" s="223"/>
      <c r="P32" s="224"/>
      <c r="Q32" s="220"/>
    </row>
    <row r="33" spans="1:17" s="13" customFormat="1" ht="45" customHeight="1" x14ac:dyDescent="0.2">
      <c r="A33" s="218">
        <v>7</v>
      </c>
      <c r="B33" s="219" t="s">
        <v>131</v>
      </c>
      <c r="C33" s="220" t="str">
        <f>IF(ISERROR(VLOOKUP(B33,'KAYIT LİSTESİ'!$B$4:$H$478,2,0)),"",(VLOOKUP(B33,'KAYIT LİSTESİ'!$B$4:$H$478,2,0)))</f>
        <v/>
      </c>
      <c r="D33" s="221" t="str">
        <f>IF(ISERROR(VLOOKUP(B33,'KAYIT LİSTESİ'!$B$4:$H$478,4,0)),"",(VLOOKUP(B33,'KAYIT LİSTESİ'!$B$4:$H$478,4,0)))</f>
        <v/>
      </c>
      <c r="E33" s="222" t="str">
        <f>IF(ISERROR(VLOOKUP(B33,'KAYIT LİSTESİ'!$B$4:$H$478,5,0)),"",(VLOOKUP(B33,'KAYIT LİSTESİ'!$B$4:$H$478,5,0)))</f>
        <v/>
      </c>
      <c r="F33" s="222" t="str">
        <f>IF(ISERROR(VLOOKUP(B33,'KAYIT LİSTESİ'!$B$4:$H$478,6,0)),"",(VLOOKUP(B33,'KAYIT LİSTESİ'!$B$4:$H$478,6,0)))</f>
        <v/>
      </c>
      <c r="G33" s="223"/>
      <c r="H33" s="224"/>
      <c r="J33" s="218"/>
      <c r="K33" s="225"/>
      <c r="L33" s="221"/>
      <c r="M33" s="226"/>
      <c r="N33" s="227"/>
      <c r="O33" s="223"/>
      <c r="P33" s="224"/>
      <c r="Q33" s="220"/>
    </row>
    <row r="34" spans="1:17" s="13" customFormat="1" ht="45" customHeight="1" x14ac:dyDescent="0.2">
      <c r="A34" s="218">
        <v>8</v>
      </c>
      <c r="B34" s="219" t="s">
        <v>132</v>
      </c>
      <c r="C34" s="220" t="str">
        <f>IF(ISERROR(VLOOKUP(B34,'KAYIT LİSTESİ'!$B$4:$H$478,2,0)),"",(VLOOKUP(B34,'KAYIT LİSTESİ'!$B$4:$H$478,2,0)))</f>
        <v/>
      </c>
      <c r="D34" s="221" t="str">
        <f>IF(ISERROR(VLOOKUP(B34,'KAYIT LİSTESİ'!$B$4:$H$478,4,0)),"",(VLOOKUP(B34,'KAYIT LİSTESİ'!$B$4:$H$478,4,0)))</f>
        <v/>
      </c>
      <c r="E34" s="222" t="str">
        <f>IF(ISERROR(VLOOKUP(B34,'KAYIT LİSTESİ'!$B$4:$H$478,5,0)),"",(VLOOKUP(B34,'KAYIT LİSTESİ'!$B$4:$H$478,5,0)))</f>
        <v/>
      </c>
      <c r="F34" s="222" t="str">
        <f>IF(ISERROR(VLOOKUP(B34,'KAYIT LİSTESİ'!$B$4:$H$478,6,0)),"",(VLOOKUP(B34,'KAYIT LİSTESİ'!$B$4:$H$478,6,0)))</f>
        <v/>
      </c>
      <c r="G34" s="223"/>
      <c r="H34" s="224"/>
      <c r="J34" s="218"/>
      <c r="K34" s="225"/>
      <c r="L34" s="221"/>
      <c r="M34" s="226"/>
      <c r="N34" s="227"/>
      <c r="O34" s="223"/>
      <c r="P34" s="228"/>
      <c r="Q34" s="228" t="str">
        <f>IF(ISTEXT(O34)," ",IFERROR(VLOOKUP(SMALL(PUAN!$N$4:$O$112,COUNTIF(PUAN!$N$4:$O$112,"&lt;"&amp;O34)+1),PUAN!$N$4:$O$112,2,0),"    "))</f>
        <v xml:space="preserve">    </v>
      </c>
    </row>
    <row r="35" spans="1:17" s="13" customFormat="1" ht="45" customHeight="1" x14ac:dyDescent="0.2">
      <c r="A35" s="19" t="s">
        <v>18</v>
      </c>
      <c r="B35" s="19"/>
      <c r="C35" s="19"/>
      <c r="D35" s="45"/>
      <c r="E35" s="38" t="s">
        <v>0</v>
      </c>
      <c r="F35" s="149" t="s">
        <v>1</v>
      </c>
      <c r="G35" s="16"/>
      <c r="H35" s="16"/>
      <c r="J35" s="20" t="s">
        <v>2</v>
      </c>
      <c r="K35" s="20"/>
      <c r="L35" s="20"/>
      <c r="M35" s="20"/>
      <c r="N35" s="18"/>
      <c r="O35" s="41" t="s">
        <v>3</v>
      </c>
      <c r="P35" s="42" t="s">
        <v>3</v>
      </c>
      <c r="Q35" s="15"/>
    </row>
    <row r="36" spans="1:17" s="13" customFormat="1" ht="45" customHeight="1" x14ac:dyDescent="0.2">
      <c r="A36" s="16"/>
      <c r="B36" s="16"/>
      <c r="C36" s="15"/>
      <c r="D36" s="39"/>
      <c r="E36" s="39"/>
      <c r="F36" s="147"/>
      <c r="G36" s="17"/>
      <c r="H36" s="17"/>
      <c r="J36" s="15"/>
      <c r="K36" s="16"/>
      <c r="L36" s="16"/>
      <c r="M36" s="16"/>
      <c r="N36" s="18"/>
      <c r="O36" s="43"/>
      <c r="P36" s="43"/>
      <c r="Q36" s="15"/>
    </row>
    <row r="37" spans="1:17" s="13" customFormat="1" ht="45" customHeight="1" x14ac:dyDescent="0.2">
      <c r="A37" s="16"/>
      <c r="B37" s="16"/>
      <c r="C37" s="15"/>
      <c r="D37" s="39"/>
      <c r="E37" s="39"/>
      <c r="F37" s="147"/>
      <c r="G37" s="17"/>
      <c r="H37" s="17"/>
      <c r="J37" s="15"/>
      <c r="K37" s="16"/>
      <c r="L37" s="16"/>
      <c r="M37" s="16"/>
      <c r="N37" s="18"/>
      <c r="O37" s="43"/>
      <c r="P37" s="43"/>
      <c r="Q37" s="15"/>
    </row>
    <row r="38" spans="1:17" s="13" customFormat="1" ht="45" customHeight="1" x14ac:dyDescent="0.2">
      <c r="A38" s="16"/>
      <c r="B38" s="16"/>
      <c r="C38" s="15"/>
      <c r="D38" s="39"/>
      <c r="E38" s="39"/>
      <c r="F38" s="147"/>
      <c r="G38" s="17"/>
      <c r="H38" s="17"/>
      <c r="J38" s="15"/>
      <c r="K38" s="16"/>
      <c r="L38" s="16"/>
      <c r="M38" s="16"/>
      <c r="N38" s="18"/>
      <c r="O38" s="43"/>
      <c r="P38" s="43"/>
      <c r="Q38" s="15"/>
    </row>
    <row r="39" spans="1:17" s="13" customFormat="1" ht="45" customHeight="1" x14ac:dyDescent="0.2">
      <c r="A39" s="16"/>
      <c r="B39" s="16"/>
      <c r="C39" s="15"/>
      <c r="D39" s="39"/>
      <c r="E39" s="39"/>
      <c r="F39" s="147"/>
      <c r="G39" s="17"/>
      <c r="H39" s="17"/>
      <c r="J39" s="15"/>
      <c r="K39" s="16"/>
      <c r="L39" s="16"/>
      <c r="M39" s="16"/>
      <c r="N39" s="18"/>
      <c r="O39" s="43"/>
      <c r="P39" s="43"/>
      <c r="Q39" s="15"/>
    </row>
    <row r="40" spans="1:17" s="13" customFormat="1" ht="45" customHeight="1" x14ac:dyDescent="0.2">
      <c r="A40" s="16"/>
      <c r="B40" s="16"/>
      <c r="C40" s="15"/>
      <c r="D40" s="39"/>
      <c r="E40" s="39"/>
      <c r="F40" s="147"/>
      <c r="G40" s="17"/>
      <c r="H40" s="17"/>
      <c r="J40" s="15"/>
      <c r="K40" s="16"/>
      <c r="L40" s="16"/>
      <c r="M40" s="16"/>
      <c r="N40" s="18"/>
      <c r="O40" s="43"/>
      <c r="P40" s="43"/>
      <c r="Q40" s="15"/>
    </row>
    <row r="41" spans="1:17" s="13" customFormat="1" ht="45" customHeight="1" x14ac:dyDescent="0.2">
      <c r="A41" s="16"/>
      <c r="B41" s="16"/>
      <c r="C41" s="15"/>
      <c r="D41" s="39"/>
      <c r="E41" s="39"/>
      <c r="F41" s="147"/>
      <c r="G41" s="17"/>
      <c r="H41" s="17"/>
      <c r="J41" s="15"/>
      <c r="K41" s="16"/>
      <c r="L41" s="16"/>
      <c r="M41" s="16"/>
      <c r="N41" s="18"/>
      <c r="O41" s="43"/>
      <c r="P41" s="43"/>
      <c r="Q41" s="15"/>
    </row>
    <row r="42" spans="1:17" s="13" customFormat="1" ht="45" customHeight="1" x14ac:dyDescent="0.2">
      <c r="A42" s="16"/>
      <c r="B42" s="16"/>
      <c r="C42" s="15"/>
      <c r="D42" s="39"/>
      <c r="E42" s="39"/>
      <c r="F42" s="147"/>
      <c r="G42" s="17"/>
      <c r="H42" s="17"/>
      <c r="J42" s="15"/>
      <c r="K42" s="16"/>
      <c r="L42" s="16"/>
      <c r="M42" s="16"/>
      <c r="N42" s="18"/>
      <c r="O42" s="43"/>
      <c r="P42" s="43"/>
      <c r="Q42" s="15"/>
    </row>
    <row r="43" spans="1:17" s="13" customFormat="1" ht="45" customHeight="1" x14ac:dyDescent="0.2">
      <c r="A43" s="16"/>
      <c r="B43" s="16"/>
      <c r="C43" s="15"/>
      <c r="D43" s="39"/>
      <c r="E43" s="39"/>
      <c r="F43" s="147"/>
      <c r="G43" s="17"/>
      <c r="H43" s="17"/>
      <c r="J43" s="15"/>
      <c r="K43" s="16"/>
      <c r="L43" s="16"/>
      <c r="M43" s="16"/>
      <c r="N43" s="18"/>
      <c r="O43" s="43"/>
      <c r="P43" s="43"/>
      <c r="Q43" s="15"/>
    </row>
    <row r="44" spans="1:17" ht="35.25" customHeight="1" x14ac:dyDescent="0.2">
      <c r="I44" s="16"/>
    </row>
  </sheetData>
  <sortState ref="K8:Q22">
    <sortCondition ref="O8:O22"/>
  </sortState>
  <mergeCells count="20">
    <mergeCell ref="N3:P3"/>
    <mergeCell ref="H3:K3"/>
    <mergeCell ref="A1:Q1"/>
    <mergeCell ref="A2:Q2"/>
    <mergeCell ref="Q6:Q7"/>
    <mergeCell ref="A3:C3"/>
    <mergeCell ref="P6:P7"/>
    <mergeCell ref="J5:N5"/>
    <mergeCell ref="A4:C4"/>
    <mergeCell ref="D4:E4"/>
    <mergeCell ref="J6:J7"/>
    <mergeCell ref="K6:K7"/>
    <mergeCell ref="N6:N7"/>
    <mergeCell ref="O6:O7"/>
    <mergeCell ref="L6:L7"/>
    <mergeCell ref="M6:M7"/>
    <mergeCell ref="N4:P4"/>
    <mergeCell ref="A5:H5"/>
    <mergeCell ref="D3:E3"/>
    <mergeCell ref="F3:G3"/>
  </mergeCells>
  <conditionalFormatting sqref="A27:A34">
    <cfRule type="duplicateValues" dxfId="14" priority="67"/>
  </conditionalFormatting>
  <conditionalFormatting sqref="A17:A24">
    <cfRule type="duplicateValues" dxfId="13" priority="1"/>
  </conditionalFormatting>
  <conditionalFormatting sqref="A8:A14">
    <cfRule type="duplicateValues" dxfId="12" priority="13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fitToHeight="0" orientation="portrait" horizontalDpi="4294967295" verticalDpi="4294967295" r:id="rId1"/>
  <headerFooter alignWithMargins="0"/>
  <ignoredErrors>
    <ignoredError sqref="D4 P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W90"/>
  <sheetViews>
    <sheetView view="pageBreakPreview" zoomScale="50" zoomScaleNormal="50" zoomScaleSheetLayoutView="50" workbookViewId="0">
      <selection activeCell="F11" sqref="F11"/>
    </sheetView>
  </sheetViews>
  <sheetFormatPr defaultRowHeight="20.25" x14ac:dyDescent="0.2"/>
  <cols>
    <col min="1" max="1" width="8.42578125" style="17" customWidth="1"/>
    <col min="2" max="2" width="20.140625" style="17" hidden="1" customWidth="1"/>
    <col min="3" max="3" width="18" style="17" bestFit="1" customWidth="1"/>
    <col min="4" max="4" width="29.7109375" style="47" bestFit="1" customWidth="1"/>
    <col min="5" max="5" width="48" style="17" bestFit="1" customWidth="1"/>
    <col min="6" max="6" width="64.85546875" style="17" bestFit="1" customWidth="1"/>
    <col min="7" max="7" width="5.5703125" style="46" bestFit="1" customWidth="1"/>
    <col min="8" max="39" width="4.7109375" style="46" customWidth="1"/>
    <col min="40" max="48" width="4.7109375" style="46" hidden="1" customWidth="1"/>
    <col min="49" max="66" width="4.7109375" style="46" customWidth="1"/>
    <col min="67" max="67" width="23" style="48" customWidth="1"/>
    <col min="68" max="68" width="12.42578125" style="49" customWidth="1"/>
    <col min="69" max="69" width="12.42578125" style="17" customWidth="1"/>
    <col min="70" max="73" width="9.140625" style="46"/>
    <col min="74" max="74" width="9.140625" style="187" hidden="1" customWidth="1"/>
    <col min="75" max="75" width="9.140625" style="185" hidden="1" customWidth="1"/>
    <col min="76" max="16384" width="9.140625" style="46"/>
  </cols>
  <sheetData>
    <row r="1" spans="1:75" s="10" customFormat="1" ht="69.75" customHeight="1" x14ac:dyDescent="0.2">
      <c r="A1" s="643" t="str">
        <f>('YARIŞMA BİLGİLERİ'!A2)</f>
        <v>Gençlik ve Spor Bakanlığı
Spor Genel Müdürlüğü
Spor Faaliyetleri Daire Başkanlığı</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V1" s="187">
        <v>60</v>
      </c>
      <c r="BW1" s="185">
        <v>1</v>
      </c>
    </row>
    <row r="2" spans="1:75" s="10" customFormat="1" ht="36.75" customHeight="1" x14ac:dyDescent="0.2">
      <c r="A2" s="644" t="str">
        <f>'YARIŞMA BİLGİLERİ'!F19</f>
        <v>2017-2018 Öğretim Yılı Okullararası Puanlı  Atletizm Yıldızlar İl Birinciliği</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c r="BC2" s="644"/>
      <c r="BD2" s="644"/>
      <c r="BE2" s="644"/>
      <c r="BF2" s="644"/>
      <c r="BG2" s="644"/>
      <c r="BH2" s="644"/>
      <c r="BI2" s="644"/>
      <c r="BJ2" s="644"/>
      <c r="BK2" s="644"/>
      <c r="BL2" s="644"/>
      <c r="BM2" s="644"/>
      <c r="BN2" s="644"/>
      <c r="BO2" s="644"/>
      <c r="BP2" s="644"/>
      <c r="BQ2" s="644"/>
      <c r="BV2" s="187">
        <v>62</v>
      </c>
      <c r="BW2" s="185">
        <v>2</v>
      </c>
    </row>
    <row r="3" spans="1:75" s="250" customFormat="1" ht="23.25" customHeight="1" x14ac:dyDescent="0.2">
      <c r="A3" s="645" t="s">
        <v>78</v>
      </c>
      <c r="B3" s="645"/>
      <c r="C3" s="645"/>
      <c r="D3" s="645"/>
      <c r="E3" s="646" t="str">
        <f>'YARIŞMA PROGRAMI'!C11</f>
        <v>Yüksek Atlama</v>
      </c>
      <c r="F3" s="646"/>
      <c r="G3" s="248"/>
      <c r="H3" s="248"/>
      <c r="I3" s="248"/>
      <c r="J3" s="248"/>
      <c r="K3" s="248"/>
      <c r="L3" s="248"/>
      <c r="M3" s="248"/>
      <c r="N3" s="649" t="s">
        <v>213</v>
      </c>
      <c r="O3" s="649"/>
      <c r="P3" s="649"/>
      <c r="Q3" s="649"/>
      <c r="R3" s="649"/>
      <c r="S3" s="649"/>
      <c r="T3" s="649"/>
      <c r="U3" s="649"/>
      <c r="V3" s="649"/>
      <c r="W3" s="649"/>
      <c r="X3" s="649"/>
      <c r="Y3" s="650">
        <f>'YARIŞMA PROGRAMI'!D11</f>
        <v>153</v>
      </c>
      <c r="Z3" s="650"/>
      <c r="AA3" s="650"/>
      <c r="AB3" s="650"/>
      <c r="AC3" s="650"/>
      <c r="AD3" s="650"/>
      <c r="AE3" s="650"/>
      <c r="AF3" s="647"/>
      <c r="AG3" s="647"/>
      <c r="AH3" s="647"/>
      <c r="AI3" s="647"/>
      <c r="AJ3" s="647"/>
      <c r="AK3" s="248"/>
      <c r="AL3" s="248"/>
      <c r="AM3" s="248"/>
      <c r="AN3" s="248"/>
      <c r="AO3" s="248"/>
      <c r="AP3" s="248"/>
      <c r="AQ3" s="248"/>
      <c r="AR3" s="249"/>
      <c r="AS3" s="249"/>
      <c r="AT3" s="249"/>
      <c r="AU3" s="249"/>
      <c r="AV3" s="249"/>
      <c r="AW3" s="645" t="s">
        <v>178</v>
      </c>
      <c r="AX3" s="645"/>
      <c r="AY3" s="645"/>
      <c r="AZ3" s="645"/>
      <c r="BA3" s="645"/>
      <c r="BB3" s="645"/>
      <c r="BC3" s="648" t="str">
        <f>'YARIŞMA PROGRAMI'!E11</f>
        <v>-</v>
      </c>
      <c r="BD3" s="648"/>
      <c r="BE3" s="648"/>
      <c r="BF3" s="648"/>
      <c r="BG3" s="648"/>
      <c r="BH3" s="648"/>
      <c r="BI3" s="648"/>
      <c r="BJ3" s="648"/>
      <c r="BK3" s="648"/>
      <c r="BL3" s="648"/>
      <c r="BM3" s="648"/>
      <c r="BN3" s="648"/>
      <c r="BO3" s="648"/>
      <c r="BP3" s="648"/>
      <c r="BQ3" s="648"/>
      <c r="BV3" s="251">
        <v>64</v>
      </c>
      <c r="BW3" s="252">
        <v>3</v>
      </c>
    </row>
    <row r="4" spans="1:75" s="250" customFormat="1" ht="23.25" customHeight="1" x14ac:dyDescent="0.2">
      <c r="A4" s="655" t="s">
        <v>80</v>
      </c>
      <c r="B4" s="655"/>
      <c r="C4" s="655"/>
      <c r="D4" s="655"/>
      <c r="E4" s="651" t="str">
        <f>'YARIŞMA BİLGİLERİ'!F21</f>
        <v>Yıldız Erkekler</v>
      </c>
      <c r="F4" s="651"/>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655" t="s">
        <v>76</v>
      </c>
      <c r="AX4" s="655"/>
      <c r="AY4" s="655"/>
      <c r="AZ4" s="655"/>
      <c r="BA4" s="655"/>
      <c r="BB4" s="655"/>
      <c r="BC4" s="640" t="str">
        <f>'YARIŞMA PROGRAMI'!B11</f>
        <v>04 Nisan 2018 - 14:30</v>
      </c>
      <c r="BD4" s="640"/>
      <c r="BE4" s="640"/>
      <c r="BF4" s="640"/>
      <c r="BG4" s="640"/>
      <c r="BH4" s="640"/>
      <c r="BI4" s="640"/>
      <c r="BJ4" s="640"/>
      <c r="BK4" s="640"/>
      <c r="BL4" s="640"/>
      <c r="BM4" s="640"/>
      <c r="BN4" s="640"/>
      <c r="BO4" s="640"/>
      <c r="BP4" s="640"/>
      <c r="BQ4" s="640"/>
      <c r="BV4" s="251">
        <v>66</v>
      </c>
      <c r="BW4" s="252">
        <v>4</v>
      </c>
    </row>
    <row r="5" spans="1:75" s="10" customFormat="1" ht="30" customHeight="1" x14ac:dyDescent="0.2">
      <c r="A5" s="50"/>
      <c r="B5" s="50"/>
      <c r="C5" s="50"/>
      <c r="D5" s="51"/>
      <c r="E5" s="52"/>
      <c r="F5" s="53"/>
      <c r="G5" s="54"/>
      <c r="H5" s="54"/>
      <c r="I5" s="54"/>
      <c r="J5" s="54"/>
      <c r="K5" s="50"/>
      <c r="L5" s="50"/>
      <c r="M5" s="50"/>
      <c r="N5" s="50"/>
      <c r="O5" s="50"/>
      <c r="P5" s="50"/>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652">
        <f ca="1">NOW()</f>
        <v>43195.734738888888</v>
      </c>
      <c r="BP5" s="652"/>
      <c r="BQ5" s="652"/>
      <c r="BV5" s="187">
        <v>68</v>
      </c>
      <c r="BW5" s="185">
        <v>5</v>
      </c>
    </row>
    <row r="6" spans="1:75" ht="22.5" customHeight="1" x14ac:dyDescent="0.2">
      <c r="A6" s="637" t="s">
        <v>6</v>
      </c>
      <c r="B6" s="656"/>
      <c r="C6" s="637" t="s">
        <v>64</v>
      </c>
      <c r="D6" s="637" t="s">
        <v>20</v>
      </c>
      <c r="E6" s="637" t="s">
        <v>7</v>
      </c>
      <c r="F6" s="637" t="s">
        <v>190</v>
      </c>
      <c r="G6" s="654" t="s">
        <v>21</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c r="BA6" s="654"/>
      <c r="BB6" s="654"/>
      <c r="BC6" s="654"/>
      <c r="BD6" s="654"/>
      <c r="BE6" s="654"/>
      <c r="BF6" s="654"/>
      <c r="BG6" s="654"/>
      <c r="BH6" s="654"/>
      <c r="BI6" s="654"/>
      <c r="BJ6" s="654"/>
      <c r="BK6" s="654"/>
      <c r="BL6" s="654"/>
      <c r="BM6" s="654"/>
      <c r="BN6" s="654"/>
      <c r="BO6" s="642" t="s">
        <v>8</v>
      </c>
      <c r="BP6" s="653" t="s">
        <v>111</v>
      </c>
      <c r="BQ6" s="641" t="s">
        <v>9</v>
      </c>
      <c r="BV6" s="187">
        <v>70</v>
      </c>
      <c r="BW6" s="185">
        <v>6</v>
      </c>
    </row>
    <row r="7" spans="1:75" ht="66.75" customHeight="1" x14ac:dyDescent="0.2">
      <c r="A7" s="638"/>
      <c r="B7" s="656"/>
      <c r="C7" s="638"/>
      <c r="D7" s="638"/>
      <c r="E7" s="638"/>
      <c r="F7" s="638"/>
      <c r="G7" s="639">
        <v>120</v>
      </c>
      <c r="H7" s="639"/>
      <c r="I7" s="639"/>
      <c r="J7" s="639">
        <v>125</v>
      </c>
      <c r="K7" s="639"/>
      <c r="L7" s="639"/>
      <c r="M7" s="639">
        <v>130</v>
      </c>
      <c r="N7" s="639"/>
      <c r="O7" s="639"/>
      <c r="P7" s="639">
        <v>135</v>
      </c>
      <c r="Q7" s="639"/>
      <c r="R7" s="639"/>
      <c r="S7" s="639">
        <v>140</v>
      </c>
      <c r="T7" s="639"/>
      <c r="U7" s="639"/>
      <c r="V7" s="639">
        <v>145</v>
      </c>
      <c r="W7" s="639"/>
      <c r="X7" s="639"/>
      <c r="Y7" s="639">
        <v>150</v>
      </c>
      <c r="Z7" s="639"/>
      <c r="AA7" s="639"/>
      <c r="AB7" s="639">
        <v>153</v>
      </c>
      <c r="AC7" s="639"/>
      <c r="AD7" s="639"/>
      <c r="AE7" s="639">
        <v>156</v>
      </c>
      <c r="AF7" s="639"/>
      <c r="AG7" s="639"/>
      <c r="AH7" s="639">
        <v>159</v>
      </c>
      <c r="AI7" s="639"/>
      <c r="AJ7" s="639"/>
      <c r="AK7" s="639">
        <v>162</v>
      </c>
      <c r="AL7" s="639"/>
      <c r="AM7" s="639"/>
      <c r="AN7" s="639"/>
      <c r="AO7" s="639"/>
      <c r="AP7" s="639"/>
      <c r="AQ7" s="639"/>
      <c r="AR7" s="639"/>
      <c r="AS7" s="639"/>
      <c r="AT7" s="639"/>
      <c r="AU7" s="639"/>
      <c r="AV7" s="639"/>
      <c r="AW7" s="639"/>
      <c r="AX7" s="639"/>
      <c r="AY7" s="639"/>
      <c r="AZ7" s="639"/>
      <c r="BA7" s="639"/>
      <c r="BB7" s="639"/>
      <c r="BC7" s="639"/>
      <c r="BD7" s="639"/>
      <c r="BE7" s="639"/>
      <c r="BF7" s="639"/>
      <c r="BG7" s="639"/>
      <c r="BH7" s="639"/>
      <c r="BI7" s="639"/>
      <c r="BJ7" s="639"/>
      <c r="BK7" s="639"/>
      <c r="BL7" s="639"/>
      <c r="BM7" s="639"/>
      <c r="BN7" s="639"/>
      <c r="BO7" s="642"/>
      <c r="BP7" s="653"/>
      <c r="BQ7" s="641"/>
      <c r="BV7" s="187">
        <v>72</v>
      </c>
      <c r="BW7" s="185">
        <v>7</v>
      </c>
    </row>
    <row r="8" spans="1:75" s="13" customFormat="1" ht="71.25" hidden="1" customHeight="1" x14ac:dyDescent="0.2">
      <c r="A8" s="212">
        <v>1</v>
      </c>
      <c r="B8" s="213" t="s">
        <v>97</v>
      </c>
      <c r="C8" s="214" t="str">
        <f>IF(ISERROR(VLOOKUP(B8,'KAYIT LİSTESİ'!$B$4:$H$4978,2,0)),"",(VLOOKUP(B8,'KAYIT LİSTESİ'!$B$4:$H$4978,2,0)))</f>
        <v/>
      </c>
      <c r="D8" s="215" t="str">
        <f>IF(ISERROR(VLOOKUP(B8,'KAYIT LİSTESİ'!$B$4:$H$4978,4,0)),"",(VLOOKUP(B8,'KAYIT LİSTESİ'!$B$4:$H$4978,4,0)))</f>
        <v/>
      </c>
      <c r="E8" s="216" t="str">
        <f>IF(ISERROR(VLOOKUP(B8,'KAYIT LİSTESİ'!$B$4:$H$4978,5,0)),"",(VLOOKUP(B8,'KAYIT LİSTESİ'!$B$4:$H$4978,5,0)))</f>
        <v/>
      </c>
      <c r="F8" s="216" t="str">
        <f>IF(ISERROR(VLOOKUP(B8,'KAYIT LİSTESİ'!$B$4:$H$4978,6,0)),"",(VLOOKUP(B8,'KAYIT LİSTESİ'!$B$4:$H$4978,6,0)))</f>
        <v/>
      </c>
      <c r="G8" s="201"/>
      <c r="H8" s="201"/>
      <c r="I8" s="201"/>
      <c r="J8" s="202"/>
      <c r="K8" s="203"/>
      <c r="L8" s="203"/>
      <c r="M8" s="201"/>
      <c r="N8" s="204"/>
      <c r="O8" s="201"/>
      <c r="P8" s="203"/>
      <c r="Q8" s="203"/>
      <c r="R8" s="203"/>
      <c r="S8" s="201"/>
      <c r="T8" s="201"/>
      <c r="U8" s="201"/>
      <c r="V8" s="203"/>
      <c r="W8" s="203"/>
      <c r="X8" s="203"/>
      <c r="Y8" s="201"/>
      <c r="Z8" s="201"/>
      <c r="AA8" s="201"/>
      <c r="AB8" s="203"/>
      <c r="AC8" s="203"/>
      <c r="AD8" s="203"/>
      <c r="AE8" s="201"/>
      <c r="AF8" s="201"/>
      <c r="AG8" s="201"/>
      <c r="AH8" s="203"/>
      <c r="AI8" s="203"/>
      <c r="AJ8" s="203"/>
      <c r="AK8" s="201"/>
      <c r="AL8" s="201"/>
      <c r="AM8" s="201"/>
      <c r="AN8" s="203"/>
      <c r="AO8" s="203"/>
      <c r="AP8" s="203"/>
      <c r="AQ8" s="201"/>
      <c r="AR8" s="201"/>
      <c r="AS8" s="201"/>
      <c r="AT8" s="203"/>
      <c r="AU8" s="205"/>
      <c r="AV8" s="205"/>
      <c r="AW8" s="206"/>
      <c r="AX8" s="206"/>
      <c r="AY8" s="206"/>
      <c r="AZ8" s="205"/>
      <c r="BA8" s="205"/>
      <c r="BB8" s="205"/>
      <c r="BC8" s="206"/>
      <c r="BD8" s="206"/>
      <c r="BE8" s="206"/>
      <c r="BF8" s="205"/>
      <c r="BG8" s="205"/>
      <c r="BH8" s="205"/>
      <c r="BI8" s="206"/>
      <c r="BJ8" s="206"/>
      <c r="BK8" s="206"/>
      <c r="BL8" s="205"/>
      <c r="BM8" s="205"/>
      <c r="BN8" s="205"/>
      <c r="BO8" s="217"/>
      <c r="BP8" s="464" t="str">
        <f>IF(ISTEXT(BO8)," ",IFERROR(VLOOKUP(SMALL(PUAN!$Z$4:$AA$112,COUNTIF(PUAN!$Z$4:$AA$112,"&lt;="&amp;BO8)+0),PUAN!$Z$4:$AA$112,2,0),"    "))</f>
        <v xml:space="preserve">    </v>
      </c>
      <c r="BQ8" s="238"/>
      <c r="BV8" s="187">
        <v>74</v>
      </c>
      <c r="BW8" s="185">
        <v>8</v>
      </c>
    </row>
    <row r="9" spans="1:75" s="13" customFormat="1" ht="71.25" customHeight="1" x14ac:dyDescent="0.2">
      <c r="A9" s="476">
        <v>1</v>
      </c>
      <c r="B9" s="477" t="s">
        <v>220</v>
      </c>
      <c r="C9" s="478">
        <f>IF(ISERROR(VLOOKUP(B9,'KAYIT LİSTESİ'!$B$4:$H$4978,2,0)),"",(VLOOKUP(B9,'KAYIT LİSTESİ'!$B$4:$H$4978,2,0)))</f>
        <v>16</v>
      </c>
      <c r="D9" s="479">
        <f>IF(ISERROR(VLOOKUP(B9,'KAYIT LİSTESİ'!$B$4:$H$4978,4,0)),"",(VLOOKUP(B9,'KAYIT LİSTESİ'!$B$4:$H$4978,4,0)))</f>
        <v>38162</v>
      </c>
      <c r="E9" s="480" t="str">
        <f>IF(ISERROR(VLOOKUP(B9,'KAYIT LİSTESİ'!$B$4:$H$4978,5,0)),"",(VLOOKUP(B9,'KAYIT LİSTESİ'!$B$4:$H$4978,5,0)))</f>
        <v>CAN ÖZCAN</v>
      </c>
      <c r="F9" s="480" t="str">
        <f>IF(ISERROR(VLOOKUP(B9,'KAYIT LİSTESİ'!$B$4:$H$4978,6,0)),"",(VLOOKUP(B9,'KAYIT LİSTESİ'!$B$4:$H$4978,6,0)))</f>
        <v>İZMİR-ÖZEL ÇAKABEY OKULLARI</v>
      </c>
      <c r="G9" s="481" t="s">
        <v>195</v>
      </c>
      <c r="H9" s="481"/>
      <c r="I9" s="481"/>
      <c r="J9" s="482" t="s">
        <v>195</v>
      </c>
      <c r="K9" s="481"/>
      <c r="L9" s="481"/>
      <c r="M9" s="481" t="s">
        <v>658</v>
      </c>
      <c r="N9" s="482"/>
      <c r="O9" s="481"/>
      <c r="P9" s="481" t="s">
        <v>658</v>
      </c>
      <c r="Q9" s="481"/>
      <c r="R9" s="481"/>
      <c r="S9" s="481" t="s">
        <v>658</v>
      </c>
      <c r="T9" s="481"/>
      <c r="U9" s="481"/>
      <c r="V9" s="481" t="s">
        <v>658</v>
      </c>
      <c r="W9" s="481"/>
      <c r="X9" s="481"/>
      <c r="Y9" s="481" t="s">
        <v>658</v>
      </c>
      <c r="Z9" s="481"/>
      <c r="AA9" s="481"/>
      <c r="AB9" s="481" t="s">
        <v>658</v>
      </c>
      <c r="AC9" s="481"/>
      <c r="AD9" s="481"/>
      <c r="AE9" s="481" t="s">
        <v>656</v>
      </c>
      <c r="AF9" s="481" t="s">
        <v>656</v>
      </c>
      <c r="AG9" s="481" t="s">
        <v>656</v>
      </c>
      <c r="AH9" s="481"/>
      <c r="AI9" s="481"/>
      <c r="AJ9" s="481"/>
      <c r="AK9" s="481"/>
      <c r="AL9" s="481"/>
      <c r="AM9" s="481"/>
      <c r="AN9" s="481"/>
      <c r="AO9" s="481"/>
      <c r="AP9" s="481"/>
      <c r="AQ9" s="481"/>
      <c r="AR9" s="481"/>
      <c r="AS9" s="481"/>
      <c r="AT9" s="481"/>
      <c r="AU9" s="483"/>
      <c r="AV9" s="483"/>
      <c r="AW9" s="483"/>
      <c r="AX9" s="483"/>
      <c r="AY9" s="483"/>
      <c r="AZ9" s="483"/>
      <c r="BA9" s="483"/>
      <c r="BB9" s="483"/>
      <c r="BC9" s="483"/>
      <c r="BD9" s="483"/>
      <c r="BE9" s="483"/>
      <c r="BF9" s="483"/>
      <c r="BG9" s="483"/>
      <c r="BH9" s="483"/>
      <c r="BI9" s="483"/>
      <c r="BJ9" s="483"/>
      <c r="BK9" s="483"/>
      <c r="BL9" s="483"/>
      <c r="BM9" s="483"/>
      <c r="BN9" s="483"/>
      <c r="BO9" s="484">
        <v>153</v>
      </c>
      <c r="BP9" s="485">
        <f>IF(ISTEXT(BO9)," ",IFERROR(VLOOKUP(SMALL(PUAN!$Z$4:$AA$112,COUNTIF(PUAN!$Z$4:$AA$112,"&lt;="&amp;BO9)+0),PUAN!$Z$4:$AA$112,2,0),"    "))</f>
        <v>53</v>
      </c>
      <c r="BQ9" s="486"/>
      <c r="BV9" s="187">
        <v>76</v>
      </c>
      <c r="BW9" s="185">
        <v>9</v>
      </c>
    </row>
    <row r="10" spans="1:75" s="13" customFormat="1" ht="71.25" customHeight="1" x14ac:dyDescent="0.2">
      <c r="A10" s="212">
        <v>2</v>
      </c>
      <c r="B10" s="213" t="s">
        <v>218</v>
      </c>
      <c r="C10" s="472">
        <f>IF(ISERROR(VLOOKUP(B10,'KAYIT LİSTESİ'!$B$4:$H$4978,2,0)),"",(VLOOKUP(B10,'KAYIT LİSTESİ'!$B$4:$H$4978,2,0)))</f>
        <v>6</v>
      </c>
      <c r="D10" s="473">
        <f>IF(ISERROR(VLOOKUP(B10,'KAYIT LİSTESİ'!$B$4:$H$4978,4,0)),"",(VLOOKUP(B10,'KAYIT LİSTESİ'!$B$4:$H$4978,4,0)))</f>
        <v>38458</v>
      </c>
      <c r="E10" s="474" t="str">
        <f>IF(ISERROR(VLOOKUP(B10,'KAYIT LİSTESİ'!$B$4:$H$4978,5,0)),"",(VLOOKUP(B10,'KAYIT LİSTESİ'!$B$4:$H$4978,5,0)))</f>
        <v>DENİZ KAAN KARTAL</v>
      </c>
      <c r="F10" s="474" t="str">
        <f>IF(ISERROR(VLOOKUP(B10,'KAYIT LİSTESİ'!$B$4:$H$4978,6,0)),"",(VLOOKUP(B10,'KAYIT LİSTESİ'!$B$4:$H$4978,6,0)))</f>
        <v>İZMİR-BUCA KOZAĞAÇORTAOKULU</v>
      </c>
      <c r="G10" s="201" t="s">
        <v>195</v>
      </c>
      <c r="H10" s="201"/>
      <c r="I10" s="201"/>
      <c r="J10" s="202" t="s">
        <v>658</v>
      </c>
      <c r="K10" s="203"/>
      <c r="L10" s="203"/>
      <c r="M10" s="201" t="s">
        <v>658</v>
      </c>
      <c r="N10" s="204"/>
      <c r="O10" s="201"/>
      <c r="P10" s="203" t="s">
        <v>658</v>
      </c>
      <c r="Q10" s="203"/>
      <c r="R10" s="203"/>
      <c r="S10" s="201" t="s">
        <v>658</v>
      </c>
      <c r="T10" s="201"/>
      <c r="U10" s="201"/>
      <c r="V10" s="203" t="s">
        <v>656</v>
      </c>
      <c r="W10" s="203" t="s">
        <v>656</v>
      </c>
      <c r="X10" s="203" t="s">
        <v>658</v>
      </c>
      <c r="Y10" s="201" t="s">
        <v>656</v>
      </c>
      <c r="Z10" s="201" t="s">
        <v>656</v>
      </c>
      <c r="AA10" s="201" t="s">
        <v>656</v>
      </c>
      <c r="AB10" s="203"/>
      <c r="AC10" s="203"/>
      <c r="AD10" s="203"/>
      <c r="AE10" s="201"/>
      <c r="AF10" s="201"/>
      <c r="AG10" s="201"/>
      <c r="AH10" s="203"/>
      <c r="AI10" s="203"/>
      <c r="AJ10" s="203"/>
      <c r="AK10" s="201"/>
      <c r="AL10" s="201"/>
      <c r="AM10" s="201"/>
      <c r="AN10" s="203"/>
      <c r="AO10" s="203"/>
      <c r="AP10" s="203"/>
      <c r="AQ10" s="201"/>
      <c r="AR10" s="201"/>
      <c r="AS10" s="201"/>
      <c r="AT10" s="203"/>
      <c r="AU10" s="205"/>
      <c r="AV10" s="205"/>
      <c r="AW10" s="206"/>
      <c r="AX10" s="206"/>
      <c r="AY10" s="206"/>
      <c r="AZ10" s="205"/>
      <c r="BA10" s="205"/>
      <c r="BB10" s="205"/>
      <c r="BC10" s="206"/>
      <c r="BD10" s="206"/>
      <c r="BE10" s="206"/>
      <c r="BF10" s="205"/>
      <c r="BG10" s="205"/>
      <c r="BH10" s="205"/>
      <c r="BI10" s="206"/>
      <c r="BJ10" s="206"/>
      <c r="BK10" s="206"/>
      <c r="BL10" s="205"/>
      <c r="BM10" s="205"/>
      <c r="BN10" s="205"/>
      <c r="BO10" s="217">
        <v>145</v>
      </c>
      <c r="BP10" s="464">
        <f>IF(ISTEXT(BO10)," ",IFERROR(VLOOKUP(SMALL(PUAN!$Z$4:$AA$112,COUNTIF(PUAN!$Z$4:$AA$112,"&lt;="&amp;BO10)+0),PUAN!$Z$4:$AA$112,2,0),"    "))</f>
        <v>45</v>
      </c>
      <c r="BQ10" s="238"/>
      <c r="BV10" s="187">
        <v>78</v>
      </c>
      <c r="BW10" s="185">
        <v>10</v>
      </c>
    </row>
    <row r="11" spans="1:75" s="13" customFormat="1" ht="71.25" customHeight="1" x14ac:dyDescent="0.2">
      <c r="A11" s="212">
        <v>3</v>
      </c>
      <c r="B11" s="213" t="s">
        <v>101</v>
      </c>
      <c r="C11" s="472">
        <f>IF(ISERROR(VLOOKUP(B11,'KAYIT LİSTESİ'!$B$4:$H$4978,2,0)),"",(VLOOKUP(B11,'KAYIT LİSTESİ'!$B$4:$H$4978,2,0)))</f>
        <v>139</v>
      </c>
      <c r="D11" s="473">
        <f>IF(ISERROR(VLOOKUP(B11,'KAYIT LİSTESİ'!$B$4:$H$4978,4,0)),"",(VLOOKUP(B11,'KAYIT LİSTESİ'!$B$4:$H$4978,4,0)))</f>
        <v>38008</v>
      </c>
      <c r="E11" s="474" t="str">
        <f>IF(ISERROR(VLOOKUP(B11,'KAYIT LİSTESİ'!$B$4:$H$4978,5,0)),"",(VLOOKUP(B11,'KAYIT LİSTESİ'!$B$4:$H$4978,5,0)))</f>
        <v>Ramazan Ant Gürbüz</v>
      </c>
      <c r="F11" s="474" t="str">
        <f>IF(ISERROR(VLOOKUP(B11,'KAYIT LİSTESİ'!$B$4:$H$4978,6,0)),"",(VLOOKUP(B11,'KAYIT LİSTESİ'!$B$4:$H$4978,6,0)))</f>
        <v>İZMİR-ÖZEL İZMİR BORNOVA TÜRK ORTAOKULU</v>
      </c>
      <c r="G11" s="201" t="s">
        <v>195</v>
      </c>
      <c r="H11" s="201"/>
      <c r="I11" s="201"/>
      <c r="J11" s="202" t="s">
        <v>658</v>
      </c>
      <c r="K11" s="203"/>
      <c r="L11" s="203"/>
      <c r="M11" s="201" t="s">
        <v>658</v>
      </c>
      <c r="N11" s="204"/>
      <c r="O11" s="201"/>
      <c r="P11" s="203" t="s">
        <v>658</v>
      </c>
      <c r="Q11" s="203"/>
      <c r="R11" s="203"/>
      <c r="S11" s="201" t="s">
        <v>656</v>
      </c>
      <c r="T11" s="201" t="s">
        <v>658</v>
      </c>
      <c r="U11" s="201"/>
      <c r="V11" s="203" t="s">
        <v>656</v>
      </c>
      <c r="W11" s="203" t="s">
        <v>656</v>
      </c>
      <c r="X11" s="203" t="s">
        <v>656</v>
      </c>
      <c r="Y11" s="201"/>
      <c r="Z11" s="201"/>
      <c r="AA11" s="201"/>
      <c r="AB11" s="203"/>
      <c r="AC11" s="203"/>
      <c r="AD11" s="203"/>
      <c r="AE11" s="201"/>
      <c r="AF11" s="201"/>
      <c r="AG11" s="201"/>
      <c r="AH11" s="203"/>
      <c r="AI11" s="203"/>
      <c r="AJ11" s="203"/>
      <c r="AK11" s="201"/>
      <c r="AL11" s="201"/>
      <c r="AM11" s="201"/>
      <c r="AN11" s="203"/>
      <c r="AO11" s="203"/>
      <c r="AP11" s="203"/>
      <c r="AQ11" s="201"/>
      <c r="AR11" s="201"/>
      <c r="AS11" s="201"/>
      <c r="AT11" s="203"/>
      <c r="AU11" s="205"/>
      <c r="AV11" s="205"/>
      <c r="AW11" s="206"/>
      <c r="AX11" s="206"/>
      <c r="AY11" s="206"/>
      <c r="AZ11" s="205"/>
      <c r="BA11" s="205"/>
      <c r="BB11" s="205"/>
      <c r="BC11" s="206"/>
      <c r="BD11" s="206"/>
      <c r="BE11" s="206"/>
      <c r="BF11" s="205"/>
      <c r="BG11" s="205"/>
      <c r="BH11" s="205"/>
      <c r="BI11" s="206"/>
      <c r="BJ11" s="206"/>
      <c r="BK11" s="206"/>
      <c r="BL11" s="205"/>
      <c r="BM11" s="205"/>
      <c r="BN11" s="205"/>
      <c r="BO11" s="217">
        <v>140</v>
      </c>
      <c r="BP11" s="464">
        <f>IF(ISTEXT(BO11)," ",IFERROR(VLOOKUP(SMALL(PUAN!$Z$4:$AA$112,COUNTIF(PUAN!$Z$4:$AA$112,"&lt;="&amp;BO11)+0),PUAN!$Z$4:$AA$112,2,0),"    "))</f>
        <v>40</v>
      </c>
      <c r="BQ11" s="238"/>
      <c r="BV11" s="187">
        <v>80</v>
      </c>
      <c r="BW11" s="185">
        <v>11</v>
      </c>
    </row>
    <row r="12" spans="1:75" s="13" customFormat="1" ht="71.25" customHeight="1" x14ac:dyDescent="0.2">
      <c r="A12" s="212">
        <v>4</v>
      </c>
      <c r="B12" s="213" t="s">
        <v>99</v>
      </c>
      <c r="C12" s="472">
        <f>IF(ISERROR(VLOOKUP(B12,'KAYIT LİSTESİ'!$B$4:$H$4978,2,0)),"",(VLOOKUP(B12,'KAYIT LİSTESİ'!$B$4:$H$4978,2,0)))</f>
        <v>60</v>
      </c>
      <c r="D12" s="473">
        <f>IF(ISERROR(VLOOKUP(B12,'KAYIT LİSTESİ'!$B$4:$H$4978,4,0)),"",(VLOOKUP(B12,'KAYIT LİSTESİ'!$B$4:$H$4978,4,0)))</f>
        <v>38098</v>
      </c>
      <c r="E12" s="474" t="str">
        <f>IF(ISERROR(VLOOKUP(B12,'KAYIT LİSTESİ'!$B$4:$H$4978,5,0)),"",(VLOOKUP(B12,'KAYIT LİSTESİ'!$B$4:$H$4978,5,0)))</f>
        <v xml:space="preserve">EREN YILDIZ </v>
      </c>
      <c r="F12" s="474" t="str">
        <f>IF(ISERROR(VLOOKUP(B12,'KAYIT LİSTESİ'!$B$4:$H$4978,6,0)),"",(VLOOKUP(B12,'KAYIT LİSTESİ'!$B$4:$H$4978,6,0)))</f>
        <v>İZMİR-Pancar Nezihe Şairoğlu Ortaokulu  Torbalı   İZMİR</v>
      </c>
      <c r="G12" s="201" t="s">
        <v>658</v>
      </c>
      <c r="H12" s="201"/>
      <c r="I12" s="201"/>
      <c r="J12" s="202" t="s">
        <v>658</v>
      </c>
      <c r="K12" s="203"/>
      <c r="L12" s="203"/>
      <c r="M12" s="201" t="s">
        <v>658</v>
      </c>
      <c r="N12" s="204"/>
      <c r="O12" s="201"/>
      <c r="P12" s="203" t="s">
        <v>656</v>
      </c>
      <c r="Q12" s="203" t="s">
        <v>656</v>
      </c>
      <c r="R12" s="203" t="s">
        <v>658</v>
      </c>
      <c r="S12" s="201" t="s">
        <v>656</v>
      </c>
      <c r="T12" s="201" t="s">
        <v>658</v>
      </c>
      <c r="U12" s="201"/>
      <c r="V12" s="203" t="s">
        <v>656</v>
      </c>
      <c r="W12" s="203" t="s">
        <v>656</v>
      </c>
      <c r="X12" s="203" t="s">
        <v>656</v>
      </c>
      <c r="Y12" s="201"/>
      <c r="Z12" s="201"/>
      <c r="AA12" s="201"/>
      <c r="AB12" s="203"/>
      <c r="AC12" s="203"/>
      <c r="AD12" s="203"/>
      <c r="AE12" s="201"/>
      <c r="AF12" s="201"/>
      <c r="AG12" s="201"/>
      <c r="AH12" s="203"/>
      <c r="AI12" s="203"/>
      <c r="AJ12" s="203"/>
      <c r="AK12" s="201"/>
      <c r="AL12" s="201"/>
      <c r="AM12" s="201"/>
      <c r="AN12" s="203"/>
      <c r="AO12" s="203"/>
      <c r="AP12" s="203"/>
      <c r="AQ12" s="201"/>
      <c r="AR12" s="201"/>
      <c r="AS12" s="201"/>
      <c r="AT12" s="203"/>
      <c r="AU12" s="205"/>
      <c r="AV12" s="205"/>
      <c r="AW12" s="206"/>
      <c r="AX12" s="206"/>
      <c r="AY12" s="206"/>
      <c r="AZ12" s="205"/>
      <c r="BA12" s="205"/>
      <c r="BB12" s="205"/>
      <c r="BC12" s="206"/>
      <c r="BD12" s="206"/>
      <c r="BE12" s="206"/>
      <c r="BF12" s="205"/>
      <c r="BG12" s="205"/>
      <c r="BH12" s="205"/>
      <c r="BI12" s="206"/>
      <c r="BJ12" s="206"/>
      <c r="BK12" s="206"/>
      <c r="BL12" s="205"/>
      <c r="BM12" s="205"/>
      <c r="BN12" s="205"/>
      <c r="BO12" s="217">
        <v>140</v>
      </c>
      <c r="BP12" s="464">
        <f>IF(ISTEXT(BO12)," ",IFERROR(VLOOKUP(SMALL(PUAN!$Z$4:$AA$112,COUNTIF(PUAN!$Z$4:$AA$112,"&lt;="&amp;BO12)+0),PUAN!$Z$4:$AA$112,2,0),"    "))</f>
        <v>40</v>
      </c>
      <c r="BQ12" s="238"/>
      <c r="BV12" s="187">
        <v>82</v>
      </c>
      <c r="BW12" s="185">
        <v>12</v>
      </c>
    </row>
    <row r="13" spans="1:75" s="13" customFormat="1" ht="71.25" customHeight="1" x14ac:dyDescent="0.2">
      <c r="A13" s="212">
        <v>5</v>
      </c>
      <c r="B13" s="213" t="s">
        <v>104</v>
      </c>
      <c r="C13" s="472">
        <f>IF(ISERROR(VLOOKUP(B13,'KAYIT LİSTESİ'!$B$4:$H$4978,2,0)),"",(VLOOKUP(B13,'KAYIT LİSTESİ'!$B$4:$H$4978,2,0)))</f>
        <v>34</v>
      </c>
      <c r="D13" s="473">
        <f>IF(ISERROR(VLOOKUP(B13,'KAYIT LİSTESİ'!$B$4:$H$4978,4,0)),"",(VLOOKUP(B13,'KAYIT LİSTESİ'!$B$4:$H$4978,4,0)))</f>
        <v>38657</v>
      </c>
      <c r="E13" s="474" t="str">
        <f>IF(ISERROR(VLOOKUP(B13,'KAYIT LİSTESİ'!$B$4:$H$4978,5,0)),"",(VLOOKUP(B13,'KAYIT LİSTESİ'!$B$4:$H$4978,5,0)))</f>
        <v>YUNUS EGE ALTINAY</v>
      </c>
      <c r="F13" s="474" t="str">
        <f>IF(ISERROR(VLOOKUP(B13,'KAYIT LİSTESİ'!$B$4:$H$4978,6,0)),"",(VLOOKUP(B13,'KAYIT LİSTESİ'!$B$4:$H$4978,6,0)))</f>
        <v>İZMİR-EREN ŞAHİN ERONAT O.O</v>
      </c>
      <c r="G13" s="201" t="s">
        <v>658</v>
      </c>
      <c r="H13" s="201"/>
      <c r="I13" s="201"/>
      <c r="J13" s="202" t="s">
        <v>658</v>
      </c>
      <c r="K13" s="203"/>
      <c r="L13" s="203"/>
      <c r="M13" s="201" t="s">
        <v>658</v>
      </c>
      <c r="N13" s="204"/>
      <c r="O13" s="201"/>
      <c r="P13" s="203" t="s">
        <v>658</v>
      </c>
      <c r="Q13" s="203"/>
      <c r="R13" s="203"/>
      <c r="S13" s="201" t="s">
        <v>195</v>
      </c>
      <c r="T13" s="201"/>
      <c r="U13" s="201"/>
      <c r="V13" s="203" t="s">
        <v>656</v>
      </c>
      <c r="W13" s="203" t="s">
        <v>656</v>
      </c>
      <c r="X13" s="203" t="s">
        <v>656</v>
      </c>
      <c r="Y13" s="201"/>
      <c r="Z13" s="201"/>
      <c r="AA13" s="201"/>
      <c r="AB13" s="203"/>
      <c r="AC13" s="203"/>
      <c r="AD13" s="203"/>
      <c r="AE13" s="201"/>
      <c r="AF13" s="201"/>
      <c r="AG13" s="201"/>
      <c r="AH13" s="203"/>
      <c r="AI13" s="203"/>
      <c r="AJ13" s="203"/>
      <c r="AK13" s="201"/>
      <c r="AL13" s="201"/>
      <c r="AM13" s="201"/>
      <c r="AN13" s="203"/>
      <c r="AO13" s="203"/>
      <c r="AP13" s="203"/>
      <c r="AQ13" s="201"/>
      <c r="AR13" s="201"/>
      <c r="AS13" s="201"/>
      <c r="AT13" s="203"/>
      <c r="AU13" s="205"/>
      <c r="AV13" s="205"/>
      <c r="AW13" s="206"/>
      <c r="AX13" s="206"/>
      <c r="AY13" s="206"/>
      <c r="AZ13" s="205"/>
      <c r="BA13" s="205"/>
      <c r="BB13" s="205"/>
      <c r="BC13" s="206"/>
      <c r="BD13" s="206"/>
      <c r="BE13" s="206"/>
      <c r="BF13" s="205"/>
      <c r="BG13" s="205"/>
      <c r="BH13" s="205"/>
      <c r="BI13" s="206"/>
      <c r="BJ13" s="206"/>
      <c r="BK13" s="206"/>
      <c r="BL13" s="205"/>
      <c r="BM13" s="205"/>
      <c r="BN13" s="205"/>
      <c r="BO13" s="217">
        <v>135</v>
      </c>
      <c r="BP13" s="464">
        <f>IF(ISTEXT(BO13)," ",IFERROR(VLOOKUP(SMALL(PUAN!$Z$4:$AA$112,COUNTIF(PUAN!$Z$4:$AA$112,"&lt;="&amp;BO13)+0),PUAN!$Z$4:$AA$112,2,0),"    "))</f>
        <v>35</v>
      </c>
      <c r="BQ13" s="238"/>
      <c r="BV13" s="187">
        <v>84</v>
      </c>
      <c r="BW13" s="185">
        <v>13</v>
      </c>
    </row>
    <row r="14" spans="1:75" s="13" customFormat="1" ht="71.25" customHeight="1" x14ac:dyDescent="0.2">
      <c r="A14" s="212">
        <v>6</v>
      </c>
      <c r="B14" s="213" t="s">
        <v>102</v>
      </c>
      <c r="C14" s="472">
        <f>IF(ISERROR(VLOOKUP(B14,'KAYIT LİSTESİ'!$B$4:$H$4978,2,0)),"",(VLOOKUP(B14,'KAYIT LİSTESİ'!$B$4:$H$4978,2,0)))</f>
        <v>30</v>
      </c>
      <c r="D14" s="473">
        <f>IF(ISERROR(VLOOKUP(B14,'KAYIT LİSTESİ'!$B$4:$H$4978,4,0)),"",(VLOOKUP(B14,'KAYIT LİSTESİ'!$B$4:$H$4978,4,0)))</f>
        <v>38264</v>
      </c>
      <c r="E14" s="474" t="str">
        <f>IF(ISERROR(VLOOKUP(B14,'KAYIT LİSTESİ'!$B$4:$H$4978,5,0)),"",(VLOOKUP(B14,'KAYIT LİSTESİ'!$B$4:$H$4978,5,0)))</f>
        <v>DERİN HANOĞLU</v>
      </c>
      <c r="F14" s="474" t="str">
        <f>IF(ISERROR(VLOOKUP(B14,'KAYIT LİSTESİ'!$B$4:$H$4978,6,0)),"",(VLOOKUP(B14,'KAYIT LİSTESİ'!$B$4:$H$4978,6,0)))</f>
        <v>İZMİR-DEÜ ÖZEL 75.YIL ORTAOKULU</v>
      </c>
      <c r="G14" s="201" t="s">
        <v>658</v>
      </c>
      <c r="H14" s="201"/>
      <c r="I14" s="201"/>
      <c r="J14" s="202" t="s">
        <v>658</v>
      </c>
      <c r="K14" s="203"/>
      <c r="L14" s="203"/>
      <c r="M14" s="201" t="s">
        <v>658</v>
      </c>
      <c r="N14" s="204"/>
      <c r="O14" s="201"/>
      <c r="P14" s="203" t="s">
        <v>656</v>
      </c>
      <c r="Q14" s="203" t="s">
        <v>658</v>
      </c>
      <c r="R14" s="203"/>
      <c r="S14" s="201" t="s">
        <v>656</v>
      </c>
      <c r="T14" s="201" t="s">
        <v>656</v>
      </c>
      <c r="U14" s="201" t="s">
        <v>656</v>
      </c>
      <c r="V14" s="203"/>
      <c r="W14" s="203"/>
      <c r="X14" s="203"/>
      <c r="Y14" s="201"/>
      <c r="Z14" s="201"/>
      <c r="AA14" s="201"/>
      <c r="AB14" s="203"/>
      <c r="AC14" s="203"/>
      <c r="AD14" s="203"/>
      <c r="AE14" s="201"/>
      <c r="AF14" s="201"/>
      <c r="AG14" s="201"/>
      <c r="AH14" s="203"/>
      <c r="AI14" s="203"/>
      <c r="AJ14" s="203"/>
      <c r="AK14" s="201"/>
      <c r="AL14" s="201"/>
      <c r="AM14" s="201"/>
      <c r="AN14" s="203"/>
      <c r="AO14" s="203"/>
      <c r="AP14" s="203"/>
      <c r="AQ14" s="201"/>
      <c r="AR14" s="201"/>
      <c r="AS14" s="201"/>
      <c r="AT14" s="203"/>
      <c r="AU14" s="205"/>
      <c r="AV14" s="205"/>
      <c r="AW14" s="206"/>
      <c r="AX14" s="206"/>
      <c r="AY14" s="206"/>
      <c r="AZ14" s="205"/>
      <c r="BA14" s="205"/>
      <c r="BB14" s="205"/>
      <c r="BC14" s="206"/>
      <c r="BD14" s="206"/>
      <c r="BE14" s="206"/>
      <c r="BF14" s="205"/>
      <c r="BG14" s="205"/>
      <c r="BH14" s="205"/>
      <c r="BI14" s="206"/>
      <c r="BJ14" s="206"/>
      <c r="BK14" s="206"/>
      <c r="BL14" s="205"/>
      <c r="BM14" s="205"/>
      <c r="BN14" s="205"/>
      <c r="BO14" s="217">
        <v>135</v>
      </c>
      <c r="BP14" s="464">
        <f>IF(ISTEXT(BO14)," ",IFERROR(VLOOKUP(SMALL(PUAN!$Z$4:$AA$112,COUNTIF(PUAN!$Z$4:$AA$112,"&lt;="&amp;BO14)+0),PUAN!$Z$4:$AA$112,2,0),"    "))</f>
        <v>35</v>
      </c>
      <c r="BQ14" s="238"/>
      <c r="BV14" s="187"/>
      <c r="BW14" s="185"/>
    </row>
    <row r="15" spans="1:75" s="13" customFormat="1" ht="71.25" customHeight="1" x14ac:dyDescent="0.2">
      <c r="A15" s="212">
        <v>7</v>
      </c>
      <c r="B15" s="213" t="s">
        <v>100</v>
      </c>
      <c r="C15" s="472">
        <f>IF(ISERROR(VLOOKUP(B15,'KAYIT LİSTESİ'!$B$4:$H$4978,2,0)),"",(VLOOKUP(B15,'KAYIT LİSTESİ'!$B$4:$H$4978,2,0)))</f>
        <v>68</v>
      </c>
      <c r="D15" s="473">
        <f>IF(ISERROR(VLOOKUP(B15,'KAYIT LİSTESİ'!$B$4:$H$4978,4,0)),"",(VLOOKUP(B15,'KAYIT LİSTESİ'!$B$4:$H$4978,4,0)))</f>
        <v>38116</v>
      </c>
      <c r="E15" s="474" t="str">
        <f>IF(ISERROR(VLOOKUP(B15,'KAYIT LİSTESİ'!$B$4:$H$4978,5,0)),"",(VLOOKUP(B15,'KAYIT LİSTESİ'!$B$4:$H$4978,5,0)))</f>
        <v>DENİZ YAĞIZ TÜRKBEN</v>
      </c>
      <c r="F15" s="474" t="str">
        <f>IF(ISERROR(VLOOKUP(B15,'KAYIT LİSTESİ'!$B$4:$H$4978,6,0)),"",(VLOOKUP(B15,'KAYIT LİSTESİ'!$B$4:$H$4978,6,0)))</f>
        <v>İZMİR-ŞEHİT ASTSUBAY HALİL GÜÇTEKİN</v>
      </c>
      <c r="G15" s="201" t="s">
        <v>658</v>
      </c>
      <c r="H15" s="201"/>
      <c r="I15" s="201"/>
      <c r="J15" s="202" t="s">
        <v>658</v>
      </c>
      <c r="K15" s="203"/>
      <c r="L15" s="203"/>
      <c r="M15" s="201" t="s">
        <v>656</v>
      </c>
      <c r="N15" s="204" t="s">
        <v>658</v>
      </c>
      <c r="O15" s="201"/>
      <c r="P15" s="203" t="s">
        <v>656</v>
      </c>
      <c r="Q15" s="203" t="s">
        <v>658</v>
      </c>
      <c r="R15" s="203"/>
      <c r="S15" s="201" t="s">
        <v>656</v>
      </c>
      <c r="T15" s="201" t="s">
        <v>656</v>
      </c>
      <c r="U15" s="201" t="s">
        <v>656</v>
      </c>
      <c r="V15" s="203"/>
      <c r="W15" s="203"/>
      <c r="X15" s="203"/>
      <c r="Y15" s="201"/>
      <c r="Z15" s="201"/>
      <c r="AA15" s="201"/>
      <c r="AB15" s="203"/>
      <c r="AC15" s="203"/>
      <c r="AD15" s="203"/>
      <c r="AE15" s="201"/>
      <c r="AF15" s="201"/>
      <c r="AG15" s="201"/>
      <c r="AH15" s="203"/>
      <c r="AI15" s="203"/>
      <c r="AJ15" s="203"/>
      <c r="AK15" s="201"/>
      <c r="AL15" s="201"/>
      <c r="AM15" s="201"/>
      <c r="AN15" s="203"/>
      <c r="AO15" s="203"/>
      <c r="AP15" s="203"/>
      <c r="AQ15" s="201"/>
      <c r="AR15" s="201"/>
      <c r="AS15" s="201"/>
      <c r="AT15" s="203"/>
      <c r="AU15" s="205"/>
      <c r="AV15" s="205"/>
      <c r="AW15" s="206"/>
      <c r="AX15" s="206"/>
      <c r="AY15" s="206"/>
      <c r="AZ15" s="205"/>
      <c r="BA15" s="205"/>
      <c r="BB15" s="205"/>
      <c r="BC15" s="206"/>
      <c r="BD15" s="206"/>
      <c r="BE15" s="206"/>
      <c r="BF15" s="205"/>
      <c r="BG15" s="205"/>
      <c r="BH15" s="205"/>
      <c r="BI15" s="206"/>
      <c r="BJ15" s="206"/>
      <c r="BK15" s="206"/>
      <c r="BL15" s="205"/>
      <c r="BM15" s="205"/>
      <c r="BN15" s="205"/>
      <c r="BO15" s="217">
        <v>135</v>
      </c>
      <c r="BP15" s="464">
        <f>IF(ISTEXT(BO15)," ",IFERROR(VLOOKUP(SMALL(PUAN!$Z$4:$AA$112,COUNTIF(PUAN!$Z$4:$AA$112,"&lt;="&amp;BO15)+0),PUAN!$Z$4:$AA$112,2,0),"    "))</f>
        <v>35</v>
      </c>
      <c r="BQ15" s="238"/>
      <c r="BV15" s="187"/>
      <c r="BW15" s="185"/>
    </row>
    <row r="16" spans="1:75" s="13" customFormat="1" ht="71.25" customHeight="1" x14ac:dyDescent="0.2">
      <c r="A16" s="212">
        <v>8</v>
      </c>
      <c r="B16" s="213" t="s">
        <v>219</v>
      </c>
      <c r="C16" s="472">
        <f>IF(ISERROR(VLOOKUP(B16,'KAYIT LİSTESİ'!$B$4:$H$4978,2,0)),"",(VLOOKUP(B16,'KAYIT LİSTESİ'!$B$4:$H$4978,2,0)))</f>
        <v>45</v>
      </c>
      <c r="D16" s="473">
        <f>IF(ISERROR(VLOOKUP(B16,'KAYIT LİSTESİ'!$B$4:$H$4978,4,0)),"",(VLOOKUP(B16,'KAYIT LİSTESİ'!$B$4:$H$4978,4,0)))</f>
        <v>2004</v>
      </c>
      <c r="E16" s="474" t="str">
        <f>IF(ISERROR(VLOOKUP(B16,'KAYIT LİSTESİ'!$B$4:$H$4978,5,0)),"",(VLOOKUP(B16,'KAYIT LİSTESİ'!$B$4:$H$4978,5,0)))</f>
        <v>DOĞUKAN OKAN</v>
      </c>
      <c r="F16" s="474" t="str">
        <f>IF(ISERROR(VLOOKUP(B16,'KAYIT LİSTESİ'!$B$4:$H$4978,6,0)),"",(VLOOKUP(B16,'KAYIT LİSTESİ'!$B$4:$H$4978,6,0)))</f>
        <v>İZMİR-EVİN LEBLEBİCİOĞLU ORTAOKULU</v>
      </c>
      <c r="G16" s="201" t="s">
        <v>658</v>
      </c>
      <c r="H16" s="201"/>
      <c r="I16" s="201"/>
      <c r="J16" s="202" t="s">
        <v>658</v>
      </c>
      <c r="K16" s="203"/>
      <c r="L16" s="203"/>
      <c r="M16" s="201" t="s">
        <v>656</v>
      </c>
      <c r="N16" s="204" t="s">
        <v>656</v>
      </c>
      <c r="O16" s="201" t="s">
        <v>658</v>
      </c>
      <c r="P16" s="203" t="s">
        <v>656</v>
      </c>
      <c r="Q16" s="203" t="s">
        <v>656</v>
      </c>
      <c r="R16" s="203" t="s">
        <v>656</v>
      </c>
      <c r="S16" s="201"/>
      <c r="T16" s="201"/>
      <c r="U16" s="201"/>
      <c r="V16" s="203"/>
      <c r="W16" s="203"/>
      <c r="X16" s="203"/>
      <c r="Y16" s="201"/>
      <c r="Z16" s="201"/>
      <c r="AA16" s="201"/>
      <c r="AB16" s="203"/>
      <c r="AC16" s="203"/>
      <c r="AD16" s="203"/>
      <c r="AE16" s="201"/>
      <c r="AF16" s="201"/>
      <c r="AG16" s="201"/>
      <c r="AH16" s="203"/>
      <c r="AI16" s="203"/>
      <c r="AJ16" s="203"/>
      <c r="AK16" s="201"/>
      <c r="AL16" s="201"/>
      <c r="AM16" s="201"/>
      <c r="AN16" s="203"/>
      <c r="AO16" s="203"/>
      <c r="AP16" s="203"/>
      <c r="AQ16" s="201"/>
      <c r="AR16" s="201"/>
      <c r="AS16" s="201"/>
      <c r="AT16" s="203"/>
      <c r="AU16" s="205"/>
      <c r="AV16" s="205"/>
      <c r="AW16" s="206"/>
      <c r="AX16" s="206"/>
      <c r="AY16" s="206"/>
      <c r="AZ16" s="205"/>
      <c r="BA16" s="205"/>
      <c r="BB16" s="205"/>
      <c r="BC16" s="206"/>
      <c r="BD16" s="206"/>
      <c r="BE16" s="206"/>
      <c r="BF16" s="205"/>
      <c r="BG16" s="205"/>
      <c r="BH16" s="205"/>
      <c r="BI16" s="206"/>
      <c r="BJ16" s="206"/>
      <c r="BK16" s="206"/>
      <c r="BL16" s="205"/>
      <c r="BM16" s="205"/>
      <c r="BN16" s="205"/>
      <c r="BO16" s="217">
        <v>130</v>
      </c>
      <c r="BP16" s="464">
        <f>IF(ISTEXT(BO16)," ",IFERROR(VLOOKUP(SMALL(PUAN!$Z$4:$AA$112,COUNTIF(PUAN!$Z$4:$AA$112,"&lt;="&amp;BO16)+0),PUAN!$Z$4:$AA$112,2,0),"    "))</f>
        <v>30</v>
      </c>
      <c r="BQ16" s="238"/>
      <c r="BV16" s="187"/>
      <c r="BW16" s="185"/>
    </row>
    <row r="17" spans="1:75" s="13" customFormat="1" ht="71.25" customHeight="1" x14ac:dyDescent="0.2">
      <c r="A17" s="212">
        <v>9</v>
      </c>
      <c r="B17" s="213" t="s">
        <v>98</v>
      </c>
      <c r="C17" s="472">
        <f>IF(ISERROR(VLOOKUP(B17,'KAYIT LİSTESİ'!$B$4:$H$4978,2,0)),"",(VLOOKUP(B17,'KAYIT LİSTESİ'!$B$4:$H$4978,2,0)))</f>
        <v>53</v>
      </c>
      <c r="D17" s="473" t="str">
        <f>IF(ISERROR(VLOOKUP(B17,'KAYIT LİSTESİ'!$B$4:$H$4978,4,0)),"",(VLOOKUP(B17,'KAYIT LİSTESİ'!$B$4:$H$4978,4,0)))</f>
        <v>08,08,2005</v>
      </c>
      <c r="E17" s="474" t="str">
        <f>IF(ISERROR(VLOOKUP(B17,'KAYIT LİSTESİ'!$B$4:$H$4978,5,0)),"",(VLOOKUP(B17,'KAYIT LİSTESİ'!$B$4:$H$4978,5,0)))</f>
        <v>YUSUF İHSAN KAHRİMAN</v>
      </c>
      <c r="F17" s="474" t="str">
        <f>IF(ISERROR(VLOOKUP(B17,'KAYIT LİSTESİ'!$B$4:$H$4978,6,0)),"",(VLOOKUP(B17,'KAYIT LİSTESİ'!$B$4:$H$4978,6,0)))</f>
        <v>İZMİR-İSMET SEZGİN ORTA OKULU</v>
      </c>
      <c r="G17" s="201" t="s">
        <v>195</v>
      </c>
      <c r="H17" s="201"/>
      <c r="I17" s="201"/>
      <c r="J17" s="202" t="s">
        <v>658</v>
      </c>
      <c r="K17" s="203"/>
      <c r="L17" s="203"/>
      <c r="M17" s="201" t="s">
        <v>656</v>
      </c>
      <c r="N17" s="204" t="s">
        <v>656</v>
      </c>
      <c r="O17" s="201" t="s">
        <v>656</v>
      </c>
      <c r="P17" s="203"/>
      <c r="Q17" s="203"/>
      <c r="R17" s="203"/>
      <c r="S17" s="201"/>
      <c r="T17" s="201"/>
      <c r="U17" s="201"/>
      <c r="V17" s="203"/>
      <c r="W17" s="203"/>
      <c r="X17" s="203"/>
      <c r="Y17" s="201"/>
      <c r="Z17" s="201"/>
      <c r="AA17" s="201"/>
      <c r="AB17" s="203"/>
      <c r="AC17" s="203"/>
      <c r="AD17" s="203"/>
      <c r="AE17" s="201"/>
      <c r="AF17" s="201"/>
      <c r="AG17" s="201"/>
      <c r="AH17" s="203"/>
      <c r="AI17" s="203"/>
      <c r="AJ17" s="203"/>
      <c r="AK17" s="201"/>
      <c r="AL17" s="201"/>
      <c r="AM17" s="201"/>
      <c r="AN17" s="203"/>
      <c r="AO17" s="203"/>
      <c r="AP17" s="203"/>
      <c r="AQ17" s="201"/>
      <c r="AR17" s="201"/>
      <c r="AS17" s="201"/>
      <c r="AT17" s="203"/>
      <c r="AU17" s="205"/>
      <c r="AV17" s="205"/>
      <c r="AW17" s="206"/>
      <c r="AX17" s="206"/>
      <c r="AY17" s="206"/>
      <c r="AZ17" s="205"/>
      <c r="BA17" s="205"/>
      <c r="BB17" s="205"/>
      <c r="BC17" s="206"/>
      <c r="BD17" s="206"/>
      <c r="BE17" s="206"/>
      <c r="BF17" s="205"/>
      <c r="BG17" s="205"/>
      <c r="BH17" s="205"/>
      <c r="BI17" s="206"/>
      <c r="BJ17" s="206"/>
      <c r="BK17" s="206"/>
      <c r="BL17" s="205"/>
      <c r="BM17" s="205"/>
      <c r="BN17" s="205"/>
      <c r="BO17" s="217">
        <v>125</v>
      </c>
      <c r="BP17" s="464">
        <f>IF(ISTEXT(BO17)," ",IFERROR(VLOOKUP(SMALL(PUAN!$Z$4:$AA$112,COUNTIF(PUAN!$Z$4:$AA$112,"&lt;="&amp;BO17)+0),PUAN!$Z$4:$AA$112,2,0),"    "))</f>
        <v>25</v>
      </c>
      <c r="BQ17" s="238"/>
      <c r="BV17" s="187"/>
      <c r="BW17" s="185"/>
    </row>
    <row r="18" spans="1:75" s="13" customFormat="1" ht="71.25" customHeight="1" x14ac:dyDescent="0.2">
      <c r="A18" s="212">
        <v>10</v>
      </c>
      <c r="B18" s="213" t="s">
        <v>293</v>
      </c>
      <c r="C18" s="472">
        <f>IF(ISERROR(VLOOKUP(B18,'KAYIT LİSTESİ'!$B$4:$H$4978,2,0)),"",(VLOOKUP(B18,'KAYIT LİSTESİ'!$B$4:$H$4978,2,0)))</f>
        <v>81</v>
      </c>
      <c r="D18" s="473">
        <f>IF(ISERROR(VLOOKUP(B18,'KAYIT LİSTESİ'!$B$4:$H$4978,4,0)),"",(VLOOKUP(B18,'KAYIT LİSTESİ'!$B$4:$H$4978,4,0)))</f>
        <v>38180</v>
      </c>
      <c r="E18" s="474" t="str">
        <f>IF(ISERROR(VLOOKUP(B18,'KAYIT LİSTESİ'!$B$4:$H$4978,5,0)),"",(VLOOKUP(B18,'KAYIT LİSTESİ'!$B$4:$H$4978,5,0)))</f>
        <v>MUHAMMET EFE ÖZHAN</v>
      </c>
      <c r="F18" s="474" t="str">
        <f>IF(ISERROR(VLOOKUP(B18,'KAYIT LİSTESİ'!$B$4:$H$4978,6,0)),"",(VLOOKUP(B18,'KAYIT LİSTESİ'!$B$4:$H$4978,6,0)))</f>
        <v>İZMİR-ŞEHİTLER ORTAOKULU</v>
      </c>
      <c r="G18" s="201" t="s">
        <v>658</v>
      </c>
      <c r="H18" s="201"/>
      <c r="I18" s="201"/>
      <c r="J18" s="202" t="s">
        <v>656</v>
      </c>
      <c r="K18" s="203" t="s">
        <v>656</v>
      </c>
      <c r="L18" s="203" t="s">
        <v>658</v>
      </c>
      <c r="M18" s="201" t="s">
        <v>656</v>
      </c>
      <c r="N18" s="204" t="s">
        <v>656</v>
      </c>
      <c r="O18" s="201" t="s">
        <v>656</v>
      </c>
      <c r="P18" s="203"/>
      <c r="Q18" s="203"/>
      <c r="R18" s="203"/>
      <c r="S18" s="201"/>
      <c r="T18" s="201"/>
      <c r="U18" s="201"/>
      <c r="V18" s="203"/>
      <c r="W18" s="203"/>
      <c r="X18" s="203"/>
      <c r="Y18" s="201"/>
      <c r="Z18" s="201"/>
      <c r="AA18" s="201"/>
      <c r="AB18" s="203"/>
      <c r="AC18" s="203"/>
      <c r="AD18" s="203"/>
      <c r="AE18" s="201"/>
      <c r="AF18" s="201"/>
      <c r="AG18" s="201"/>
      <c r="AH18" s="203"/>
      <c r="AI18" s="203"/>
      <c r="AJ18" s="203"/>
      <c r="AK18" s="201"/>
      <c r="AL18" s="201"/>
      <c r="AM18" s="201"/>
      <c r="AN18" s="203"/>
      <c r="AO18" s="203"/>
      <c r="AP18" s="203"/>
      <c r="AQ18" s="201"/>
      <c r="AR18" s="201"/>
      <c r="AS18" s="201"/>
      <c r="AT18" s="203"/>
      <c r="AU18" s="205"/>
      <c r="AV18" s="205"/>
      <c r="AW18" s="206"/>
      <c r="AX18" s="206"/>
      <c r="AY18" s="206"/>
      <c r="AZ18" s="205"/>
      <c r="BA18" s="205"/>
      <c r="BB18" s="205"/>
      <c r="BC18" s="206"/>
      <c r="BD18" s="206"/>
      <c r="BE18" s="206"/>
      <c r="BF18" s="205"/>
      <c r="BG18" s="205"/>
      <c r="BH18" s="205"/>
      <c r="BI18" s="206"/>
      <c r="BJ18" s="206"/>
      <c r="BK18" s="206"/>
      <c r="BL18" s="205"/>
      <c r="BM18" s="205"/>
      <c r="BN18" s="205"/>
      <c r="BO18" s="217">
        <v>125</v>
      </c>
      <c r="BP18" s="464">
        <f>IF(ISTEXT(BO18)," ",IFERROR(VLOOKUP(SMALL(PUAN!$Z$4:$AA$112,COUNTIF(PUAN!$Z$4:$AA$112,"&lt;="&amp;BO18)+0),PUAN!$Z$4:$AA$112,2,0),"    "))</f>
        <v>25</v>
      </c>
      <c r="BQ18" s="238"/>
      <c r="BV18" s="187"/>
      <c r="BW18" s="185"/>
    </row>
    <row r="19" spans="1:75" s="13" customFormat="1" ht="71.25" customHeight="1" x14ac:dyDescent="0.2">
      <c r="A19" s="212" t="s">
        <v>195</v>
      </c>
      <c r="B19" s="213" t="s">
        <v>103</v>
      </c>
      <c r="C19" s="472">
        <f>IF(ISERROR(VLOOKUP(B19,'KAYIT LİSTESİ'!$B$4:$H$4978,2,0)),"",(VLOOKUP(B19,'KAYIT LİSTESİ'!$B$4:$H$4978,2,0)))</f>
        <v>89</v>
      </c>
      <c r="D19" s="473">
        <f>IF(ISERROR(VLOOKUP(B19,'KAYIT LİSTESİ'!$B$4:$H$4978,4,0)),"",(VLOOKUP(B19,'KAYIT LİSTESİ'!$B$4:$H$4978,4,0)))</f>
        <v>38465</v>
      </c>
      <c r="E19" s="474" t="str">
        <f>IF(ISERROR(VLOOKUP(B19,'KAYIT LİSTESİ'!$B$4:$H$4978,5,0)),"",(VLOOKUP(B19,'KAYIT LİSTESİ'!$B$4:$H$4978,5,0)))</f>
        <v>TAHA MERT TURGUT</v>
      </c>
      <c r="F19" s="474" t="str">
        <f>IF(ISERROR(VLOOKUP(B19,'KAYIT LİSTESİ'!$B$4:$H$4978,6,0)),"",(VLOOKUP(B19,'KAYIT LİSTESİ'!$B$4:$H$4978,6,0)))</f>
        <v>İZMİR-ZİHNİ ÜSTÜN ORTAOKULU</v>
      </c>
      <c r="G19" s="201" t="s">
        <v>656</v>
      </c>
      <c r="H19" s="201" t="s">
        <v>656</v>
      </c>
      <c r="I19" s="201" t="s">
        <v>656</v>
      </c>
      <c r="J19" s="202"/>
      <c r="K19" s="203"/>
      <c r="L19" s="203"/>
      <c r="M19" s="201"/>
      <c r="N19" s="204"/>
      <c r="O19" s="201"/>
      <c r="P19" s="203"/>
      <c r="Q19" s="203"/>
      <c r="R19" s="203"/>
      <c r="S19" s="201"/>
      <c r="T19" s="201"/>
      <c r="U19" s="201"/>
      <c r="V19" s="203"/>
      <c r="W19" s="203"/>
      <c r="X19" s="203"/>
      <c r="Y19" s="201"/>
      <c r="Z19" s="201"/>
      <c r="AA19" s="201"/>
      <c r="AB19" s="203"/>
      <c r="AC19" s="203"/>
      <c r="AD19" s="203"/>
      <c r="AE19" s="201"/>
      <c r="AF19" s="201"/>
      <c r="AG19" s="201"/>
      <c r="AH19" s="203"/>
      <c r="AI19" s="203"/>
      <c r="AJ19" s="203"/>
      <c r="AK19" s="201"/>
      <c r="AL19" s="201"/>
      <c r="AM19" s="201"/>
      <c r="AN19" s="203"/>
      <c r="AO19" s="203"/>
      <c r="AP19" s="203"/>
      <c r="AQ19" s="201"/>
      <c r="AR19" s="201"/>
      <c r="AS19" s="201"/>
      <c r="AT19" s="203"/>
      <c r="AU19" s="205"/>
      <c r="AV19" s="205"/>
      <c r="AW19" s="206"/>
      <c r="AX19" s="206"/>
      <c r="AY19" s="206"/>
      <c r="AZ19" s="205"/>
      <c r="BA19" s="205"/>
      <c r="BB19" s="205"/>
      <c r="BC19" s="206"/>
      <c r="BD19" s="206"/>
      <c r="BE19" s="206"/>
      <c r="BF19" s="205"/>
      <c r="BG19" s="205"/>
      <c r="BH19" s="205"/>
      <c r="BI19" s="206"/>
      <c r="BJ19" s="206"/>
      <c r="BK19" s="206"/>
      <c r="BL19" s="205"/>
      <c r="BM19" s="205"/>
      <c r="BN19" s="205"/>
      <c r="BO19" s="217" t="s">
        <v>370</v>
      </c>
      <c r="BP19" s="464" t="str">
        <f>IF(ISTEXT(BO19)," ",IFERROR(VLOOKUP(SMALL(PUAN!$Z$4:$AA$112,COUNTIF(PUAN!$Z$4:$AA$112,"&lt;="&amp;BO19)+0),PUAN!$Z$4:$AA$112,2,0),"    "))</f>
        <v xml:space="preserve"> </v>
      </c>
      <c r="BQ19" s="238"/>
      <c r="BV19" s="187">
        <v>86</v>
      </c>
      <c r="BW19" s="185">
        <v>14</v>
      </c>
    </row>
    <row r="20" spans="1:75" s="13" customFormat="1" ht="71.25" customHeight="1" x14ac:dyDescent="0.2">
      <c r="A20" s="212" t="s">
        <v>195</v>
      </c>
      <c r="B20" s="213" t="s">
        <v>292</v>
      </c>
      <c r="C20" s="472">
        <f>IF(ISERROR(VLOOKUP(B20,'KAYIT LİSTESİ'!$B$4:$H$4978,2,0)),"",(VLOOKUP(B20,'KAYIT LİSTESİ'!$B$4:$H$4978,2,0)))</f>
        <v>129</v>
      </c>
      <c r="D20" s="473">
        <f>IF(ISERROR(VLOOKUP(B20,'KAYIT LİSTESİ'!$B$4:$H$4978,4,0)),"",(VLOOKUP(B20,'KAYIT LİSTESİ'!$B$4:$H$4978,4,0)))</f>
        <v>38575</v>
      </c>
      <c r="E20" s="474" t="str">
        <f>IF(ISERROR(VLOOKUP(B20,'KAYIT LİSTESİ'!$B$4:$H$4978,5,0)),"",(VLOOKUP(B20,'KAYIT LİSTESİ'!$B$4:$H$4978,5,0)))</f>
        <v>ALİ ALP KOYUNCU</v>
      </c>
      <c r="F20" s="474" t="str">
        <f>IF(ISERROR(VLOOKUP(B20,'KAYIT LİSTESİ'!$B$4:$H$4978,6,0)),"",(VLOOKUP(B20,'KAYIT LİSTESİ'!$B$4:$H$4978,6,0)))</f>
        <v>İZMİR-EGE ÜNİVERSİTESİ GÜÇLENDİRME VAKFI BORNOVA ORTAOKULU</v>
      </c>
      <c r="G20" s="201"/>
      <c r="H20" s="201"/>
      <c r="I20" s="201"/>
      <c r="J20" s="202"/>
      <c r="K20" s="203"/>
      <c r="L20" s="203"/>
      <c r="M20" s="201"/>
      <c r="N20" s="204"/>
      <c r="O20" s="201"/>
      <c r="P20" s="203"/>
      <c r="Q20" s="203"/>
      <c r="R20" s="203"/>
      <c r="S20" s="201"/>
      <c r="T20" s="201"/>
      <c r="U20" s="201"/>
      <c r="V20" s="203"/>
      <c r="W20" s="203"/>
      <c r="X20" s="203"/>
      <c r="Y20" s="201"/>
      <c r="Z20" s="201"/>
      <c r="AA20" s="201"/>
      <c r="AB20" s="203"/>
      <c r="AC20" s="203"/>
      <c r="AD20" s="203"/>
      <c r="AE20" s="201"/>
      <c r="AF20" s="201"/>
      <c r="AG20" s="201"/>
      <c r="AH20" s="203"/>
      <c r="AI20" s="203"/>
      <c r="AJ20" s="203"/>
      <c r="AK20" s="201"/>
      <c r="AL20" s="201"/>
      <c r="AM20" s="201"/>
      <c r="AN20" s="203"/>
      <c r="AO20" s="203"/>
      <c r="AP20" s="203"/>
      <c r="AQ20" s="201"/>
      <c r="AR20" s="201"/>
      <c r="AS20" s="201"/>
      <c r="AT20" s="203"/>
      <c r="AU20" s="205"/>
      <c r="AV20" s="205"/>
      <c r="AW20" s="206"/>
      <c r="AX20" s="206"/>
      <c r="AY20" s="206"/>
      <c r="AZ20" s="205"/>
      <c r="BA20" s="205"/>
      <c r="BB20" s="205"/>
      <c r="BC20" s="206"/>
      <c r="BD20" s="206"/>
      <c r="BE20" s="206"/>
      <c r="BF20" s="205"/>
      <c r="BG20" s="205"/>
      <c r="BH20" s="205"/>
      <c r="BI20" s="206"/>
      <c r="BJ20" s="206"/>
      <c r="BK20" s="206"/>
      <c r="BL20" s="205"/>
      <c r="BM20" s="205"/>
      <c r="BN20" s="205"/>
      <c r="BO20" s="217" t="s">
        <v>368</v>
      </c>
      <c r="BP20" s="464" t="str">
        <f>IF(ISTEXT(BO20)," ",IFERROR(VLOOKUP(SMALL(PUAN!$Z$4:$AA$112,COUNTIF(PUAN!$Z$4:$AA$112,"&lt;="&amp;BO20)+0),PUAN!$Z$4:$AA$112,2,0),"    "))</f>
        <v xml:space="preserve"> </v>
      </c>
      <c r="BQ20" s="238"/>
      <c r="BV20" s="187">
        <v>88</v>
      </c>
      <c r="BW20" s="185">
        <v>15</v>
      </c>
    </row>
    <row r="21" spans="1:75" s="13" customFormat="1" ht="71.25" hidden="1" customHeight="1" x14ac:dyDescent="0.2">
      <c r="A21" s="212">
        <v>13</v>
      </c>
      <c r="B21" s="213" t="s">
        <v>294</v>
      </c>
      <c r="C21" s="214" t="str">
        <f>IF(ISERROR(VLOOKUP(B21,'KAYIT LİSTESİ'!$B$4:$H$4978,2,0)),"",(VLOOKUP(B21,'KAYIT LİSTESİ'!$B$4:$H$4978,2,0)))</f>
        <v/>
      </c>
      <c r="D21" s="215" t="str">
        <f>IF(ISERROR(VLOOKUP(B21,'KAYIT LİSTESİ'!$B$4:$H$4978,4,0)),"",(VLOOKUP(B21,'KAYIT LİSTESİ'!$B$4:$H$4978,4,0)))</f>
        <v/>
      </c>
      <c r="E21" s="216" t="str">
        <f>IF(ISERROR(VLOOKUP(B21,'KAYIT LİSTESİ'!$B$4:$H$4978,5,0)),"",(VLOOKUP(B21,'KAYIT LİSTESİ'!$B$4:$H$4978,5,0)))</f>
        <v/>
      </c>
      <c r="F21" s="216" t="str">
        <f>IF(ISERROR(VLOOKUP(B21,'KAYIT LİSTESİ'!$B$4:$H$4978,6,0)),"",(VLOOKUP(B21,'KAYIT LİSTESİ'!$B$4:$H$4978,6,0)))</f>
        <v/>
      </c>
      <c r="G21" s="201"/>
      <c r="H21" s="201"/>
      <c r="I21" s="201"/>
      <c r="J21" s="202"/>
      <c r="K21" s="203"/>
      <c r="L21" s="203"/>
      <c r="M21" s="201"/>
      <c r="N21" s="204"/>
      <c r="O21" s="201"/>
      <c r="P21" s="203"/>
      <c r="Q21" s="203"/>
      <c r="R21" s="203"/>
      <c r="S21" s="201"/>
      <c r="T21" s="201"/>
      <c r="U21" s="201"/>
      <c r="V21" s="203"/>
      <c r="W21" s="203"/>
      <c r="X21" s="203"/>
      <c r="Y21" s="201"/>
      <c r="Z21" s="201"/>
      <c r="AA21" s="201"/>
      <c r="AB21" s="203"/>
      <c r="AC21" s="203"/>
      <c r="AD21" s="203"/>
      <c r="AE21" s="201"/>
      <c r="AF21" s="201"/>
      <c r="AG21" s="201"/>
      <c r="AH21" s="203"/>
      <c r="AI21" s="203"/>
      <c r="AJ21" s="203"/>
      <c r="AK21" s="201"/>
      <c r="AL21" s="201"/>
      <c r="AM21" s="201"/>
      <c r="AN21" s="203"/>
      <c r="AO21" s="203"/>
      <c r="AP21" s="203"/>
      <c r="AQ21" s="201"/>
      <c r="AR21" s="201"/>
      <c r="AS21" s="201"/>
      <c r="AT21" s="203"/>
      <c r="AU21" s="205"/>
      <c r="AV21" s="205"/>
      <c r="AW21" s="206"/>
      <c r="AX21" s="206"/>
      <c r="AY21" s="206"/>
      <c r="AZ21" s="205"/>
      <c r="BA21" s="205"/>
      <c r="BB21" s="205"/>
      <c r="BC21" s="206"/>
      <c r="BD21" s="206"/>
      <c r="BE21" s="206"/>
      <c r="BF21" s="205"/>
      <c r="BG21" s="205"/>
      <c r="BH21" s="205"/>
      <c r="BI21" s="206"/>
      <c r="BJ21" s="206"/>
      <c r="BK21" s="206"/>
      <c r="BL21" s="205"/>
      <c r="BM21" s="205"/>
      <c r="BN21" s="205"/>
      <c r="BO21" s="217"/>
      <c r="BP21" s="464" t="str">
        <f>IF(ISTEXT(BO21)," ",IFERROR(VLOOKUP(SMALL(PUAN!$Z$4:$AA$112,COUNTIF(PUAN!$Z$4:$AA$112,"&lt;="&amp;BO21)+0),PUAN!$Z$4:$AA$112,2,0),"    "))</f>
        <v xml:space="preserve">    </v>
      </c>
      <c r="BQ21" s="238"/>
      <c r="BV21" s="187"/>
      <c r="BW21" s="185"/>
    </row>
    <row r="22" spans="1:75" s="13" customFormat="1" ht="71.25" hidden="1" customHeight="1" x14ac:dyDescent="0.2">
      <c r="A22" s="212">
        <v>14</v>
      </c>
      <c r="B22" s="213" t="s">
        <v>295</v>
      </c>
      <c r="C22" s="214" t="str">
        <f>IF(ISERROR(VLOOKUP(B22,'KAYIT LİSTESİ'!$B$4:$H$4978,2,0)),"",(VLOOKUP(B22,'KAYIT LİSTESİ'!$B$4:$H$4978,2,0)))</f>
        <v/>
      </c>
      <c r="D22" s="215" t="str">
        <f>IF(ISERROR(VLOOKUP(B22,'KAYIT LİSTESİ'!$B$4:$H$4978,4,0)),"",(VLOOKUP(B22,'KAYIT LİSTESİ'!$B$4:$H$4978,4,0)))</f>
        <v/>
      </c>
      <c r="E22" s="216" t="str">
        <f>IF(ISERROR(VLOOKUP(B22,'KAYIT LİSTESİ'!$B$4:$H$4978,5,0)),"",(VLOOKUP(B22,'KAYIT LİSTESİ'!$B$4:$H$4978,5,0)))</f>
        <v/>
      </c>
      <c r="F22" s="216" t="str">
        <f>IF(ISERROR(VLOOKUP(B22,'KAYIT LİSTESİ'!$B$4:$H$4978,6,0)),"",(VLOOKUP(B22,'KAYIT LİSTESİ'!$B$4:$H$4978,6,0)))</f>
        <v/>
      </c>
      <c r="G22" s="201"/>
      <c r="H22" s="201"/>
      <c r="I22" s="201"/>
      <c r="J22" s="202"/>
      <c r="K22" s="203"/>
      <c r="L22" s="203"/>
      <c r="M22" s="201"/>
      <c r="N22" s="204"/>
      <c r="O22" s="201"/>
      <c r="P22" s="203"/>
      <c r="Q22" s="203"/>
      <c r="R22" s="203"/>
      <c r="S22" s="201"/>
      <c r="T22" s="201"/>
      <c r="U22" s="201"/>
      <c r="V22" s="203"/>
      <c r="W22" s="203"/>
      <c r="X22" s="203"/>
      <c r="Y22" s="201"/>
      <c r="Z22" s="201"/>
      <c r="AA22" s="201"/>
      <c r="AB22" s="203"/>
      <c r="AC22" s="203"/>
      <c r="AD22" s="203"/>
      <c r="AE22" s="201"/>
      <c r="AF22" s="201"/>
      <c r="AG22" s="201"/>
      <c r="AH22" s="203"/>
      <c r="AI22" s="203"/>
      <c r="AJ22" s="203"/>
      <c r="AK22" s="201"/>
      <c r="AL22" s="201"/>
      <c r="AM22" s="201"/>
      <c r="AN22" s="203"/>
      <c r="AO22" s="203"/>
      <c r="AP22" s="203"/>
      <c r="AQ22" s="201"/>
      <c r="AR22" s="201"/>
      <c r="AS22" s="201"/>
      <c r="AT22" s="203"/>
      <c r="AU22" s="205"/>
      <c r="AV22" s="205"/>
      <c r="AW22" s="206"/>
      <c r="AX22" s="206"/>
      <c r="AY22" s="206"/>
      <c r="AZ22" s="205"/>
      <c r="BA22" s="205"/>
      <c r="BB22" s="205"/>
      <c r="BC22" s="206"/>
      <c r="BD22" s="206"/>
      <c r="BE22" s="206"/>
      <c r="BF22" s="205"/>
      <c r="BG22" s="205"/>
      <c r="BH22" s="205"/>
      <c r="BI22" s="206"/>
      <c r="BJ22" s="206"/>
      <c r="BK22" s="206"/>
      <c r="BL22" s="205"/>
      <c r="BM22" s="205"/>
      <c r="BN22" s="205"/>
      <c r="BO22" s="217"/>
      <c r="BP22" s="464" t="str">
        <f>IF(ISTEXT(BO22)," ",IFERROR(VLOOKUP(SMALL(PUAN!$Z$4:$AA$112,COUNTIF(PUAN!$Z$4:$AA$112,"&lt;="&amp;BO22)+0),PUAN!$Z$4:$AA$112,2,0),"    "))</f>
        <v xml:space="preserve">    </v>
      </c>
      <c r="BQ22" s="238"/>
      <c r="BV22" s="187"/>
      <c r="BW22" s="185"/>
    </row>
    <row r="23" spans="1:75" s="13" customFormat="1" ht="71.25" hidden="1" customHeight="1" x14ac:dyDescent="0.2">
      <c r="A23" s="212">
        <v>15</v>
      </c>
      <c r="B23" s="213" t="s">
        <v>296</v>
      </c>
      <c r="C23" s="214" t="str">
        <f>IF(ISERROR(VLOOKUP(B23,'KAYIT LİSTESİ'!$B$4:$H$4978,2,0)),"",(VLOOKUP(B23,'KAYIT LİSTESİ'!$B$4:$H$4978,2,0)))</f>
        <v/>
      </c>
      <c r="D23" s="215" t="str">
        <f>IF(ISERROR(VLOOKUP(B23,'KAYIT LİSTESİ'!$B$4:$H$4978,4,0)),"",(VLOOKUP(B23,'KAYIT LİSTESİ'!$B$4:$H$4978,4,0)))</f>
        <v/>
      </c>
      <c r="E23" s="216" t="str">
        <f>IF(ISERROR(VLOOKUP(B23,'KAYIT LİSTESİ'!$B$4:$H$4978,5,0)),"",(VLOOKUP(B23,'KAYIT LİSTESİ'!$B$4:$H$4978,5,0)))</f>
        <v/>
      </c>
      <c r="F23" s="216" t="str">
        <f>IF(ISERROR(VLOOKUP(B23,'KAYIT LİSTESİ'!$B$4:$H$4978,6,0)),"",(VLOOKUP(B23,'KAYIT LİSTESİ'!$B$4:$H$4978,6,0)))</f>
        <v/>
      </c>
      <c r="G23" s="201"/>
      <c r="H23" s="201"/>
      <c r="I23" s="201"/>
      <c r="J23" s="202"/>
      <c r="K23" s="203"/>
      <c r="L23" s="203"/>
      <c r="M23" s="201"/>
      <c r="N23" s="204"/>
      <c r="O23" s="201"/>
      <c r="P23" s="203"/>
      <c r="Q23" s="203"/>
      <c r="R23" s="203"/>
      <c r="S23" s="201"/>
      <c r="T23" s="201"/>
      <c r="U23" s="201"/>
      <c r="V23" s="203"/>
      <c r="W23" s="203"/>
      <c r="X23" s="203"/>
      <c r="Y23" s="201"/>
      <c r="Z23" s="201"/>
      <c r="AA23" s="201"/>
      <c r="AB23" s="203"/>
      <c r="AC23" s="203"/>
      <c r="AD23" s="203"/>
      <c r="AE23" s="201"/>
      <c r="AF23" s="201"/>
      <c r="AG23" s="201"/>
      <c r="AH23" s="203"/>
      <c r="AI23" s="203"/>
      <c r="AJ23" s="203"/>
      <c r="AK23" s="201"/>
      <c r="AL23" s="201"/>
      <c r="AM23" s="201"/>
      <c r="AN23" s="203"/>
      <c r="AO23" s="203"/>
      <c r="AP23" s="203"/>
      <c r="AQ23" s="201"/>
      <c r="AR23" s="201"/>
      <c r="AS23" s="201"/>
      <c r="AT23" s="203"/>
      <c r="AU23" s="205"/>
      <c r="AV23" s="205"/>
      <c r="AW23" s="206"/>
      <c r="AX23" s="206"/>
      <c r="AY23" s="206"/>
      <c r="AZ23" s="205"/>
      <c r="BA23" s="205"/>
      <c r="BB23" s="205"/>
      <c r="BC23" s="206"/>
      <c r="BD23" s="206"/>
      <c r="BE23" s="206"/>
      <c r="BF23" s="205"/>
      <c r="BG23" s="205"/>
      <c r="BH23" s="205"/>
      <c r="BI23" s="206"/>
      <c r="BJ23" s="206"/>
      <c r="BK23" s="206"/>
      <c r="BL23" s="205"/>
      <c r="BM23" s="205"/>
      <c r="BN23" s="205"/>
      <c r="BO23" s="217"/>
      <c r="BP23" s="464" t="str">
        <f>IF(ISTEXT(BO23)," ",IFERROR(VLOOKUP(SMALL(PUAN!$Z$4:$AA$112,COUNTIF(PUAN!$Z$4:$AA$112,"&lt;="&amp;BO23)+0),PUAN!$Z$4:$AA$112,2,0),"    "))</f>
        <v xml:space="preserve">    </v>
      </c>
      <c r="BQ23" s="238"/>
      <c r="BV23" s="187"/>
      <c r="BW23" s="185"/>
    </row>
    <row r="24" spans="1:75" s="62" customFormat="1" ht="59.25" customHeight="1" x14ac:dyDescent="0.25">
      <c r="A24" s="58" t="s">
        <v>22</v>
      </c>
      <c r="B24" s="58"/>
      <c r="C24" s="58"/>
      <c r="D24" s="59"/>
      <c r="E24" s="60"/>
      <c r="F24" s="61" t="s">
        <v>0</v>
      </c>
      <c r="J24" s="62" t="s">
        <v>1</v>
      </c>
      <c r="S24" s="62" t="s">
        <v>2</v>
      </c>
      <c r="AA24" s="62" t="s">
        <v>3</v>
      </c>
      <c r="AL24" s="62" t="s">
        <v>3</v>
      </c>
      <c r="BO24" s="63" t="s">
        <v>3</v>
      </c>
      <c r="BP24" s="61"/>
      <c r="BQ24" s="61"/>
      <c r="BV24" s="187">
        <v>124</v>
      </c>
      <c r="BW24" s="185">
        <v>34</v>
      </c>
    </row>
    <row r="25" spans="1:75" ht="81.75" customHeight="1" x14ac:dyDescent="0.2">
      <c r="E25" s="44"/>
      <c r="BV25" s="187">
        <v>125</v>
      </c>
      <c r="BW25" s="185">
        <v>35</v>
      </c>
    </row>
    <row r="26" spans="1:75" ht="81.75" customHeight="1" x14ac:dyDescent="0.2">
      <c r="E26" s="44"/>
      <c r="BV26" s="187">
        <v>126</v>
      </c>
      <c r="BW26" s="185">
        <v>36</v>
      </c>
    </row>
    <row r="27" spans="1:75" x14ac:dyDescent="0.2">
      <c r="E27" s="44"/>
      <c r="BV27" s="187">
        <v>127</v>
      </c>
      <c r="BW27" s="185">
        <v>37</v>
      </c>
    </row>
    <row r="28" spans="1:75" x14ac:dyDescent="0.2">
      <c r="BV28" s="187">
        <v>128</v>
      </c>
      <c r="BW28" s="185">
        <v>38</v>
      </c>
    </row>
    <row r="29" spans="1:75" x14ac:dyDescent="0.2">
      <c r="BV29" s="187">
        <v>129</v>
      </c>
      <c r="BW29" s="185">
        <v>39</v>
      </c>
    </row>
    <row r="30" spans="1:75" x14ac:dyDescent="0.2">
      <c r="BV30" s="187">
        <v>130</v>
      </c>
      <c r="BW30" s="185">
        <v>40</v>
      </c>
    </row>
    <row r="31" spans="1:75" x14ac:dyDescent="0.2">
      <c r="BV31" s="187">
        <v>131</v>
      </c>
      <c r="BW31" s="185">
        <v>41</v>
      </c>
    </row>
    <row r="32" spans="1:75" x14ac:dyDescent="0.2">
      <c r="BV32" s="187">
        <v>132</v>
      </c>
      <c r="BW32" s="185">
        <v>42</v>
      </c>
    </row>
    <row r="33" spans="27:75" x14ac:dyDescent="0.2">
      <c r="BV33" s="187">
        <v>133</v>
      </c>
      <c r="BW33" s="185">
        <v>43</v>
      </c>
    </row>
    <row r="34" spans="27:75" x14ac:dyDescent="0.2">
      <c r="BV34" s="187">
        <v>134</v>
      </c>
      <c r="BW34" s="185">
        <v>44</v>
      </c>
    </row>
    <row r="35" spans="27:75" x14ac:dyDescent="0.2">
      <c r="BV35" s="187">
        <v>135</v>
      </c>
      <c r="BW35" s="185">
        <v>45</v>
      </c>
    </row>
    <row r="36" spans="27:75" x14ac:dyDescent="0.2">
      <c r="AA36" s="469"/>
      <c r="BV36" s="187">
        <v>136</v>
      </c>
      <c r="BW36" s="185">
        <v>46</v>
      </c>
    </row>
    <row r="37" spans="27:75" x14ac:dyDescent="0.2">
      <c r="BV37" s="187">
        <v>137</v>
      </c>
      <c r="BW37" s="185">
        <v>47</v>
      </c>
    </row>
    <row r="38" spans="27:75" x14ac:dyDescent="0.2">
      <c r="BV38" s="187">
        <v>138</v>
      </c>
      <c r="BW38" s="185">
        <v>48</v>
      </c>
    </row>
    <row r="39" spans="27:75" x14ac:dyDescent="0.2">
      <c r="BV39" s="187">
        <v>139</v>
      </c>
      <c r="BW39" s="185">
        <v>49</v>
      </c>
    </row>
    <row r="40" spans="27:75" x14ac:dyDescent="0.2">
      <c r="BV40" s="187">
        <v>140</v>
      </c>
      <c r="BW40" s="185">
        <v>50</v>
      </c>
    </row>
    <row r="41" spans="27:75" x14ac:dyDescent="0.2">
      <c r="BV41" s="187">
        <v>141</v>
      </c>
      <c r="BW41" s="185">
        <v>51</v>
      </c>
    </row>
    <row r="42" spans="27:75" x14ac:dyDescent="0.2">
      <c r="BV42" s="187">
        <v>142</v>
      </c>
      <c r="BW42" s="185">
        <v>52</v>
      </c>
    </row>
    <row r="43" spans="27:75" x14ac:dyDescent="0.2">
      <c r="BV43" s="187">
        <v>143</v>
      </c>
      <c r="BW43" s="185">
        <v>53</v>
      </c>
    </row>
    <row r="44" spans="27:75" x14ac:dyDescent="0.2">
      <c r="BV44" s="187">
        <v>144</v>
      </c>
      <c r="BW44" s="185">
        <v>54</v>
      </c>
    </row>
    <row r="45" spans="27:75" x14ac:dyDescent="0.2">
      <c r="BV45" s="187">
        <v>145</v>
      </c>
      <c r="BW45" s="185">
        <v>55</v>
      </c>
    </row>
    <row r="46" spans="27:75" x14ac:dyDescent="0.2">
      <c r="BV46" s="187">
        <v>146</v>
      </c>
      <c r="BW46" s="185">
        <v>56</v>
      </c>
    </row>
    <row r="47" spans="27:75" x14ac:dyDescent="0.2">
      <c r="BV47" s="187">
        <v>147</v>
      </c>
      <c r="BW47" s="185">
        <v>57</v>
      </c>
    </row>
    <row r="48" spans="27:75" x14ac:dyDescent="0.2">
      <c r="BV48" s="187">
        <v>148</v>
      </c>
      <c r="BW48" s="185">
        <v>58</v>
      </c>
    </row>
    <row r="49" spans="74:75" x14ac:dyDescent="0.2">
      <c r="BV49" s="187">
        <v>149</v>
      </c>
      <c r="BW49" s="185">
        <v>59</v>
      </c>
    </row>
    <row r="50" spans="74:75" x14ac:dyDescent="0.2">
      <c r="BV50" s="187">
        <v>150</v>
      </c>
      <c r="BW50" s="185">
        <v>60</v>
      </c>
    </row>
    <row r="51" spans="74:75" x14ac:dyDescent="0.2">
      <c r="BV51" s="187">
        <v>151</v>
      </c>
      <c r="BW51" s="185">
        <v>61</v>
      </c>
    </row>
    <row r="52" spans="74:75" x14ac:dyDescent="0.2">
      <c r="BV52" s="187">
        <v>152</v>
      </c>
      <c r="BW52" s="185">
        <v>62</v>
      </c>
    </row>
    <row r="53" spans="74:75" x14ac:dyDescent="0.2">
      <c r="BV53" s="187">
        <v>153</v>
      </c>
      <c r="BW53" s="185">
        <v>63</v>
      </c>
    </row>
    <row r="54" spans="74:75" x14ac:dyDescent="0.2">
      <c r="BV54" s="187">
        <v>154</v>
      </c>
      <c r="BW54" s="185">
        <v>64</v>
      </c>
    </row>
    <row r="55" spans="74:75" x14ac:dyDescent="0.2">
      <c r="BV55" s="187">
        <v>155</v>
      </c>
      <c r="BW55" s="185">
        <v>65</v>
      </c>
    </row>
    <row r="56" spans="74:75" x14ac:dyDescent="0.2">
      <c r="BV56" s="187">
        <v>156</v>
      </c>
      <c r="BW56" s="185">
        <v>66</v>
      </c>
    </row>
    <row r="57" spans="74:75" x14ac:dyDescent="0.2">
      <c r="BV57" s="187">
        <v>157</v>
      </c>
      <c r="BW57" s="185">
        <v>67</v>
      </c>
    </row>
    <row r="58" spans="74:75" x14ac:dyDescent="0.2">
      <c r="BV58" s="187">
        <v>158</v>
      </c>
      <c r="BW58" s="185">
        <v>68</v>
      </c>
    </row>
    <row r="59" spans="74:75" x14ac:dyDescent="0.2">
      <c r="BV59" s="187">
        <v>159</v>
      </c>
      <c r="BW59" s="185">
        <v>69</v>
      </c>
    </row>
    <row r="60" spans="74:75" x14ac:dyDescent="0.2">
      <c r="BV60" s="187">
        <v>160</v>
      </c>
      <c r="BW60" s="185">
        <v>70</v>
      </c>
    </row>
    <row r="61" spans="74:75" x14ac:dyDescent="0.2">
      <c r="BV61" s="187">
        <v>161</v>
      </c>
      <c r="BW61" s="185">
        <v>71</v>
      </c>
    </row>
    <row r="62" spans="74:75" x14ac:dyDescent="0.2">
      <c r="BV62" s="187">
        <v>162</v>
      </c>
      <c r="BW62" s="185">
        <v>72</v>
      </c>
    </row>
    <row r="63" spans="74:75" x14ac:dyDescent="0.2">
      <c r="BV63" s="187">
        <v>163</v>
      </c>
      <c r="BW63" s="185">
        <v>73</v>
      </c>
    </row>
    <row r="64" spans="74:75" x14ac:dyDescent="0.2">
      <c r="BV64" s="187">
        <v>164</v>
      </c>
      <c r="BW64" s="185">
        <v>74</v>
      </c>
    </row>
    <row r="65" spans="74:75" x14ac:dyDescent="0.2">
      <c r="BV65" s="187">
        <v>165</v>
      </c>
      <c r="BW65" s="185">
        <v>75</v>
      </c>
    </row>
    <row r="66" spans="74:75" x14ac:dyDescent="0.2">
      <c r="BV66" s="187">
        <v>166</v>
      </c>
      <c r="BW66" s="185">
        <v>76</v>
      </c>
    </row>
    <row r="67" spans="74:75" x14ac:dyDescent="0.2">
      <c r="BV67" s="187">
        <v>167</v>
      </c>
      <c r="BW67" s="185">
        <v>77</v>
      </c>
    </row>
    <row r="68" spans="74:75" x14ac:dyDescent="0.2">
      <c r="BV68" s="187">
        <v>168</v>
      </c>
      <c r="BW68" s="185">
        <v>78</v>
      </c>
    </row>
    <row r="69" spans="74:75" x14ac:dyDescent="0.2">
      <c r="BV69" s="187">
        <v>169</v>
      </c>
      <c r="BW69" s="185">
        <v>79</v>
      </c>
    </row>
    <row r="70" spans="74:75" x14ac:dyDescent="0.2">
      <c r="BV70" s="187">
        <v>170</v>
      </c>
      <c r="BW70" s="185">
        <v>80</v>
      </c>
    </row>
    <row r="71" spans="74:75" x14ac:dyDescent="0.2">
      <c r="BV71" s="187">
        <v>171</v>
      </c>
      <c r="BW71" s="185">
        <v>81</v>
      </c>
    </row>
    <row r="72" spans="74:75" x14ac:dyDescent="0.2">
      <c r="BV72" s="187">
        <v>172</v>
      </c>
      <c r="BW72" s="185">
        <v>82</v>
      </c>
    </row>
    <row r="73" spans="74:75" x14ac:dyDescent="0.2">
      <c r="BV73" s="187">
        <v>173</v>
      </c>
      <c r="BW73" s="185">
        <v>83</v>
      </c>
    </row>
    <row r="74" spans="74:75" x14ac:dyDescent="0.2">
      <c r="BV74" s="187">
        <v>174</v>
      </c>
      <c r="BW74" s="185">
        <v>84</v>
      </c>
    </row>
    <row r="75" spans="74:75" x14ac:dyDescent="0.2">
      <c r="BV75" s="187">
        <v>175</v>
      </c>
      <c r="BW75" s="185">
        <v>85</v>
      </c>
    </row>
    <row r="76" spans="74:75" x14ac:dyDescent="0.2">
      <c r="BV76" s="187">
        <v>176</v>
      </c>
      <c r="BW76" s="185">
        <v>86</v>
      </c>
    </row>
    <row r="77" spans="74:75" x14ac:dyDescent="0.2">
      <c r="BV77" s="187">
        <v>177</v>
      </c>
      <c r="BW77" s="185">
        <v>87</v>
      </c>
    </row>
    <row r="78" spans="74:75" x14ac:dyDescent="0.2">
      <c r="BV78" s="187">
        <v>178</v>
      </c>
      <c r="BW78" s="185">
        <v>88</v>
      </c>
    </row>
    <row r="79" spans="74:75" x14ac:dyDescent="0.2">
      <c r="BV79" s="187">
        <v>179</v>
      </c>
      <c r="BW79" s="185">
        <v>89</v>
      </c>
    </row>
    <row r="80" spans="74:75" x14ac:dyDescent="0.2">
      <c r="BV80" s="187">
        <v>180</v>
      </c>
      <c r="BW80" s="185">
        <v>90</v>
      </c>
    </row>
    <row r="81" spans="74:75" x14ac:dyDescent="0.2">
      <c r="BW81" s="185">
        <v>91</v>
      </c>
    </row>
    <row r="82" spans="74:75" x14ac:dyDescent="0.2">
      <c r="BV82" s="187">
        <v>181</v>
      </c>
      <c r="BW82" s="185">
        <v>92</v>
      </c>
    </row>
    <row r="83" spans="74:75" x14ac:dyDescent="0.2">
      <c r="BW83" s="185">
        <v>93</v>
      </c>
    </row>
    <row r="84" spans="74:75" x14ac:dyDescent="0.2">
      <c r="BV84" s="187">
        <v>182</v>
      </c>
      <c r="BW84" s="185">
        <v>94</v>
      </c>
    </row>
    <row r="85" spans="74:75" x14ac:dyDescent="0.2">
      <c r="BW85" s="185">
        <v>95</v>
      </c>
    </row>
    <row r="86" spans="74:75" x14ac:dyDescent="0.2">
      <c r="BV86" s="186">
        <v>183</v>
      </c>
      <c r="BW86" s="184">
        <v>96</v>
      </c>
    </row>
    <row r="87" spans="74:75" x14ac:dyDescent="0.2">
      <c r="BV87" s="186"/>
      <c r="BW87" s="184">
        <v>97</v>
      </c>
    </row>
    <row r="88" spans="74:75" x14ac:dyDescent="0.2">
      <c r="BV88" s="186">
        <v>184</v>
      </c>
      <c r="BW88" s="184">
        <v>98</v>
      </c>
    </row>
    <row r="89" spans="74:75" x14ac:dyDescent="0.2">
      <c r="BV89" s="186"/>
      <c r="BW89" s="184">
        <v>99</v>
      </c>
    </row>
    <row r="90" spans="74:75" x14ac:dyDescent="0.2">
      <c r="BV90" s="186">
        <v>185</v>
      </c>
      <c r="BW90" s="184">
        <v>100</v>
      </c>
    </row>
  </sheetData>
  <sortState ref="A13:BP14">
    <sortCondition ref="A13:A14"/>
  </sortState>
  <mergeCells count="44">
    <mergeCell ref="A4:D4"/>
    <mergeCell ref="A6:A7"/>
    <mergeCell ref="B6:B7"/>
    <mergeCell ref="C6:C7"/>
    <mergeCell ref="D6:D7"/>
    <mergeCell ref="E4:F4"/>
    <mergeCell ref="BO5:BQ5"/>
    <mergeCell ref="BI7:BK7"/>
    <mergeCell ref="BL7:BN7"/>
    <mergeCell ref="BP6:BP7"/>
    <mergeCell ref="AH7:AJ7"/>
    <mergeCell ref="AK7:AM7"/>
    <mergeCell ref="AN7:AP7"/>
    <mergeCell ref="J7:L7"/>
    <mergeCell ref="G6:BN6"/>
    <mergeCell ref="AB7:AD7"/>
    <mergeCell ref="AE7:AG7"/>
    <mergeCell ref="S7:U7"/>
    <mergeCell ref="V7:X7"/>
    <mergeCell ref="Y7:AA7"/>
    <mergeCell ref="AW4:BB4"/>
    <mergeCell ref="A1:BQ1"/>
    <mergeCell ref="A2:BQ2"/>
    <mergeCell ref="A3:D3"/>
    <mergeCell ref="E3:F3"/>
    <mergeCell ref="AF3:AJ3"/>
    <mergeCell ref="AW3:BB3"/>
    <mergeCell ref="BC3:BQ3"/>
    <mergeCell ref="N3:X3"/>
    <mergeCell ref="Y3:AE3"/>
    <mergeCell ref="BC4:BQ4"/>
    <mergeCell ref="BQ6:BQ7"/>
    <mergeCell ref="AW7:AY7"/>
    <mergeCell ref="AZ7:BB7"/>
    <mergeCell ref="BF7:BH7"/>
    <mergeCell ref="BO6:BO7"/>
    <mergeCell ref="BC7:BE7"/>
    <mergeCell ref="E6:E7"/>
    <mergeCell ref="F6:F7"/>
    <mergeCell ref="G7:I7"/>
    <mergeCell ref="AQ7:AS7"/>
    <mergeCell ref="AT7:AV7"/>
    <mergeCell ref="P7:R7"/>
    <mergeCell ref="M7:O7"/>
  </mergeCells>
  <conditionalFormatting sqref="G8:BN23">
    <cfRule type="containsText" dxfId="11" priority="1" stopIfTrue="1" operator="containsText" text="O">
      <formula>NOT(ISERROR(SEARCH("O",G8)))</formula>
    </cfRule>
    <cfRule type="containsText" dxfId="10" priority="2" stopIfTrue="1" operator="containsText" text="X">
      <formula>NOT(ISERROR(SEARCH("X",G8)))</formula>
    </cfRule>
  </conditionalFormatting>
  <hyperlinks>
    <hyperlink ref="E3" location="'YARIŞMA PROGRAMI'!C13" display="Sırıkla Atlama"/>
    <hyperlink ref="E3:F3" location="'YARIŞMA PROGRAMI'!C8" display="'YARIŞMA PROGRAMI'!C8"/>
  </hyperlinks>
  <printOptions horizontalCentered="1"/>
  <pageMargins left="0.17" right="0.15748031496062992" top="0.55118110236220474" bottom="0.27559055118110237" header="0.19685039370078741" footer="0.19685039370078741"/>
  <pageSetup paperSize="9" scale="32" fitToHeight="0" orientation="landscape" horizontalDpi="4294967295" verticalDpi="4294967295" r:id="rId1"/>
  <headerFooter scaleWithDoc="0" alignWithMargins="0"/>
  <ignoredErrors>
    <ignoredError sqref="E4 A2 BO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18</vt:i4>
      </vt:variant>
    </vt:vector>
  </HeadingPairs>
  <TitlesOfParts>
    <vt:vector size="36" baseType="lpstr">
      <vt:lpstr>YARIŞMA BİLGİLERİ</vt:lpstr>
      <vt:lpstr>YARIŞMA PROGRAMI</vt:lpstr>
      <vt:lpstr>KAYIT LİSTESİ</vt:lpstr>
      <vt:lpstr>Start Listesi</vt:lpstr>
      <vt:lpstr>PUAN</vt:lpstr>
      <vt:lpstr>60m</vt:lpstr>
      <vt:lpstr>80m</vt:lpstr>
      <vt:lpstr>800m</vt:lpstr>
      <vt:lpstr>Yüksek</vt:lpstr>
      <vt:lpstr>Cirit</vt:lpstr>
      <vt:lpstr>Üçadım</vt:lpstr>
      <vt:lpstr>2000m</vt:lpstr>
      <vt:lpstr>100m.Eng</vt:lpstr>
      <vt:lpstr>Uzun</vt:lpstr>
      <vt:lpstr>Gülle</vt:lpstr>
      <vt:lpstr>5X80m</vt:lpstr>
      <vt:lpstr>Genel Puan Tablosu</vt:lpstr>
      <vt:lpstr>ALMANAK TOPLU SONUÇ</vt:lpstr>
      <vt:lpstr>'100m.Eng'!Yazdırma_Alanı</vt:lpstr>
      <vt:lpstr>'2000m'!Yazdırma_Alanı</vt:lpstr>
      <vt:lpstr>'5X80m'!Yazdırma_Alanı</vt:lpstr>
      <vt:lpstr>'60m'!Yazdırma_Alanı</vt:lpstr>
      <vt:lpstr>'800m'!Yazdırma_Alanı</vt:lpstr>
      <vt:lpstr>'80m'!Yazdırma_Alanı</vt:lpstr>
      <vt:lpstr>Cirit!Yazdırma_Alanı</vt:lpstr>
      <vt:lpstr>'Genel Puan Tablosu'!Yazdırma_Alanı</vt:lpstr>
      <vt:lpstr>Gülle!Yazdırma_Alanı</vt:lpstr>
      <vt:lpstr>'KAYIT LİSTESİ'!Yazdırma_Alanı</vt:lpstr>
      <vt:lpstr>'Start Listesi'!Yazdırma_Alanı</vt:lpstr>
      <vt:lpstr>Uzun!Yazdırma_Alanı</vt:lpstr>
      <vt:lpstr>Üçadım!Yazdırma_Alanı</vt:lpstr>
      <vt:lpstr>'YARIŞMA PROGRAMI'!Yazdırma_Alanı</vt:lpstr>
      <vt:lpstr>Yüksek!Yazdırma_Alanı</vt:lpstr>
      <vt:lpstr>'Genel Puan Tablosu'!Yazdırma_Başlıkları</vt:lpstr>
      <vt:lpstr>'KAYIT LİSTESİ'!Yazdırma_Başlıkları</vt:lpstr>
      <vt:lpstr>'Start Listesi'!Yazdırma_Başlıkları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veysel şirin</dc:creator>
  <cp:lastModifiedBy>atletizm</cp:lastModifiedBy>
  <cp:lastPrinted>2018-04-05T14:38:26Z</cp:lastPrinted>
  <dcterms:created xsi:type="dcterms:W3CDTF">2004-05-10T13:01:28Z</dcterms:created>
  <dcterms:modified xsi:type="dcterms:W3CDTF">2018-04-05T14:39:02Z</dcterms:modified>
</cp:coreProperties>
</file>